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REHMANKA\Dropbox\HPC 2022 Support\Funding GPC &amp; FTS - 2023\CONSOLIDATED\Final Datasets\2027 HPC Methodology\2026 FINAL TOOLs\"/>
    </mc:Choice>
  </mc:AlternateContent>
  <xr:revisionPtr revIDLastSave="0" documentId="13_ncr:1_{72619656-0FED-4277-B67D-4A1B44B44966}" xr6:coauthVersionLast="47" xr6:coauthVersionMax="47" xr10:uidLastSave="{00000000-0000-0000-0000-000000000000}"/>
  <bookViews>
    <workbookView xWindow="-120" yWindow="-120" windowWidth="24240" windowHeight="13020" tabRatio="781" firstSheet="2" activeTab="5" xr2:uid="{B484122D-D3EA-494F-BE73-E62A34C40CE2}"/>
  </bookViews>
  <sheets>
    <sheet name="(4a) Severity and PiN (GBV)" sheetId="31" r:id="rId1"/>
    <sheet name="(4b) Severity and PiN (CP)" sheetId="64" r:id="rId2"/>
    <sheet name="(4c) Severity and PiN (MA)" sheetId="65" r:id="rId3"/>
    <sheet name="(4d) Severity and PiN (Pro)" sheetId="66" r:id="rId4"/>
    <sheet name="(4e) Severity and PiN (HLP)" sheetId="67" r:id="rId5"/>
    <sheet name="Severity Check" sheetId="57" r:id="rId6"/>
    <sheet name=" PiN Check" sheetId="73" r:id="rId7"/>
  </sheets>
  <definedNames>
    <definedName name="_AMO_UniqueIdentifier" hidden="1">"'286cbc4b-8fd8-41ac-943e-6ae907cbbe34'"</definedName>
    <definedName name="SourceMap">"Grp_SS"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73" l="1"/>
  <c r="K3" i="73"/>
  <c r="K4" i="73"/>
  <c r="K5" i="73"/>
  <c r="K6" i="73"/>
  <c r="K7" i="73"/>
  <c r="K8" i="73"/>
  <c r="K9" i="73"/>
  <c r="K10" i="73"/>
  <c r="K11" i="73"/>
  <c r="K12" i="73"/>
  <c r="K13" i="73"/>
  <c r="K14" i="73"/>
  <c r="K15" i="73"/>
  <c r="K16" i="73"/>
  <c r="K17" i="73"/>
  <c r="K18" i="73"/>
  <c r="K19" i="73"/>
  <c r="K20" i="73"/>
  <c r="K21" i="73"/>
  <c r="K22" i="73"/>
  <c r="K23" i="73"/>
  <c r="K24" i="73"/>
  <c r="K25" i="73"/>
  <c r="K26" i="73"/>
  <c r="K27" i="73"/>
  <c r="K28" i="73"/>
  <c r="K29" i="73"/>
  <c r="L29" i="73" s="1"/>
  <c r="K30" i="73"/>
  <c r="K31" i="73"/>
  <c r="K32" i="73"/>
  <c r="K33" i="73"/>
  <c r="K34" i="73"/>
  <c r="K35" i="73"/>
  <c r="K36" i="73"/>
  <c r="K37" i="73"/>
  <c r="K38" i="73"/>
  <c r="K39" i="73"/>
  <c r="K40" i="73"/>
  <c r="K41" i="73"/>
  <c r="K42" i="73"/>
  <c r="K43" i="73"/>
  <c r="K44" i="73"/>
  <c r="K45" i="73"/>
  <c r="K46" i="73"/>
  <c r="K47" i="73"/>
  <c r="K48" i="73"/>
  <c r="K49" i="73"/>
  <c r="K50" i="73"/>
  <c r="K51" i="73"/>
  <c r="K52" i="73"/>
  <c r="K53" i="73"/>
  <c r="K54" i="73"/>
  <c r="K55" i="73"/>
  <c r="K56" i="73"/>
  <c r="K57" i="73"/>
  <c r="K58" i="73"/>
  <c r="K59" i="73"/>
  <c r="K60" i="73"/>
  <c r="K61" i="73"/>
  <c r="K62" i="73"/>
  <c r="K63" i="73"/>
  <c r="K64" i="73"/>
  <c r="K65" i="73"/>
  <c r="K66" i="73"/>
  <c r="K67" i="73"/>
  <c r="K68" i="73"/>
  <c r="K69" i="73"/>
  <c r="K70" i="73"/>
  <c r="K71" i="73"/>
  <c r="K72" i="73"/>
  <c r="K73" i="73"/>
  <c r="K74" i="73"/>
  <c r="K75" i="73"/>
  <c r="K76" i="73"/>
  <c r="K77" i="73"/>
  <c r="K78" i="73"/>
  <c r="K79" i="73"/>
  <c r="K80" i="73"/>
  <c r="K81" i="73"/>
  <c r="K82" i="73"/>
  <c r="K83" i="73"/>
  <c r="K84" i="73"/>
  <c r="K85" i="73"/>
  <c r="K86" i="73"/>
  <c r="K87" i="73"/>
  <c r="K88" i="73"/>
  <c r="K89" i="73"/>
  <c r="K90" i="73"/>
  <c r="K91" i="73"/>
  <c r="K92" i="73"/>
  <c r="K93" i="73"/>
  <c r="K94" i="73"/>
  <c r="K95" i="73"/>
  <c r="K96" i="73"/>
  <c r="K97" i="73"/>
  <c r="K98" i="73"/>
  <c r="K99" i="73"/>
  <c r="K100" i="73"/>
  <c r="K101" i="73"/>
  <c r="K102" i="73"/>
  <c r="K103" i="73"/>
  <c r="K104" i="73"/>
  <c r="K105" i="73"/>
  <c r="K106" i="73"/>
  <c r="K107" i="73"/>
  <c r="K108" i="73"/>
  <c r="K109" i="73"/>
  <c r="K110" i="73"/>
  <c r="K111" i="73"/>
  <c r="K112" i="73"/>
  <c r="K113" i="73"/>
  <c r="K114" i="73"/>
  <c r="K115" i="73"/>
  <c r="K116" i="73"/>
  <c r="K117" i="73"/>
  <c r="K118" i="73"/>
  <c r="K119" i="73"/>
  <c r="K120" i="73"/>
  <c r="K121" i="73"/>
  <c r="K122" i="73"/>
  <c r="K123" i="73"/>
  <c r="K124" i="73"/>
  <c r="K125" i="73"/>
  <c r="K126" i="73"/>
  <c r="K127" i="73"/>
  <c r="K128" i="73"/>
  <c r="K129" i="73"/>
  <c r="K130" i="73"/>
  <c r="K131" i="73"/>
  <c r="K132" i="73"/>
  <c r="K133" i="73"/>
  <c r="K134" i="73"/>
  <c r="K135" i="73"/>
  <c r="K136" i="73"/>
  <c r="K137" i="73"/>
  <c r="K138" i="73"/>
  <c r="K139" i="73"/>
  <c r="K140" i="73"/>
  <c r="K141" i="73"/>
  <c r="K142" i="73"/>
  <c r="K143" i="73"/>
  <c r="K144" i="73"/>
  <c r="K145" i="73"/>
  <c r="K146" i="73"/>
  <c r="K147" i="73"/>
  <c r="K148" i="73"/>
  <c r="K149" i="73"/>
  <c r="K150" i="73"/>
  <c r="K151" i="73"/>
  <c r="K152" i="73"/>
  <c r="K153" i="73"/>
  <c r="K154" i="73"/>
  <c r="K155" i="73"/>
  <c r="K156" i="73"/>
  <c r="K157" i="73"/>
  <c r="K158" i="73"/>
  <c r="K159" i="73"/>
  <c r="K160" i="73"/>
  <c r="K161" i="73"/>
  <c r="K162" i="73"/>
  <c r="K163" i="73"/>
  <c r="L163" i="73" s="1"/>
  <c r="K164" i="73"/>
  <c r="K165" i="73"/>
  <c r="K166" i="73"/>
  <c r="K167" i="73"/>
  <c r="K168" i="73"/>
  <c r="K169" i="73"/>
  <c r="K170" i="73"/>
  <c r="K171" i="73"/>
  <c r="K172" i="73"/>
  <c r="K173" i="73"/>
  <c r="K174" i="73"/>
  <c r="K175" i="73"/>
  <c r="K176" i="73"/>
  <c r="K177" i="73"/>
  <c r="K178" i="73"/>
  <c r="K179" i="73"/>
  <c r="K180" i="73"/>
  <c r="K181" i="73"/>
  <c r="K182" i="73"/>
  <c r="K183" i="73"/>
  <c r="K184" i="73"/>
  <c r="K185" i="73"/>
  <c r="K186" i="73"/>
  <c r="K187" i="73"/>
  <c r="K188" i="73"/>
  <c r="K189" i="73"/>
  <c r="K190" i="73"/>
  <c r="K191" i="73"/>
  <c r="K192" i="73"/>
  <c r="K193" i="73"/>
  <c r="K194" i="73"/>
  <c r="K195" i="73"/>
  <c r="K196" i="73"/>
  <c r="K197" i="73"/>
  <c r="K198" i="73"/>
  <c r="K199" i="73"/>
  <c r="K200" i="73"/>
  <c r="K201" i="73"/>
  <c r="K202" i="73"/>
  <c r="K203" i="73"/>
  <c r="K204" i="73"/>
  <c r="K205" i="73"/>
  <c r="K206" i="73"/>
  <c r="K207" i="73"/>
  <c r="K208" i="73"/>
  <c r="K209" i="73"/>
  <c r="K210" i="73"/>
  <c r="K211" i="73"/>
  <c r="K212" i="73"/>
  <c r="K213" i="73"/>
  <c r="K214" i="73"/>
  <c r="K215" i="73"/>
  <c r="K216" i="73"/>
  <c r="K217" i="73"/>
  <c r="K218" i="73"/>
  <c r="K219" i="73"/>
  <c r="K220" i="73"/>
  <c r="K221" i="73"/>
  <c r="K222" i="73"/>
  <c r="K223" i="73"/>
  <c r="K224" i="73"/>
  <c r="K225" i="73"/>
  <c r="K226" i="73"/>
  <c r="K227" i="73"/>
  <c r="K228" i="73"/>
  <c r="K229" i="73"/>
  <c r="K230" i="73"/>
  <c r="K231" i="73"/>
  <c r="K232" i="73"/>
  <c r="K233" i="73"/>
  <c r="K234" i="73"/>
  <c r="K235" i="73"/>
  <c r="K236" i="73"/>
  <c r="K237" i="73"/>
  <c r="K238" i="73"/>
  <c r="K239" i="73"/>
  <c r="K240" i="73"/>
  <c r="K241" i="73"/>
  <c r="K242" i="73"/>
  <c r="K243" i="73"/>
  <c r="K244" i="73"/>
  <c r="K245" i="73"/>
  <c r="K246" i="73"/>
  <c r="K247" i="73"/>
  <c r="K248" i="73"/>
  <c r="K249" i="73"/>
  <c r="K250" i="73"/>
  <c r="K251" i="73"/>
  <c r="K252" i="73"/>
  <c r="K253" i="73"/>
  <c r="K254" i="73"/>
  <c r="K255" i="73"/>
  <c r="K256" i="73"/>
  <c r="K257" i="73"/>
  <c r="L257" i="73" s="1"/>
  <c r="K258" i="73"/>
  <c r="K259" i="73"/>
  <c r="K260" i="73"/>
  <c r="K261" i="73"/>
  <c r="K262" i="73"/>
  <c r="K263" i="73"/>
  <c r="K264" i="73"/>
  <c r="J2" i="73"/>
  <c r="J3" i="73"/>
  <c r="J4" i="73"/>
  <c r="J5" i="73"/>
  <c r="J6" i="73"/>
  <c r="L6" i="73" s="1"/>
  <c r="J7" i="73"/>
  <c r="J8" i="73"/>
  <c r="J9" i="73"/>
  <c r="J10" i="73"/>
  <c r="J11" i="73"/>
  <c r="J12" i="73"/>
  <c r="J13" i="73"/>
  <c r="J14" i="73"/>
  <c r="J15" i="73"/>
  <c r="J16" i="73"/>
  <c r="J17" i="73"/>
  <c r="J18" i="73"/>
  <c r="J19" i="73"/>
  <c r="J20" i="73"/>
  <c r="L20" i="73" s="1"/>
  <c r="J21" i="73"/>
  <c r="J22" i="73"/>
  <c r="J23" i="73"/>
  <c r="J24" i="73"/>
  <c r="J25" i="73"/>
  <c r="L25" i="73" s="1"/>
  <c r="J26" i="73"/>
  <c r="J27" i="73"/>
  <c r="J28" i="73"/>
  <c r="J29" i="73"/>
  <c r="J30" i="73"/>
  <c r="J31" i="73"/>
  <c r="J32" i="73"/>
  <c r="J33" i="73"/>
  <c r="J34" i="73"/>
  <c r="J35" i="73"/>
  <c r="J36" i="73"/>
  <c r="J37" i="73"/>
  <c r="J38" i="73"/>
  <c r="J39" i="73"/>
  <c r="J40" i="73"/>
  <c r="J41" i="73"/>
  <c r="J42" i="73"/>
  <c r="J43" i="73"/>
  <c r="J44" i="73"/>
  <c r="J45" i="73"/>
  <c r="L45" i="73" s="1"/>
  <c r="J46" i="73"/>
  <c r="J47" i="73"/>
  <c r="J48" i="73"/>
  <c r="J49" i="73"/>
  <c r="J50" i="73"/>
  <c r="J51" i="73"/>
  <c r="L51" i="73" s="1"/>
  <c r="J52" i="73"/>
  <c r="J53" i="73"/>
  <c r="J54" i="73"/>
  <c r="J55" i="73"/>
  <c r="J56" i="73"/>
  <c r="J57" i="73"/>
  <c r="J58" i="73"/>
  <c r="J59" i="73"/>
  <c r="J60" i="73"/>
  <c r="J61" i="73"/>
  <c r="J62" i="73"/>
  <c r="J63" i="73"/>
  <c r="J64" i="73"/>
  <c r="J65" i="73"/>
  <c r="J66" i="73"/>
  <c r="J67" i="73"/>
  <c r="J68" i="73"/>
  <c r="J69" i="73"/>
  <c r="J70" i="73"/>
  <c r="J71" i="73"/>
  <c r="J72" i="73"/>
  <c r="J73" i="73"/>
  <c r="J74" i="73"/>
  <c r="J75" i="73"/>
  <c r="J76" i="73"/>
  <c r="J77" i="73"/>
  <c r="J78" i="73"/>
  <c r="J79" i="73"/>
  <c r="L79" i="73" s="1"/>
  <c r="J80" i="73"/>
  <c r="J81" i="73"/>
  <c r="J82" i="73"/>
  <c r="J83" i="73"/>
  <c r="J84" i="73"/>
  <c r="J85" i="73"/>
  <c r="J86" i="73"/>
  <c r="J87" i="73"/>
  <c r="L87" i="73" s="1"/>
  <c r="J88" i="73"/>
  <c r="J89" i="73"/>
  <c r="J90" i="73"/>
  <c r="J91" i="73"/>
  <c r="J92" i="73"/>
  <c r="J93" i="73"/>
  <c r="J94" i="73"/>
  <c r="J95" i="73"/>
  <c r="J96" i="73"/>
  <c r="J97" i="73"/>
  <c r="J98" i="73"/>
  <c r="J99" i="73"/>
  <c r="J100" i="73"/>
  <c r="J101" i="73"/>
  <c r="J102" i="73"/>
  <c r="J103" i="73"/>
  <c r="J104" i="73"/>
  <c r="J105" i="73"/>
  <c r="J106" i="73"/>
  <c r="J107" i="73"/>
  <c r="L107" i="73" s="1"/>
  <c r="J108" i="73"/>
  <c r="J109" i="73"/>
  <c r="J110" i="73"/>
  <c r="J111" i="73"/>
  <c r="J112" i="73"/>
  <c r="J113" i="73"/>
  <c r="J114" i="73"/>
  <c r="J115" i="73"/>
  <c r="L115" i="73" s="1"/>
  <c r="J116" i="73"/>
  <c r="J117" i="73"/>
  <c r="J118" i="73"/>
  <c r="J119" i="73"/>
  <c r="J120" i="73"/>
  <c r="J121" i="73"/>
  <c r="J122" i="73"/>
  <c r="J123" i="73"/>
  <c r="J124" i="73"/>
  <c r="J125" i="73"/>
  <c r="J126" i="73"/>
  <c r="J127" i="73"/>
  <c r="J128" i="73"/>
  <c r="J129" i="73"/>
  <c r="J130" i="73"/>
  <c r="J131" i="73"/>
  <c r="J132" i="73"/>
  <c r="J133" i="73"/>
  <c r="J134" i="73"/>
  <c r="J135" i="73"/>
  <c r="J136" i="73"/>
  <c r="J137" i="73"/>
  <c r="J138" i="73"/>
  <c r="J139" i="73"/>
  <c r="J140" i="73"/>
  <c r="J141" i="73"/>
  <c r="J142" i="73"/>
  <c r="J143" i="73"/>
  <c r="J144" i="73"/>
  <c r="J145" i="73"/>
  <c r="J146" i="73"/>
  <c r="J147" i="73"/>
  <c r="J148" i="73"/>
  <c r="J149" i="73"/>
  <c r="J150" i="73"/>
  <c r="J151" i="73"/>
  <c r="J152" i="73"/>
  <c r="J153" i="73"/>
  <c r="J154" i="73"/>
  <c r="J155" i="73"/>
  <c r="J156" i="73"/>
  <c r="J157" i="73"/>
  <c r="J158" i="73"/>
  <c r="J159" i="73"/>
  <c r="J160" i="73"/>
  <c r="J161" i="73"/>
  <c r="J162" i="73"/>
  <c r="J163" i="73"/>
  <c r="J164" i="73"/>
  <c r="J165" i="73"/>
  <c r="J166" i="73"/>
  <c r="J167" i="73"/>
  <c r="J168" i="73"/>
  <c r="J169" i="73"/>
  <c r="J170" i="73"/>
  <c r="J171" i="73"/>
  <c r="J172" i="73"/>
  <c r="J173" i="73"/>
  <c r="J174" i="73"/>
  <c r="J175" i="73"/>
  <c r="J176" i="73"/>
  <c r="J177" i="73"/>
  <c r="J178" i="73"/>
  <c r="J179" i="73"/>
  <c r="J180" i="73"/>
  <c r="J181" i="73"/>
  <c r="J182" i="73"/>
  <c r="J183" i="73"/>
  <c r="J184" i="73"/>
  <c r="J185" i="73"/>
  <c r="L185" i="73" s="1"/>
  <c r="J186" i="73"/>
  <c r="J187" i="73"/>
  <c r="J188" i="73"/>
  <c r="J189" i="73"/>
  <c r="J190" i="73"/>
  <c r="J191" i="73"/>
  <c r="J192" i="73"/>
  <c r="J193" i="73"/>
  <c r="J194" i="73"/>
  <c r="J195" i="73"/>
  <c r="J196" i="73"/>
  <c r="J197" i="73"/>
  <c r="J198" i="73"/>
  <c r="J199" i="73"/>
  <c r="J200" i="73"/>
  <c r="J201" i="73"/>
  <c r="J202" i="73"/>
  <c r="J203" i="73"/>
  <c r="J204" i="73"/>
  <c r="J205" i="73"/>
  <c r="J206" i="73"/>
  <c r="J207" i="73"/>
  <c r="J208" i="73"/>
  <c r="J209" i="73"/>
  <c r="J210" i="73"/>
  <c r="J211" i="73"/>
  <c r="J212" i="73"/>
  <c r="J213" i="73"/>
  <c r="L213" i="73" s="1"/>
  <c r="J214" i="73"/>
  <c r="J215" i="73"/>
  <c r="J216" i="73"/>
  <c r="J217" i="73"/>
  <c r="J218" i="73"/>
  <c r="J219" i="73"/>
  <c r="J220" i="73"/>
  <c r="J221" i="73"/>
  <c r="J222" i="73"/>
  <c r="J223" i="73"/>
  <c r="J224" i="73"/>
  <c r="J225" i="73"/>
  <c r="J226" i="73"/>
  <c r="J227" i="73"/>
  <c r="J228" i="73"/>
  <c r="J229" i="73"/>
  <c r="J230" i="73"/>
  <c r="J231" i="73"/>
  <c r="J232" i="73"/>
  <c r="J233" i="73"/>
  <c r="J234" i="73"/>
  <c r="J235" i="73"/>
  <c r="J236" i="73"/>
  <c r="J237" i="73"/>
  <c r="J238" i="73"/>
  <c r="J239" i="73"/>
  <c r="J240" i="73"/>
  <c r="J241" i="73"/>
  <c r="J242" i="73"/>
  <c r="J243" i="73"/>
  <c r="J244" i="73"/>
  <c r="J245" i="73"/>
  <c r="J246" i="73"/>
  <c r="J247" i="73"/>
  <c r="J248" i="73"/>
  <c r="J249" i="73"/>
  <c r="J250" i="73"/>
  <c r="J251" i="73"/>
  <c r="J252" i="73"/>
  <c r="J253" i="73"/>
  <c r="J254" i="73"/>
  <c r="J255" i="73"/>
  <c r="J256" i="73"/>
  <c r="J257" i="73"/>
  <c r="J258" i="73"/>
  <c r="J259" i="73"/>
  <c r="J260" i="73"/>
  <c r="J261" i="73"/>
  <c r="J262" i="73"/>
  <c r="J263" i="73"/>
  <c r="J264" i="73"/>
  <c r="I2" i="73"/>
  <c r="I3" i="73"/>
  <c r="I4" i="73"/>
  <c r="I5" i="73"/>
  <c r="I6" i="73"/>
  <c r="I7" i="73"/>
  <c r="I8" i="73"/>
  <c r="I9" i="73"/>
  <c r="I10" i="73"/>
  <c r="I11" i="73"/>
  <c r="I12" i="73"/>
  <c r="I13" i="73"/>
  <c r="I14" i="73"/>
  <c r="I15" i="73"/>
  <c r="I16" i="73"/>
  <c r="I17" i="73"/>
  <c r="I18" i="73"/>
  <c r="I19" i="73"/>
  <c r="I20" i="73"/>
  <c r="I21" i="73"/>
  <c r="I22" i="73"/>
  <c r="I23" i="73"/>
  <c r="I24" i="73"/>
  <c r="I25" i="73"/>
  <c r="I26" i="73"/>
  <c r="I27" i="73"/>
  <c r="I28" i="73"/>
  <c r="I29" i="73"/>
  <c r="I30" i="73"/>
  <c r="I31" i="73"/>
  <c r="I32" i="73"/>
  <c r="I33" i="73"/>
  <c r="I34" i="73"/>
  <c r="I35" i="73"/>
  <c r="I36" i="73"/>
  <c r="I37" i="73"/>
  <c r="I38" i="73"/>
  <c r="I39" i="73"/>
  <c r="I40" i="73"/>
  <c r="I41" i="73"/>
  <c r="I42" i="73"/>
  <c r="I43" i="73"/>
  <c r="I44" i="73"/>
  <c r="I45" i="73"/>
  <c r="I46" i="73"/>
  <c r="I47" i="73"/>
  <c r="I48" i="73"/>
  <c r="I49" i="73"/>
  <c r="I50" i="73"/>
  <c r="L50" i="73" s="1"/>
  <c r="I51" i="73"/>
  <c r="I52" i="73"/>
  <c r="I53" i="73"/>
  <c r="I54" i="73"/>
  <c r="I55" i="73"/>
  <c r="I56" i="73"/>
  <c r="I57" i="73"/>
  <c r="I58" i="73"/>
  <c r="I59" i="73"/>
  <c r="I60" i="73"/>
  <c r="I61" i="73"/>
  <c r="I62" i="73"/>
  <c r="I63" i="73"/>
  <c r="I64" i="73"/>
  <c r="I65" i="73"/>
  <c r="I66" i="73"/>
  <c r="I67" i="73"/>
  <c r="I68" i="73"/>
  <c r="I69" i="73"/>
  <c r="I70" i="73"/>
  <c r="I71" i="73"/>
  <c r="I72" i="73"/>
  <c r="I73" i="73"/>
  <c r="I74" i="73"/>
  <c r="I75" i="73"/>
  <c r="I76" i="73"/>
  <c r="I77" i="73"/>
  <c r="I78" i="73"/>
  <c r="L78" i="73" s="1"/>
  <c r="I79" i="73"/>
  <c r="I80" i="73"/>
  <c r="I81" i="73"/>
  <c r="I82" i="73"/>
  <c r="I83" i="73"/>
  <c r="I84" i="73"/>
  <c r="I85" i="73"/>
  <c r="I86" i="73"/>
  <c r="I87" i="73"/>
  <c r="I88" i="73"/>
  <c r="I89" i="73"/>
  <c r="I90" i="73"/>
  <c r="I91" i="73"/>
  <c r="I92" i="73"/>
  <c r="L92" i="73" s="1"/>
  <c r="I93" i="73"/>
  <c r="I94" i="73"/>
  <c r="I95" i="73"/>
  <c r="I96" i="73"/>
  <c r="I97" i="73"/>
  <c r="I98" i="73"/>
  <c r="I99" i="73"/>
  <c r="I100" i="73"/>
  <c r="I101" i="73"/>
  <c r="I102" i="73"/>
  <c r="I103" i="73"/>
  <c r="I104" i="73"/>
  <c r="I105" i="73"/>
  <c r="I106" i="73"/>
  <c r="I107" i="73"/>
  <c r="I108" i="73"/>
  <c r="I109" i="73"/>
  <c r="I110" i="73"/>
  <c r="I111" i="73"/>
  <c r="I112" i="73"/>
  <c r="I113" i="73"/>
  <c r="I114" i="73"/>
  <c r="I115" i="73"/>
  <c r="I116" i="73"/>
  <c r="I117" i="73"/>
  <c r="I118" i="73"/>
  <c r="I119" i="73"/>
  <c r="I120" i="73"/>
  <c r="I121" i="73"/>
  <c r="I122" i="73"/>
  <c r="I123" i="73"/>
  <c r="I124" i="73"/>
  <c r="I125" i="73"/>
  <c r="I126" i="73"/>
  <c r="I127" i="73"/>
  <c r="I128" i="73"/>
  <c r="I129" i="73"/>
  <c r="I130" i="73"/>
  <c r="I131" i="73"/>
  <c r="I132" i="73"/>
  <c r="I133" i="73"/>
  <c r="I134" i="73"/>
  <c r="I135" i="73"/>
  <c r="I136" i="73"/>
  <c r="I137" i="73"/>
  <c r="I138" i="73"/>
  <c r="I139" i="73"/>
  <c r="I140" i="73"/>
  <c r="I141" i="73"/>
  <c r="I142" i="73"/>
  <c r="I143" i="73"/>
  <c r="I144" i="73"/>
  <c r="I145" i="73"/>
  <c r="I146" i="73"/>
  <c r="I147" i="73"/>
  <c r="I148" i="73"/>
  <c r="I149" i="73"/>
  <c r="I150" i="73"/>
  <c r="I151" i="73"/>
  <c r="I152" i="73"/>
  <c r="I153" i="73"/>
  <c r="I154" i="73"/>
  <c r="I155" i="73"/>
  <c r="I156" i="73"/>
  <c r="I157" i="73"/>
  <c r="I158" i="73"/>
  <c r="I159" i="73"/>
  <c r="I160" i="73"/>
  <c r="I161" i="73"/>
  <c r="I162" i="73"/>
  <c r="I163" i="73"/>
  <c r="I164" i="73"/>
  <c r="I165" i="73"/>
  <c r="I166" i="73"/>
  <c r="I167" i="73"/>
  <c r="I168" i="73"/>
  <c r="I169" i="73"/>
  <c r="I170" i="73"/>
  <c r="I171" i="73"/>
  <c r="I172" i="73"/>
  <c r="I173" i="73"/>
  <c r="I174" i="73"/>
  <c r="I175" i="73"/>
  <c r="I176" i="73"/>
  <c r="I177" i="73"/>
  <c r="I178" i="73"/>
  <c r="I179" i="73"/>
  <c r="I180" i="73"/>
  <c r="I181" i="73"/>
  <c r="I182" i="73"/>
  <c r="I183" i="73"/>
  <c r="I184" i="73"/>
  <c r="I185" i="73"/>
  <c r="I186" i="73"/>
  <c r="I187" i="73"/>
  <c r="I188" i="73"/>
  <c r="I189" i="73"/>
  <c r="I190" i="73"/>
  <c r="I191" i="73"/>
  <c r="I192" i="73"/>
  <c r="I193" i="73"/>
  <c r="I194" i="73"/>
  <c r="I195" i="73"/>
  <c r="I196" i="73"/>
  <c r="I197" i="73"/>
  <c r="I198" i="73"/>
  <c r="I199" i="73"/>
  <c r="I200" i="73"/>
  <c r="I201" i="73"/>
  <c r="I202" i="73"/>
  <c r="I203" i="73"/>
  <c r="I204" i="73"/>
  <c r="I205" i="73"/>
  <c r="I206" i="73"/>
  <c r="I207" i="73"/>
  <c r="I208" i="73"/>
  <c r="I209" i="73"/>
  <c r="I210" i="73"/>
  <c r="I211" i="73"/>
  <c r="I212" i="73"/>
  <c r="I213" i="73"/>
  <c r="I214" i="73"/>
  <c r="I215" i="73"/>
  <c r="I216" i="73"/>
  <c r="I217" i="73"/>
  <c r="I218" i="73"/>
  <c r="I219" i="73"/>
  <c r="I220" i="73"/>
  <c r="I221" i="73"/>
  <c r="I222" i="73"/>
  <c r="I223" i="73"/>
  <c r="I224" i="73"/>
  <c r="I225" i="73"/>
  <c r="I226" i="73"/>
  <c r="I227" i="73"/>
  <c r="I228" i="73"/>
  <c r="I229" i="73"/>
  <c r="I230" i="73"/>
  <c r="I231" i="73"/>
  <c r="I232" i="73"/>
  <c r="I233" i="73"/>
  <c r="I234" i="73"/>
  <c r="I235" i="73"/>
  <c r="I236" i="73"/>
  <c r="I237" i="73"/>
  <c r="I238" i="73"/>
  <c r="I239" i="73"/>
  <c r="I240" i="73"/>
  <c r="I241" i="73"/>
  <c r="I242" i="73"/>
  <c r="I243" i="73"/>
  <c r="I244" i="73"/>
  <c r="I245" i="73"/>
  <c r="I246" i="73"/>
  <c r="I247" i="73"/>
  <c r="I248" i="73"/>
  <c r="I249" i="73"/>
  <c r="I250" i="73"/>
  <c r="I251" i="73"/>
  <c r="I252" i="73"/>
  <c r="I253" i="73"/>
  <c r="I254" i="73"/>
  <c r="I255" i="73"/>
  <c r="I256" i="73"/>
  <c r="I257" i="73"/>
  <c r="I258" i="73"/>
  <c r="I259" i="73"/>
  <c r="I260" i="73"/>
  <c r="I261" i="73"/>
  <c r="I262" i="73"/>
  <c r="I263" i="73"/>
  <c r="I264" i="73"/>
  <c r="G2" i="73"/>
  <c r="G3" i="73"/>
  <c r="G4" i="73"/>
  <c r="G5" i="73"/>
  <c r="G6" i="73"/>
  <c r="G7" i="73"/>
  <c r="G8" i="73"/>
  <c r="G9" i="73"/>
  <c r="G10" i="73"/>
  <c r="G11" i="73"/>
  <c r="L11" i="73" s="1"/>
  <c r="G12" i="73"/>
  <c r="M12" i="73" s="1"/>
  <c r="G13" i="73"/>
  <c r="G14" i="73"/>
  <c r="G15" i="73"/>
  <c r="M15" i="73" s="1"/>
  <c r="G16" i="73"/>
  <c r="G17" i="73"/>
  <c r="G18" i="73"/>
  <c r="G19" i="73"/>
  <c r="L19" i="73" s="1"/>
  <c r="G20" i="73"/>
  <c r="G21" i="73"/>
  <c r="G22" i="73"/>
  <c r="G23" i="73"/>
  <c r="G24" i="73"/>
  <c r="M24" i="73" s="1"/>
  <c r="G25" i="73"/>
  <c r="M25" i="73" s="1"/>
  <c r="G26" i="73"/>
  <c r="G27" i="73"/>
  <c r="G28" i="73"/>
  <c r="M28" i="73" s="1"/>
  <c r="G29" i="73"/>
  <c r="M29" i="73" s="1"/>
  <c r="G30" i="73"/>
  <c r="G31" i="73"/>
  <c r="G32" i="73"/>
  <c r="G33" i="73"/>
  <c r="G34" i="73"/>
  <c r="G35" i="73"/>
  <c r="G36" i="73"/>
  <c r="G37" i="73"/>
  <c r="M37" i="73" s="1"/>
  <c r="G38" i="73"/>
  <c r="G39" i="73"/>
  <c r="G40" i="73"/>
  <c r="G41" i="73"/>
  <c r="G42" i="73"/>
  <c r="G43" i="73"/>
  <c r="M43" i="73" s="1"/>
  <c r="G44" i="73"/>
  <c r="G45" i="73"/>
  <c r="G46" i="73"/>
  <c r="G47" i="73"/>
  <c r="G48" i="73"/>
  <c r="G49" i="73"/>
  <c r="G50" i="73"/>
  <c r="G51" i="73"/>
  <c r="G52" i="73"/>
  <c r="G53" i="73"/>
  <c r="M53" i="73" s="1"/>
  <c r="G54" i="73"/>
  <c r="M54" i="73" s="1"/>
  <c r="G55" i="73"/>
  <c r="G56" i="73"/>
  <c r="G57" i="73"/>
  <c r="M57" i="73" s="1"/>
  <c r="G58" i="73"/>
  <c r="G59" i="73"/>
  <c r="G60" i="73"/>
  <c r="G61" i="73"/>
  <c r="G62" i="73"/>
  <c r="G63" i="73"/>
  <c r="G64" i="73"/>
  <c r="G65" i="73"/>
  <c r="G66" i="73"/>
  <c r="M66" i="73" s="1"/>
  <c r="G67" i="73"/>
  <c r="M67" i="73" s="1"/>
  <c r="G68" i="73"/>
  <c r="M68" i="73" s="1"/>
  <c r="G69" i="73"/>
  <c r="G70" i="73"/>
  <c r="M70" i="73" s="1"/>
  <c r="G71" i="73"/>
  <c r="M71" i="73" s="1"/>
  <c r="G72" i="73"/>
  <c r="G73" i="73"/>
  <c r="G74" i="73"/>
  <c r="G75" i="73"/>
  <c r="G76" i="73"/>
  <c r="M76" i="73" s="1"/>
  <c r="G77" i="73"/>
  <c r="M77" i="73" s="1"/>
  <c r="G78" i="73"/>
  <c r="G79" i="73"/>
  <c r="M79" i="73" s="1"/>
  <c r="G80" i="73"/>
  <c r="G81" i="73"/>
  <c r="M81" i="73" s="1"/>
  <c r="G82" i="73"/>
  <c r="M82" i="73" s="1"/>
  <c r="G83" i="73"/>
  <c r="G84" i="73"/>
  <c r="L84" i="73" s="1"/>
  <c r="G85" i="73"/>
  <c r="M85" i="73" s="1"/>
  <c r="G86" i="73"/>
  <c r="G87" i="73"/>
  <c r="G88" i="73"/>
  <c r="G89" i="73"/>
  <c r="G90" i="73"/>
  <c r="G91" i="73"/>
  <c r="G92" i="73"/>
  <c r="G93" i="73"/>
  <c r="M93" i="73" s="1"/>
  <c r="G94" i="73"/>
  <c r="G95" i="73"/>
  <c r="G96" i="73"/>
  <c r="M96" i="73" s="1"/>
  <c r="G97" i="73"/>
  <c r="G98" i="73"/>
  <c r="G99" i="73"/>
  <c r="M99" i="73" s="1"/>
  <c r="G100" i="73"/>
  <c r="G101" i="73"/>
  <c r="G102" i="73"/>
  <c r="G103" i="73"/>
  <c r="G104" i="73"/>
  <c r="G105" i="73"/>
  <c r="G106" i="73"/>
  <c r="G107" i="73"/>
  <c r="G108" i="73"/>
  <c r="G109" i="73"/>
  <c r="M109" i="73" s="1"/>
  <c r="G110" i="73"/>
  <c r="M110" i="73" s="1"/>
  <c r="G111" i="73"/>
  <c r="M111" i="73" s="1"/>
  <c r="G112" i="73"/>
  <c r="L112" i="73" s="1"/>
  <c r="G113" i="73"/>
  <c r="M113" i="73" s="1"/>
  <c r="G114" i="73"/>
  <c r="G115" i="73"/>
  <c r="G116" i="73"/>
  <c r="G117" i="73"/>
  <c r="G118" i="73"/>
  <c r="G119" i="73"/>
  <c r="M119" i="73" s="1"/>
  <c r="G120" i="73"/>
  <c r="M120" i="73" s="1"/>
  <c r="G121" i="73"/>
  <c r="G122" i="73"/>
  <c r="G123" i="73"/>
  <c r="M123" i="73" s="1"/>
  <c r="G124" i="73"/>
  <c r="M124" i="73" s="1"/>
  <c r="G125" i="73"/>
  <c r="G126" i="73"/>
  <c r="L126" i="73" s="1"/>
  <c r="G127" i="73"/>
  <c r="G128" i="73"/>
  <c r="G129" i="73"/>
  <c r="G130" i="73"/>
  <c r="G131" i="73"/>
  <c r="G132" i="73"/>
  <c r="G133" i="73"/>
  <c r="M133" i="73" s="1"/>
  <c r="G134" i="73"/>
  <c r="G135" i="73"/>
  <c r="G136" i="73"/>
  <c r="G137" i="73"/>
  <c r="M137" i="73" s="1"/>
  <c r="G138" i="73"/>
  <c r="M138" i="73" s="1"/>
  <c r="G139" i="73"/>
  <c r="G140" i="73"/>
  <c r="G141" i="73"/>
  <c r="M141" i="73" s="1"/>
  <c r="G142" i="73"/>
  <c r="G143" i="73"/>
  <c r="G144" i="73"/>
  <c r="G145" i="73"/>
  <c r="G146" i="73"/>
  <c r="G147" i="73"/>
  <c r="G148" i="73"/>
  <c r="G149" i="73"/>
  <c r="G150" i="73"/>
  <c r="G151" i="73"/>
  <c r="M151" i="73" s="1"/>
  <c r="G152" i="73"/>
  <c r="G153" i="73"/>
  <c r="G154" i="73"/>
  <c r="G155" i="73"/>
  <c r="M155" i="73" s="1"/>
  <c r="G156" i="73"/>
  <c r="G157" i="73"/>
  <c r="G158" i="73"/>
  <c r="G159" i="73"/>
  <c r="G160" i="73"/>
  <c r="G161" i="73"/>
  <c r="G162" i="73"/>
  <c r="G163" i="73"/>
  <c r="G164" i="73"/>
  <c r="G165" i="73"/>
  <c r="M165" i="73" s="1"/>
  <c r="G166" i="73"/>
  <c r="G167" i="73"/>
  <c r="G168" i="73"/>
  <c r="G169" i="73"/>
  <c r="M169" i="73" s="1"/>
  <c r="G170" i="73"/>
  <c r="G171" i="73"/>
  <c r="G172" i="73"/>
  <c r="G173" i="73"/>
  <c r="G174" i="73"/>
  <c r="G175" i="73"/>
  <c r="G176" i="73"/>
  <c r="M176" i="73" s="1"/>
  <c r="G177" i="73"/>
  <c r="M177" i="73" s="1"/>
  <c r="G178" i="73"/>
  <c r="G179" i="73"/>
  <c r="M179" i="73" s="1"/>
  <c r="G180" i="73"/>
  <c r="M180" i="73" s="1"/>
  <c r="G181" i="73"/>
  <c r="G182" i="73"/>
  <c r="G183" i="73"/>
  <c r="G184" i="73"/>
  <c r="G185" i="73"/>
  <c r="G186" i="73"/>
  <c r="G187" i="73"/>
  <c r="G188" i="73"/>
  <c r="M188" i="73" s="1"/>
  <c r="G189" i="73"/>
  <c r="G190" i="73"/>
  <c r="G191" i="73"/>
  <c r="M191" i="73" s="1"/>
  <c r="G192" i="73"/>
  <c r="M192" i="73" s="1"/>
  <c r="G193" i="73"/>
  <c r="M193" i="73" s="1"/>
  <c r="G194" i="73"/>
  <c r="M194" i="73" s="1"/>
  <c r="G195" i="73"/>
  <c r="G196" i="73"/>
  <c r="G197" i="73"/>
  <c r="M197" i="73" s="1"/>
  <c r="G198" i="73"/>
  <c r="G199" i="73"/>
  <c r="G200" i="73"/>
  <c r="G201" i="73"/>
  <c r="G202" i="73"/>
  <c r="G203" i="73"/>
  <c r="G204" i="73"/>
  <c r="G205" i="73"/>
  <c r="M205" i="73" s="1"/>
  <c r="G206" i="73"/>
  <c r="M206" i="73" s="1"/>
  <c r="G207" i="73"/>
  <c r="M207" i="73" s="1"/>
  <c r="G208" i="73"/>
  <c r="M208" i="73" s="1"/>
  <c r="G209" i="73"/>
  <c r="G210" i="73"/>
  <c r="M210" i="73" s="1"/>
  <c r="G211" i="73"/>
  <c r="M211" i="73" s="1"/>
  <c r="G212" i="73"/>
  <c r="G213" i="73"/>
  <c r="G214" i="73"/>
  <c r="G215" i="73"/>
  <c r="G216" i="73"/>
  <c r="G217" i="73"/>
  <c r="M217" i="73" s="1"/>
  <c r="G218" i="73"/>
  <c r="M218" i="73" s="1"/>
  <c r="G219" i="73"/>
  <c r="M219" i="73" s="1"/>
  <c r="G220" i="73"/>
  <c r="M220" i="73" s="1"/>
  <c r="G221" i="73"/>
  <c r="M221" i="73" s="1"/>
  <c r="G222" i="73"/>
  <c r="M222" i="73" s="1"/>
  <c r="G223" i="73"/>
  <c r="M223" i="73" s="1"/>
  <c r="G224" i="73"/>
  <c r="G225" i="73"/>
  <c r="G226" i="73"/>
  <c r="G227" i="73"/>
  <c r="G228" i="73"/>
  <c r="G229" i="73"/>
  <c r="M229" i="73" s="1"/>
  <c r="G230" i="73"/>
  <c r="G231" i="73"/>
  <c r="G232" i="73"/>
  <c r="G233" i="73"/>
  <c r="M233" i="73" s="1"/>
  <c r="G234" i="73"/>
  <c r="G235" i="73"/>
  <c r="M235" i="73" s="1"/>
  <c r="G236" i="73"/>
  <c r="G237" i="73"/>
  <c r="G238" i="73"/>
  <c r="M238" i="73" s="1"/>
  <c r="G239" i="73"/>
  <c r="M239" i="73" s="1"/>
  <c r="G240" i="73"/>
  <c r="L240" i="73" s="1"/>
  <c r="G241" i="73"/>
  <c r="G242" i="73"/>
  <c r="G243" i="73"/>
  <c r="M243" i="73" s="1"/>
  <c r="G244" i="73"/>
  <c r="M244" i="73" s="1"/>
  <c r="G245" i="73"/>
  <c r="G246" i="73"/>
  <c r="G247" i="73"/>
  <c r="G248" i="73"/>
  <c r="M248" i="73" s="1"/>
  <c r="G249" i="73"/>
  <c r="M249" i="73" s="1"/>
  <c r="G250" i="73"/>
  <c r="M250" i="73" s="1"/>
  <c r="G251" i="73"/>
  <c r="M251" i="73" s="1"/>
  <c r="G252" i="73"/>
  <c r="M252" i="73" s="1"/>
  <c r="G253" i="73"/>
  <c r="M253" i="73" s="1"/>
  <c r="G254" i="73"/>
  <c r="G255" i="73"/>
  <c r="G256" i="73"/>
  <c r="G257" i="73"/>
  <c r="G258" i="73"/>
  <c r="M258" i="73" s="1"/>
  <c r="G259" i="73"/>
  <c r="G260" i="73"/>
  <c r="G261" i="73"/>
  <c r="G262" i="73"/>
  <c r="M262" i="73" s="1"/>
  <c r="G263" i="73"/>
  <c r="M263" i="73" s="1"/>
  <c r="G264" i="73"/>
  <c r="M264" i="73" s="1"/>
  <c r="H2" i="73"/>
  <c r="H3" i="73"/>
  <c r="H4" i="73"/>
  <c r="H5" i="73"/>
  <c r="H6" i="73"/>
  <c r="H7" i="73"/>
  <c r="H8" i="73"/>
  <c r="H9" i="73"/>
  <c r="H10" i="73"/>
  <c r="L10" i="73" s="1"/>
  <c r="H11" i="73"/>
  <c r="H12" i="73"/>
  <c r="H13" i="73"/>
  <c r="H14" i="73"/>
  <c r="H15" i="73"/>
  <c r="H16" i="73"/>
  <c r="H17" i="73"/>
  <c r="H18" i="73"/>
  <c r="H19" i="73"/>
  <c r="H20" i="73"/>
  <c r="H21" i="73"/>
  <c r="H22" i="73"/>
  <c r="H23" i="73"/>
  <c r="H24" i="73"/>
  <c r="H25" i="73"/>
  <c r="H26" i="73"/>
  <c r="H27" i="73"/>
  <c r="H28" i="73"/>
  <c r="H29" i="73"/>
  <c r="H30" i="73"/>
  <c r="H31" i="73"/>
  <c r="H32" i="73"/>
  <c r="H33" i="73"/>
  <c r="H34" i="73"/>
  <c r="H35" i="73"/>
  <c r="H36" i="73"/>
  <c r="H37" i="73"/>
  <c r="H38" i="73"/>
  <c r="L38" i="73" s="1"/>
  <c r="H39" i="73"/>
  <c r="H40" i="73"/>
  <c r="H41" i="73"/>
  <c r="H42" i="73"/>
  <c r="H43" i="73"/>
  <c r="H44" i="73"/>
  <c r="H45" i="73"/>
  <c r="H46" i="73"/>
  <c r="H47" i="73"/>
  <c r="H48" i="73"/>
  <c r="H49" i="73"/>
  <c r="H50" i="73"/>
  <c r="H51" i="73"/>
  <c r="H52" i="73"/>
  <c r="H53" i="73"/>
  <c r="H54" i="73"/>
  <c r="H55" i="73"/>
  <c r="H56" i="73"/>
  <c r="H57" i="73"/>
  <c r="H58" i="73"/>
  <c r="H59" i="73"/>
  <c r="H60" i="73"/>
  <c r="H61" i="73"/>
  <c r="H62" i="73"/>
  <c r="H63" i="73"/>
  <c r="H64" i="73"/>
  <c r="H65" i="73"/>
  <c r="H66" i="73"/>
  <c r="H67" i="73"/>
  <c r="H68" i="73"/>
  <c r="H69" i="73"/>
  <c r="H70" i="73"/>
  <c r="H71" i="73"/>
  <c r="H72" i="73"/>
  <c r="H73" i="73"/>
  <c r="H74" i="73"/>
  <c r="H75" i="73"/>
  <c r="H76" i="73"/>
  <c r="H77" i="73"/>
  <c r="H78" i="73"/>
  <c r="H79" i="73"/>
  <c r="H80" i="73"/>
  <c r="L80" i="73" s="1"/>
  <c r="H81" i="73"/>
  <c r="H82" i="73"/>
  <c r="H83" i="73"/>
  <c r="H84" i="73"/>
  <c r="H85" i="73"/>
  <c r="H86" i="73"/>
  <c r="H87" i="73"/>
  <c r="H88" i="73"/>
  <c r="H89" i="73"/>
  <c r="H90" i="73"/>
  <c r="H91" i="73"/>
  <c r="H92" i="73"/>
  <c r="H93" i="73"/>
  <c r="H94" i="73"/>
  <c r="L94" i="73" s="1"/>
  <c r="H95" i="73"/>
  <c r="H96" i="73"/>
  <c r="H97" i="73"/>
  <c r="H98" i="73"/>
  <c r="H99" i="73"/>
  <c r="H100" i="73"/>
  <c r="H101" i="73"/>
  <c r="H102" i="73"/>
  <c r="H103" i="73"/>
  <c r="H104" i="73"/>
  <c r="H105" i="73"/>
  <c r="H106" i="73"/>
  <c r="H107" i="73"/>
  <c r="H108" i="73"/>
  <c r="H109" i="73"/>
  <c r="H110" i="73"/>
  <c r="H111" i="73"/>
  <c r="H112" i="73"/>
  <c r="H113" i="73"/>
  <c r="H114" i="73"/>
  <c r="H115" i="73"/>
  <c r="H116" i="73"/>
  <c r="H117" i="73"/>
  <c r="H118" i="73"/>
  <c r="H119" i="73"/>
  <c r="H120" i="73"/>
  <c r="H121" i="73"/>
  <c r="H122" i="73"/>
  <c r="H123" i="73"/>
  <c r="H124" i="73"/>
  <c r="H125" i="73"/>
  <c r="H126" i="73"/>
  <c r="H127" i="73"/>
  <c r="H128" i="73"/>
  <c r="H129" i="73"/>
  <c r="H130" i="73"/>
  <c r="L130" i="73" s="1"/>
  <c r="H131" i="73"/>
  <c r="H132" i="73"/>
  <c r="H133" i="73"/>
  <c r="H134" i="73"/>
  <c r="H135" i="73"/>
  <c r="H136" i="73"/>
  <c r="H137" i="73"/>
  <c r="H138" i="73"/>
  <c r="H139" i="73"/>
  <c r="H140" i="73"/>
  <c r="H141" i="73"/>
  <c r="H142" i="73"/>
  <c r="H143" i="73"/>
  <c r="H144" i="73"/>
  <c r="H145" i="73"/>
  <c r="H146" i="73"/>
  <c r="H147" i="73"/>
  <c r="H148" i="73"/>
  <c r="H149" i="73"/>
  <c r="H150" i="73"/>
  <c r="H151" i="73"/>
  <c r="H152" i="73"/>
  <c r="H153" i="73"/>
  <c r="H154" i="73"/>
  <c r="H155" i="73"/>
  <c r="H156" i="73"/>
  <c r="H157" i="73"/>
  <c r="H158" i="73"/>
  <c r="H159" i="73"/>
  <c r="H160" i="73"/>
  <c r="H161" i="73"/>
  <c r="H162" i="73"/>
  <c r="H163" i="73"/>
  <c r="H164" i="73"/>
  <c r="H165" i="73"/>
  <c r="H166" i="73"/>
  <c r="H167" i="73"/>
  <c r="H168" i="73"/>
  <c r="H169" i="73"/>
  <c r="H170" i="73"/>
  <c r="H171" i="73"/>
  <c r="H172" i="73"/>
  <c r="H173" i="73"/>
  <c r="H174" i="73"/>
  <c r="H175" i="73"/>
  <c r="H176" i="73"/>
  <c r="H177" i="73"/>
  <c r="H178" i="73"/>
  <c r="H179" i="73"/>
  <c r="H180" i="73"/>
  <c r="H181" i="73"/>
  <c r="H182" i="73"/>
  <c r="H183" i="73"/>
  <c r="H184" i="73"/>
  <c r="H185" i="73"/>
  <c r="H186" i="73"/>
  <c r="H187" i="73"/>
  <c r="L187" i="73" s="1"/>
  <c r="H188" i="73"/>
  <c r="H189" i="73"/>
  <c r="H190" i="73"/>
  <c r="H191" i="73"/>
  <c r="H192" i="73"/>
  <c r="H193" i="73"/>
  <c r="H194" i="73"/>
  <c r="H195" i="73"/>
  <c r="H196" i="73"/>
  <c r="H197" i="73"/>
  <c r="H198" i="73"/>
  <c r="H199" i="73"/>
  <c r="H200" i="73"/>
  <c r="H201" i="73"/>
  <c r="H202" i="73"/>
  <c r="H203" i="73"/>
  <c r="H204" i="73"/>
  <c r="H205" i="73"/>
  <c r="H206" i="73"/>
  <c r="H207" i="73"/>
  <c r="H208" i="73"/>
  <c r="H209" i="73"/>
  <c r="H210" i="73"/>
  <c r="H211" i="73"/>
  <c r="H212" i="73"/>
  <c r="H213" i="73"/>
  <c r="H214" i="73"/>
  <c r="H215" i="73"/>
  <c r="H216" i="73"/>
  <c r="H217" i="73"/>
  <c r="H218" i="73"/>
  <c r="H219" i="73"/>
  <c r="H220" i="73"/>
  <c r="H221" i="73"/>
  <c r="H222" i="73"/>
  <c r="H223" i="73"/>
  <c r="H224" i="73"/>
  <c r="H225" i="73"/>
  <c r="H226" i="73"/>
  <c r="H227" i="73"/>
  <c r="H228" i="73"/>
  <c r="H229" i="73"/>
  <c r="H230" i="73"/>
  <c r="H231" i="73"/>
  <c r="H232" i="73"/>
  <c r="H233" i="73"/>
  <c r="H234" i="73"/>
  <c r="H235" i="73"/>
  <c r="H236" i="73"/>
  <c r="H237" i="73"/>
  <c r="H238" i="73"/>
  <c r="H239" i="73"/>
  <c r="H240" i="73"/>
  <c r="H241" i="73"/>
  <c r="H242" i="73"/>
  <c r="H243" i="73"/>
  <c r="H244" i="73"/>
  <c r="H245" i="73"/>
  <c r="H246" i="73"/>
  <c r="H247" i="73"/>
  <c r="H248" i="73"/>
  <c r="H249" i="73"/>
  <c r="H250" i="73"/>
  <c r="H251" i="73"/>
  <c r="H252" i="73"/>
  <c r="H253" i="73"/>
  <c r="H254" i="73"/>
  <c r="H255" i="73"/>
  <c r="H256" i="73"/>
  <c r="H257" i="73"/>
  <c r="H258" i="73"/>
  <c r="H259" i="73"/>
  <c r="H260" i="73"/>
  <c r="H261" i="73"/>
  <c r="H262" i="73"/>
  <c r="H263" i="73"/>
  <c r="H264" i="73"/>
  <c r="M13" i="73"/>
  <c r="M26" i="73"/>
  <c r="M27" i="73"/>
  <c r="M32" i="73"/>
  <c r="M40" i="73"/>
  <c r="M41" i="73"/>
  <c r="M46" i="73"/>
  <c r="M55" i="73"/>
  <c r="M60" i="73"/>
  <c r="M69" i="73"/>
  <c r="M74" i="73"/>
  <c r="M83" i="73"/>
  <c r="M88" i="73"/>
  <c r="M91" i="73"/>
  <c r="M97" i="73"/>
  <c r="M125" i="73"/>
  <c r="M130" i="73"/>
  <c r="M134" i="73"/>
  <c r="M139" i="73"/>
  <c r="M148" i="73"/>
  <c r="M152" i="73"/>
  <c r="M153" i="73"/>
  <c r="M162" i="73"/>
  <c r="M166" i="73"/>
  <c r="M167" i="73"/>
  <c r="M181" i="73"/>
  <c r="M189" i="73"/>
  <c r="M190" i="73"/>
  <c r="M195" i="73"/>
  <c r="M201" i="73"/>
  <c r="M203" i="73"/>
  <c r="M204" i="73"/>
  <c r="M209" i="73"/>
  <c r="M231" i="73"/>
  <c r="M234" i="73"/>
  <c r="M236" i="73"/>
  <c r="M237" i="73"/>
  <c r="M242" i="73"/>
  <c r="M246" i="73"/>
  <c r="M256" i="73"/>
  <c r="M259" i="73"/>
  <c r="M260" i="73"/>
  <c r="M261" i="73"/>
  <c r="M257" i="73"/>
  <c r="L256" i="73"/>
  <c r="M255" i="73"/>
  <c r="L254" i="73"/>
  <c r="M254" i="73"/>
  <c r="M245" i="73"/>
  <c r="M241" i="73"/>
  <c r="L241" i="73"/>
  <c r="M232" i="73"/>
  <c r="M230" i="73"/>
  <c r="M228" i="73"/>
  <c r="M227" i="73"/>
  <c r="L226" i="73"/>
  <c r="M226" i="73"/>
  <c r="M224" i="73"/>
  <c r="L216" i="73"/>
  <c r="M216" i="73"/>
  <c r="M215" i="73"/>
  <c r="M214" i="73"/>
  <c r="M213" i="73"/>
  <c r="L212" i="73"/>
  <c r="M212" i="73"/>
  <c r="M202" i="73"/>
  <c r="L200" i="73"/>
  <c r="M200" i="73"/>
  <c r="M199" i="73"/>
  <c r="L198" i="73"/>
  <c r="M198" i="73"/>
  <c r="M187" i="73"/>
  <c r="L186" i="73"/>
  <c r="M186" i="73"/>
  <c r="M185" i="73"/>
  <c r="L184" i="73"/>
  <c r="M184" i="73"/>
  <c r="M175" i="73"/>
  <c r="M174" i="73"/>
  <c r="M173" i="73"/>
  <c r="L172" i="73"/>
  <c r="M172" i="73"/>
  <c r="L171" i="73"/>
  <c r="M171" i="73"/>
  <c r="L170" i="73"/>
  <c r="M170" i="73"/>
  <c r="M168" i="73"/>
  <c r="M164" i="73"/>
  <c r="M163" i="73"/>
  <c r="M161" i="73"/>
  <c r="L161" i="73"/>
  <c r="M160" i="73"/>
  <c r="M159" i="73"/>
  <c r="L159" i="73"/>
  <c r="M158" i="73"/>
  <c r="M157" i="73"/>
  <c r="L157" i="73"/>
  <c r="L156" i="73"/>
  <c r="M156" i="73"/>
  <c r="M154" i="73"/>
  <c r="M150" i="73"/>
  <c r="M149" i="73"/>
  <c r="M147" i="73"/>
  <c r="M146" i="73"/>
  <c r="M145" i="73"/>
  <c r="L144" i="73"/>
  <c r="M144" i="73"/>
  <c r="M143" i="73"/>
  <c r="L142" i="73"/>
  <c r="M142" i="73"/>
  <c r="M140" i="73"/>
  <c r="M136" i="73"/>
  <c r="M135" i="73"/>
  <c r="M132" i="73"/>
  <c r="M131" i="73"/>
  <c r="L131" i="73"/>
  <c r="M129" i="73"/>
  <c r="L129" i="73"/>
  <c r="L128" i="73"/>
  <c r="M128" i="73"/>
  <c r="M127" i="73"/>
  <c r="M126" i="73"/>
  <c r="M122" i="73"/>
  <c r="M121" i="73"/>
  <c r="L118" i="73"/>
  <c r="M118" i="73"/>
  <c r="M117" i="73"/>
  <c r="M116" i="73"/>
  <c r="M115" i="73"/>
  <c r="L114" i="73"/>
  <c r="M114" i="73"/>
  <c r="M112" i="73"/>
  <c r="M108" i="73"/>
  <c r="M107" i="73"/>
  <c r="M106" i="73"/>
  <c r="M105" i="73"/>
  <c r="L105" i="73"/>
  <c r="L104" i="73"/>
  <c r="M104" i="73"/>
  <c r="M103" i="73"/>
  <c r="L102" i="73"/>
  <c r="M102" i="73"/>
  <c r="M101" i="73"/>
  <c r="L101" i="73"/>
  <c r="L100" i="73"/>
  <c r="M100" i="73"/>
  <c r="L98" i="73"/>
  <c r="M98" i="73"/>
  <c r="M95" i="73"/>
  <c r="M94" i="73"/>
  <c r="M92" i="73"/>
  <c r="M90" i="73"/>
  <c r="M89" i="73"/>
  <c r="L88" i="73"/>
  <c r="M87" i="73"/>
  <c r="M86" i="73"/>
  <c r="L86" i="73"/>
  <c r="M84" i="73"/>
  <c r="M80" i="73"/>
  <c r="M78" i="73"/>
  <c r="L76" i="73"/>
  <c r="M75" i="73"/>
  <c r="L74" i="73"/>
  <c r="L73" i="73"/>
  <c r="M73" i="73"/>
  <c r="M72" i="73"/>
  <c r="L72" i="73"/>
  <c r="L70" i="73"/>
  <c r="L66" i="73"/>
  <c r="M65" i="73"/>
  <c r="M64" i="73"/>
  <c r="M63" i="73"/>
  <c r="M62" i="73"/>
  <c r="L62" i="73"/>
  <c r="M61" i="73"/>
  <c r="L60" i="73"/>
  <c r="L59" i="73"/>
  <c r="M59" i="73"/>
  <c r="M58" i="73"/>
  <c r="L58" i="73"/>
  <c r="M56" i="73"/>
  <c r="L56" i="73"/>
  <c r="M52" i="73"/>
  <c r="L52" i="73"/>
  <c r="M51" i="73"/>
  <c r="M50" i="73"/>
  <c r="M49" i="73"/>
  <c r="M48" i="73"/>
  <c r="L48" i="73"/>
  <c r="M47" i="73"/>
  <c r="L46" i="73"/>
  <c r="M45" i="73"/>
  <c r="M44" i="73"/>
  <c r="L44" i="73"/>
  <c r="M42" i="73"/>
  <c r="L42" i="73"/>
  <c r="M39" i="73"/>
  <c r="M38" i="73"/>
  <c r="L37" i="73"/>
  <c r="M36" i="73"/>
  <c r="L36" i="73"/>
  <c r="L35" i="73"/>
  <c r="M35" i="73"/>
  <c r="M34" i="73"/>
  <c r="L34" i="73"/>
  <c r="L33" i="73"/>
  <c r="M33" i="73"/>
  <c r="L32" i="73"/>
  <c r="L31" i="73"/>
  <c r="M31" i="73"/>
  <c r="M30" i="73"/>
  <c r="L30" i="73"/>
  <c r="L28" i="73"/>
  <c r="L24" i="73"/>
  <c r="L23" i="73"/>
  <c r="M23" i="73"/>
  <c r="M22" i="73"/>
  <c r="L21" i="73"/>
  <c r="M21" i="73"/>
  <c r="M20" i="73"/>
  <c r="M18" i="73"/>
  <c r="L18" i="73"/>
  <c r="L17" i="73"/>
  <c r="M17" i="73"/>
  <c r="M16" i="73"/>
  <c r="L16" i="73"/>
  <c r="M14" i="73"/>
  <c r="L14" i="73"/>
  <c r="M11" i="73"/>
  <c r="M10" i="73"/>
  <c r="M9" i="73"/>
  <c r="M8" i="73"/>
  <c r="L7" i="73"/>
  <c r="M7" i="73"/>
  <c r="M6" i="73"/>
  <c r="L5" i="73"/>
  <c r="M5" i="73"/>
  <c r="M4" i="73"/>
  <c r="L4" i="73"/>
  <c r="L3" i="73"/>
  <c r="M3" i="73"/>
  <c r="M2" i="73"/>
  <c r="L2" i="73"/>
  <c r="M2" i="57"/>
  <c r="M3" i="57"/>
  <c r="M4" i="57"/>
  <c r="M5" i="57"/>
  <c r="M6" i="57"/>
  <c r="M7" i="57"/>
  <c r="M8" i="57"/>
  <c r="M9" i="57"/>
  <c r="M10" i="57"/>
  <c r="M11" i="57"/>
  <c r="M12" i="57"/>
  <c r="M13" i="57"/>
  <c r="M14" i="57"/>
  <c r="M15" i="57"/>
  <c r="M16" i="57"/>
  <c r="M17" i="57"/>
  <c r="M18" i="57"/>
  <c r="M19" i="57"/>
  <c r="M20" i="57"/>
  <c r="M21" i="57"/>
  <c r="M22" i="57"/>
  <c r="M23" i="57"/>
  <c r="M24" i="57"/>
  <c r="M25" i="57"/>
  <c r="M26" i="57"/>
  <c r="M27" i="57"/>
  <c r="M28" i="57"/>
  <c r="M29" i="57"/>
  <c r="M30" i="57"/>
  <c r="M31" i="57"/>
  <c r="M32" i="57"/>
  <c r="M33" i="57"/>
  <c r="M34" i="57"/>
  <c r="M35" i="57"/>
  <c r="M36" i="57"/>
  <c r="M37" i="57"/>
  <c r="M38" i="57"/>
  <c r="M39" i="57"/>
  <c r="M40" i="57"/>
  <c r="M41" i="57"/>
  <c r="M42" i="57"/>
  <c r="M43" i="57"/>
  <c r="M44" i="57"/>
  <c r="M45" i="57"/>
  <c r="M46" i="57"/>
  <c r="M47" i="57"/>
  <c r="M48" i="57"/>
  <c r="M49" i="57"/>
  <c r="M50" i="57"/>
  <c r="M51" i="57"/>
  <c r="M52" i="57"/>
  <c r="M53" i="57"/>
  <c r="M54" i="57"/>
  <c r="M55" i="57"/>
  <c r="M56" i="57"/>
  <c r="M57" i="57"/>
  <c r="M58" i="57"/>
  <c r="M59" i="57"/>
  <c r="M60" i="57"/>
  <c r="M61" i="57"/>
  <c r="M62" i="57"/>
  <c r="M63" i="57"/>
  <c r="M64" i="57"/>
  <c r="M65" i="57"/>
  <c r="M66" i="57"/>
  <c r="M67" i="57"/>
  <c r="M68" i="57"/>
  <c r="M69" i="57"/>
  <c r="M70" i="57"/>
  <c r="M71" i="57"/>
  <c r="M72" i="57"/>
  <c r="M73" i="57"/>
  <c r="M74" i="57"/>
  <c r="M75" i="57"/>
  <c r="M76" i="57"/>
  <c r="M77" i="57"/>
  <c r="M78" i="57"/>
  <c r="M79" i="57"/>
  <c r="M80" i="57"/>
  <c r="M81" i="57"/>
  <c r="M82" i="57"/>
  <c r="M83" i="57"/>
  <c r="M84" i="57"/>
  <c r="M85" i="57"/>
  <c r="M86" i="57"/>
  <c r="M87" i="57"/>
  <c r="M88" i="57"/>
  <c r="M89" i="57"/>
  <c r="M90" i="57"/>
  <c r="M91" i="57"/>
  <c r="M92" i="57"/>
  <c r="M93" i="57"/>
  <c r="M94" i="57"/>
  <c r="M95" i="57"/>
  <c r="M96" i="57"/>
  <c r="M97" i="57"/>
  <c r="M98" i="57"/>
  <c r="M99" i="57"/>
  <c r="M100" i="57"/>
  <c r="M101" i="57"/>
  <c r="M102" i="57"/>
  <c r="M103" i="57"/>
  <c r="M104" i="57"/>
  <c r="M105" i="57"/>
  <c r="M106" i="57"/>
  <c r="M107" i="57"/>
  <c r="M108" i="57"/>
  <c r="M109" i="57"/>
  <c r="M110" i="57"/>
  <c r="M111" i="57"/>
  <c r="M112" i="57"/>
  <c r="M113" i="57"/>
  <c r="M114" i="57"/>
  <c r="M115" i="57"/>
  <c r="M116" i="57"/>
  <c r="M117" i="57"/>
  <c r="M118" i="57"/>
  <c r="M119" i="57"/>
  <c r="M120" i="57"/>
  <c r="M121" i="57"/>
  <c r="M122" i="57"/>
  <c r="M123" i="57"/>
  <c r="M124" i="57"/>
  <c r="M125" i="57"/>
  <c r="M126" i="57"/>
  <c r="M127" i="57"/>
  <c r="M128" i="57"/>
  <c r="M129" i="57"/>
  <c r="M130" i="57"/>
  <c r="M131" i="57"/>
  <c r="M132" i="57"/>
  <c r="M133" i="57"/>
  <c r="M134" i="57"/>
  <c r="M135" i="57"/>
  <c r="M136" i="57"/>
  <c r="M137" i="57"/>
  <c r="M138" i="57"/>
  <c r="M139" i="57"/>
  <c r="M140" i="57"/>
  <c r="M141" i="57"/>
  <c r="M142" i="57"/>
  <c r="M143" i="57"/>
  <c r="M144" i="57"/>
  <c r="M145" i="57"/>
  <c r="M146" i="57"/>
  <c r="M147" i="57"/>
  <c r="M148" i="57"/>
  <c r="M149" i="57"/>
  <c r="M150" i="57"/>
  <c r="M151" i="57"/>
  <c r="M152" i="57"/>
  <c r="M153" i="57"/>
  <c r="M154" i="57"/>
  <c r="M155" i="57"/>
  <c r="M156" i="57"/>
  <c r="M157" i="57"/>
  <c r="M158" i="57"/>
  <c r="M159" i="57"/>
  <c r="M160" i="57"/>
  <c r="M161" i="57"/>
  <c r="M162" i="57"/>
  <c r="M163" i="57"/>
  <c r="M164" i="57"/>
  <c r="M165" i="57"/>
  <c r="M166" i="57"/>
  <c r="M167" i="57"/>
  <c r="M168" i="57"/>
  <c r="M169" i="57"/>
  <c r="M170" i="57"/>
  <c r="M171" i="57"/>
  <c r="M172" i="57"/>
  <c r="M173" i="57"/>
  <c r="M174" i="57"/>
  <c r="M175" i="57"/>
  <c r="M176" i="57"/>
  <c r="M177" i="57"/>
  <c r="M178" i="57"/>
  <c r="M179" i="57"/>
  <c r="M180" i="57"/>
  <c r="M181" i="57"/>
  <c r="M182" i="57"/>
  <c r="M183" i="57"/>
  <c r="M184" i="57"/>
  <c r="M185" i="57"/>
  <c r="M186" i="57"/>
  <c r="M187" i="57"/>
  <c r="M188" i="57"/>
  <c r="M189" i="57"/>
  <c r="M190" i="57"/>
  <c r="M191" i="57"/>
  <c r="M192" i="57"/>
  <c r="M193" i="57"/>
  <c r="M194" i="57"/>
  <c r="M195" i="57"/>
  <c r="M196" i="57"/>
  <c r="M197" i="57"/>
  <c r="M198" i="57"/>
  <c r="M199" i="57"/>
  <c r="M200" i="57"/>
  <c r="M201" i="57"/>
  <c r="M202" i="57"/>
  <c r="M203" i="57"/>
  <c r="M204" i="57"/>
  <c r="M205" i="57"/>
  <c r="M206" i="57"/>
  <c r="M207" i="57"/>
  <c r="M208" i="57"/>
  <c r="M209" i="57"/>
  <c r="M210" i="57"/>
  <c r="M211" i="57"/>
  <c r="M212" i="57"/>
  <c r="M213" i="57"/>
  <c r="M214" i="57"/>
  <c r="M215" i="57"/>
  <c r="M216" i="57"/>
  <c r="M217" i="57"/>
  <c r="M218" i="57"/>
  <c r="M219" i="57"/>
  <c r="M220" i="57"/>
  <c r="M221" i="57"/>
  <c r="M222" i="57"/>
  <c r="M223" i="57"/>
  <c r="M224" i="57"/>
  <c r="M225" i="57"/>
  <c r="M226" i="57"/>
  <c r="M227" i="57"/>
  <c r="M228" i="57"/>
  <c r="M229" i="57"/>
  <c r="M230" i="57"/>
  <c r="M231" i="57"/>
  <c r="M232" i="57"/>
  <c r="M233" i="57"/>
  <c r="M234" i="57"/>
  <c r="M235" i="57"/>
  <c r="M236" i="57"/>
  <c r="M237" i="57"/>
  <c r="M238" i="57"/>
  <c r="M239" i="57"/>
  <c r="M240" i="57"/>
  <c r="M241" i="57"/>
  <c r="M242" i="57"/>
  <c r="M243" i="57"/>
  <c r="M244" i="57"/>
  <c r="M245" i="57"/>
  <c r="M246" i="57"/>
  <c r="M247" i="57"/>
  <c r="M248" i="57"/>
  <c r="M249" i="57"/>
  <c r="M250" i="57"/>
  <c r="M251" i="57"/>
  <c r="M252" i="57"/>
  <c r="M253" i="57"/>
  <c r="M254" i="57"/>
  <c r="M255" i="57"/>
  <c r="M256" i="57"/>
  <c r="M257" i="57"/>
  <c r="M258" i="57"/>
  <c r="M259" i="57"/>
  <c r="M260" i="57"/>
  <c r="M261" i="57"/>
  <c r="M262" i="57"/>
  <c r="M263" i="57"/>
  <c r="M264" i="57"/>
  <c r="I2" i="57"/>
  <c r="H2" i="57"/>
  <c r="H3" i="57"/>
  <c r="H4" i="57"/>
  <c r="H5" i="57"/>
  <c r="H6" i="57"/>
  <c r="H7" i="57"/>
  <c r="H8" i="57"/>
  <c r="H9" i="57"/>
  <c r="H10" i="57"/>
  <c r="H11" i="57"/>
  <c r="H12" i="57"/>
  <c r="H13" i="57"/>
  <c r="H14" i="57"/>
  <c r="H15" i="57"/>
  <c r="H16" i="57"/>
  <c r="H17" i="57"/>
  <c r="H18" i="57"/>
  <c r="H19" i="57"/>
  <c r="H20" i="57"/>
  <c r="H21" i="57"/>
  <c r="H22" i="57"/>
  <c r="H23" i="57"/>
  <c r="H24" i="57"/>
  <c r="H25" i="57"/>
  <c r="H26" i="57"/>
  <c r="H27" i="57"/>
  <c r="H28" i="57"/>
  <c r="H29" i="57"/>
  <c r="H30" i="57"/>
  <c r="H31" i="57"/>
  <c r="H32" i="57"/>
  <c r="H33" i="57"/>
  <c r="H34" i="57"/>
  <c r="H35" i="57"/>
  <c r="H36" i="57"/>
  <c r="H37" i="57"/>
  <c r="H38" i="57"/>
  <c r="H39" i="57"/>
  <c r="H40" i="57"/>
  <c r="H41" i="57"/>
  <c r="H42" i="57"/>
  <c r="H43" i="57"/>
  <c r="H44" i="57"/>
  <c r="H45" i="57"/>
  <c r="H46" i="57"/>
  <c r="H47" i="57"/>
  <c r="H48" i="57"/>
  <c r="H49" i="57"/>
  <c r="H50" i="57"/>
  <c r="H51" i="57"/>
  <c r="H52" i="57"/>
  <c r="H53" i="57"/>
  <c r="H54" i="57"/>
  <c r="H55" i="57"/>
  <c r="H56" i="57"/>
  <c r="H57" i="57"/>
  <c r="H58" i="57"/>
  <c r="H59" i="57"/>
  <c r="H60" i="57"/>
  <c r="H61" i="57"/>
  <c r="H62" i="57"/>
  <c r="H63" i="57"/>
  <c r="H64" i="57"/>
  <c r="H65" i="57"/>
  <c r="H66" i="57"/>
  <c r="H67" i="57"/>
  <c r="H68" i="57"/>
  <c r="H69" i="57"/>
  <c r="H70" i="57"/>
  <c r="H71" i="57"/>
  <c r="H72" i="57"/>
  <c r="H73" i="57"/>
  <c r="H74" i="57"/>
  <c r="H75" i="57"/>
  <c r="H76" i="57"/>
  <c r="H77" i="57"/>
  <c r="H78" i="57"/>
  <c r="H79" i="57"/>
  <c r="H80" i="57"/>
  <c r="H81" i="57"/>
  <c r="H82" i="57"/>
  <c r="H83" i="57"/>
  <c r="H84" i="57"/>
  <c r="H85" i="57"/>
  <c r="H86" i="57"/>
  <c r="H87" i="57"/>
  <c r="H88" i="57"/>
  <c r="H89" i="57"/>
  <c r="H90" i="57"/>
  <c r="H91" i="57"/>
  <c r="H92" i="57"/>
  <c r="H93" i="57"/>
  <c r="H94" i="57"/>
  <c r="H95" i="57"/>
  <c r="H96" i="57"/>
  <c r="H97" i="57"/>
  <c r="H98" i="57"/>
  <c r="H99" i="57"/>
  <c r="H100" i="57"/>
  <c r="H101" i="57"/>
  <c r="H102" i="57"/>
  <c r="H103" i="57"/>
  <c r="H104" i="57"/>
  <c r="H105" i="57"/>
  <c r="H106" i="57"/>
  <c r="H107" i="57"/>
  <c r="H108" i="57"/>
  <c r="H109" i="57"/>
  <c r="H110" i="57"/>
  <c r="H111" i="57"/>
  <c r="H112" i="57"/>
  <c r="H113" i="57"/>
  <c r="H114" i="57"/>
  <c r="H115" i="57"/>
  <c r="H116" i="57"/>
  <c r="H117" i="57"/>
  <c r="H118" i="57"/>
  <c r="H119" i="57"/>
  <c r="H120" i="57"/>
  <c r="H121" i="57"/>
  <c r="H122" i="57"/>
  <c r="H123" i="57"/>
  <c r="H124" i="57"/>
  <c r="H125" i="57"/>
  <c r="H126" i="57"/>
  <c r="H127" i="57"/>
  <c r="H128" i="57"/>
  <c r="H129" i="57"/>
  <c r="H130" i="57"/>
  <c r="H131" i="57"/>
  <c r="H132" i="57"/>
  <c r="H133" i="57"/>
  <c r="H134" i="57"/>
  <c r="H135" i="57"/>
  <c r="H136" i="57"/>
  <c r="H137" i="57"/>
  <c r="H138" i="57"/>
  <c r="H139" i="57"/>
  <c r="H140" i="57"/>
  <c r="H141" i="57"/>
  <c r="H142" i="57"/>
  <c r="H143" i="57"/>
  <c r="H144" i="57"/>
  <c r="H145" i="57"/>
  <c r="H146" i="57"/>
  <c r="H147" i="57"/>
  <c r="H148" i="57"/>
  <c r="H149" i="57"/>
  <c r="H150" i="57"/>
  <c r="H151" i="57"/>
  <c r="H152" i="57"/>
  <c r="H153" i="57"/>
  <c r="H154" i="57"/>
  <c r="H155" i="57"/>
  <c r="H156" i="57"/>
  <c r="H157" i="57"/>
  <c r="H158" i="57"/>
  <c r="H159" i="57"/>
  <c r="H160" i="57"/>
  <c r="H161" i="57"/>
  <c r="H162" i="57"/>
  <c r="H163" i="57"/>
  <c r="H164" i="57"/>
  <c r="H165" i="57"/>
  <c r="H166" i="57"/>
  <c r="H167" i="57"/>
  <c r="H168" i="57"/>
  <c r="H169" i="57"/>
  <c r="H170" i="57"/>
  <c r="H171" i="57"/>
  <c r="H172" i="57"/>
  <c r="H173" i="57"/>
  <c r="H174" i="57"/>
  <c r="H175" i="57"/>
  <c r="H176" i="57"/>
  <c r="H177" i="57"/>
  <c r="H178" i="57"/>
  <c r="H179" i="57"/>
  <c r="H180" i="57"/>
  <c r="H181" i="57"/>
  <c r="H182" i="57"/>
  <c r="H183" i="57"/>
  <c r="H184" i="57"/>
  <c r="H185" i="57"/>
  <c r="H186" i="57"/>
  <c r="H187" i="57"/>
  <c r="H188" i="57"/>
  <c r="H189" i="57"/>
  <c r="H190" i="57"/>
  <c r="H191" i="57"/>
  <c r="H192" i="57"/>
  <c r="H193" i="57"/>
  <c r="H194" i="57"/>
  <c r="H195" i="57"/>
  <c r="H196" i="57"/>
  <c r="H197" i="57"/>
  <c r="H198" i="57"/>
  <c r="H199" i="57"/>
  <c r="H200" i="57"/>
  <c r="H201" i="57"/>
  <c r="H202" i="57"/>
  <c r="H203" i="57"/>
  <c r="H204" i="57"/>
  <c r="H205" i="57"/>
  <c r="H206" i="57"/>
  <c r="H207" i="57"/>
  <c r="H208" i="57"/>
  <c r="H209" i="57"/>
  <c r="H210" i="57"/>
  <c r="H211" i="57"/>
  <c r="H212" i="57"/>
  <c r="H213" i="57"/>
  <c r="H214" i="57"/>
  <c r="H215" i="57"/>
  <c r="H216" i="57"/>
  <c r="H217" i="57"/>
  <c r="H218" i="57"/>
  <c r="H219" i="57"/>
  <c r="H220" i="57"/>
  <c r="H221" i="57"/>
  <c r="H222" i="57"/>
  <c r="H223" i="57"/>
  <c r="H224" i="57"/>
  <c r="H225" i="57"/>
  <c r="H226" i="57"/>
  <c r="H227" i="57"/>
  <c r="H228" i="57"/>
  <c r="H229" i="57"/>
  <c r="H230" i="57"/>
  <c r="H231" i="57"/>
  <c r="H232" i="57"/>
  <c r="H233" i="57"/>
  <c r="H234" i="57"/>
  <c r="H235" i="57"/>
  <c r="H236" i="57"/>
  <c r="H237" i="57"/>
  <c r="H238" i="57"/>
  <c r="H239" i="57"/>
  <c r="H240" i="57"/>
  <c r="H241" i="57"/>
  <c r="H242" i="57"/>
  <c r="H243" i="57"/>
  <c r="H244" i="57"/>
  <c r="H245" i="57"/>
  <c r="H246" i="57"/>
  <c r="H247" i="57"/>
  <c r="H248" i="57"/>
  <c r="H249" i="57"/>
  <c r="H250" i="57"/>
  <c r="H251" i="57"/>
  <c r="H252" i="57"/>
  <c r="H253" i="57"/>
  <c r="H254" i="57"/>
  <c r="H255" i="57"/>
  <c r="H256" i="57"/>
  <c r="H257" i="57"/>
  <c r="H258" i="57"/>
  <c r="H259" i="57"/>
  <c r="H260" i="57"/>
  <c r="H261" i="57"/>
  <c r="H262" i="57"/>
  <c r="H263" i="57"/>
  <c r="H264" i="57"/>
  <c r="L238" i="73" l="1"/>
  <c r="L183" i="73"/>
  <c r="L197" i="73"/>
  <c r="L224" i="73"/>
  <c r="L196" i="73"/>
  <c r="L182" i="73"/>
  <c r="L127" i="73"/>
  <c r="L113" i="73"/>
  <c r="L135" i="73"/>
  <c r="L154" i="73"/>
  <c r="L249" i="73"/>
  <c r="L178" i="73"/>
  <c r="L174" i="73"/>
  <c r="L225" i="73"/>
  <c r="L219" i="73"/>
  <c r="L191" i="73"/>
  <c r="L245" i="73"/>
  <c r="L202" i="73"/>
  <c r="L230" i="73"/>
  <c r="L247" i="73"/>
  <c r="L90" i="73"/>
  <c r="L146" i="73"/>
  <c r="L218" i="73"/>
  <c r="L64" i="73"/>
  <c r="M183" i="73"/>
  <c r="M182" i="73"/>
  <c r="L210" i="73"/>
  <c r="L221" i="73"/>
  <c r="L193" i="73"/>
  <c r="L15" i="73"/>
  <c r="L206" i="73"/>
  <c r="L137" i="73"/>
  <c r="L169" i="73"/>
  <c r="L103" i="73"/>
  <c r="L141" i="73"/>
  <c r="L155" i="73"/>
  <c r="L179" i="73"/>
  <c r="L211" i="73"/>
  <c r="M240" i="73"/>
  <c r="L259" i="73"/>
  <c r="L99" i="73"/>
  <c r="M178" i="73"/>
  <c r="L165" i="73"/>
  <c r="M196" i="73"/>
  <c r="M225" i="73"/>
  <c r="L262" i="73"/>
  <c r="L248" i="73"/>
  <c r="L234" i="73"/>
  <c r="L150" i="73"/>
  <c r="L136" i="73"/>
  <c r="L122" i="73"/>
  <c r="L109" i="73"/>
  <c r="L205" i="73"/>
  <c r="L9" i="73"/>
  <c r="M19" i="73"/>
  <c r="L244" i="73"/>
  <c r="L243" i="73"/>
  <c r="L120" i="73"/>
  <c r="L215" i="73"/>
  <c r="L133" i="73"/>
  <c r="L140" i="73"/>
  <c r="L22" i="73"/>
  <c r="L152" i="73"/>
  <c r="L223" i="73"/>
  <c r="M247" i="73"/>
  <c r="L26" i="73"/>
  <c r="L54" i="73"/>
  <c r="L82" i="73"/>
  <c r="L111" i="73"/>
  <c r="L176" i="73"/>
  <c r="L251" i="73"/>
  <c r="L125" i="73"/>
  <c r="L180" i="73"/>
  <c r="L237" i="73"/>
  <c r="L139" i="73"/>
  <c r="L204" i="73"/>
  <c r="L12" i="73"/>
  <c r="L134" i="73"/>
  <c r="L153" i="73"/>
  <c r="L96" i="73"/>
  <c r="L208" i="73"/>
  <c r="L252" i="73"/>
  <c r="L263" i="73"/>
  <c r="L68" i="73"/>
  <c r="L167" i="73"/>
  <c r="L232" i="73"/>
  <c r="L148" i="73"/>
  <c r="L189" i="73"/>
  <c r="L236" i="73"/>
  <c r="L239" i="73"/>
  <c r="L40" i="73"/>
  <c r="L162" i="73"/>
  <c r="L222" i="73"/>
  <c r="L260" i="73"/>
  <c r="L181" i="73"/>
  <c r="L13" i="73"/>
  <c r="L124" i="73"/>
  <c r="L168" i="73"/>
  <c r="L195" i="73"/>
  <c r="L258" i="73"/>
  <c r="L8" i="73"/>
  <c r="L27" i="73"/>
  <c r="L97" i="73"/>
  <c r="L116" i="73"/>
  <c r="L119" i="73"/>
  <c r="L209" i="73"/>
  <c r="L217" i="73"/>
  <c r="L228" i="73"/>
  <c r="L231" i="73"/>
  <c r="L253" i="73"/>
  <c r="L264" i="73"/>
  <c r="L108" i="73"/>
  <c r="L121" i="73"/>
  <c r="L173" i="73"/>
  <c r="L106" i="73"/>
  <c r="L255" i="73"/>
  <c r="L61" i="73"/>
  <c r="L89" i="73"/>
  <c r="L233" i="73"/>
  <c r="L250" i="73"/>
  <c r="L91" i="73"/>
  <c r="L41" i="73"/>
  <c r="L69" i="73"/>
  <c r="L149" i="73"/>
  <c r="L166" i="73"/>
  <c r="L201" i="73"/>
  <c r="L190" i="73"/>
  <c r="L188" i="73"/>
  <c r="L203" i="73"/>
  <c r="L63" i="73"/>
  <c r="L158" i="73"/>
  <c r="L261" i="73"/>
  <c r="L67" i="73"/>
  <c r="L132" i="73"/>
  <c r="L199" i="73"/>
  <c r="L214" i="73"/>
  <c r="L246" i="73"/>
  <c r="L143" i="73"/>
  <c r="L235" i="73"/>
  <c r="L53" i="73"/>
  <c r="L138" i="73"/>
  <c r="L71" i="73"/>
  <c r="L151" i="73"/>
  <c r="L220" i="73"/>
  <c r="L49" i="73"/>
  <c r="L77" i="73"/>
  <c r="L117" i="73"/>
  <c r="L39" i="73"/>
  <c r="L95" i="73"/>
  <c r="L147" i="73"/>
  <c r="L164" i="73"/>
  <c r="L57" i="73"/>
  <c r="L85" i="73"/>
  <c r="L177" i="73"/>
  <c r="L194" i="73"/>
  <c r="L229" i="73"/>
  <c r="L81" i="73"/>
  <c r="L43" i="73"/>
  <c r="L47" i="73"/>
  <c r="L207" i="73"/>
  <c r="L65" i="73"/>
  <c r="L93" i="73"/>
  <c r="L110" i="73"/>
  <c r="L145" i="73"/>
  <c r="L75" i="73"/>
  <c r="L55" i="73"/>
  <c r="L83" i="73"/>
  <c r="L123" i="73"/>
  <c r="L160" i="73"/>
  <c r="L175" i="73"/>
  <c r="L192" i="73"/>
  <c r="L227" i="73"/>
  <c r="L242" i="73"/>
  <c r="V133" i="67" l="1"/>
  <c r="V129" i="65"/>
  <c r="V95" i="64"/>
  <c r="G143" i="57"/>
  <c r="V168" i="65"/>
  <c r="V89" i="65"/>
  <c r="V60" i="65" l="1"/>
  <c r="V165" i="64"/>
  <c r="V158" i="67"/>
  <c r="V211" i="67"/>
  <c r="V211" i="64"/>
  <c r="V92" i="65"/>
  <c r="V229" i="31"/>
  <c r="V204" i="65"/>
  <c r="V142" i="64"/>
  <c r="J103" i="57"/>
  <c r="V10" i="65"/>
  <c r="V152" i="67"/>
  <c r="V123" i="67"/>
  <c r="V105" i="65"/>
  <c r="V8" i="65"/>
  <c r="V228" i="64"/>
  <c r="V143" i="64"/>
  <c r="I167" i="57"/>
  <c r="V161" i="65"/>
  <c r="V136" i="65"/>
  <c r="V165" i="67"/>
  <c r="V221" i="67"/>
  <c r="V159" i="67"/>
  <c r="V33" i="66"/>
  <c r="V39" i="67"/>
  <c r="V157" i="67"/>
  <c r="V186" i="67"/>
  <c r="K143" i="57"/>
  <c r="V229" i="64"/>
  <c r="V196" i="65"/>
  <c r="K65" i="57"/>
  <c r="J151" i="57"/>
  <c r="V155" i="65"/>
  <c r="V196" i="67"/>
  <c r="V126" i="65"/>
  <c r="V58" i="66"/>
  <c r="V29" i="65"/>
  <c r="V79" i="67"/>
  <c r="K90" i="57"/>
  <c r="V11" i="64"/>
  <c r="V227" i="31"/>
  <c r="V211" i="65"/>
  <c r="V164" i="67"/>
  <c r="K237" i="57"/>
  <c r="V58" i="67"/>
  <c r="V70" i="67"/>
  <c r="K221" i="57"/>
  <c r="V107" i="67"/>
  <c r="K145" i="57"/>
  <c r="J66" i="57"/>
  <c r="G77" i="57"/>
  <c r="G184" i="57"/>
  <c r="V134" i="65"/>
  <c r="V20" i="67"/>
  <c r="V100" i="66"/>
  <c r="V30" i="67"/>
  <c r="V146" i="64"/>
  <c r="G46" i="57"/>
  <c r="V156" i="67"/>
  <c r="I21" i="57"/>
  <c r="V42" i="67"/>
  <c r="V101" i="67"/>
  <c r="V227" i="65"/>
  <c r="I226" i="57"/>
  <c r="V241" i="66"/>
  <c r="V227" i="66"/>
  <c r="V164" i="65"/>
  <c r="I90" i="57"/>
  <c r="V130" i="65"/>
  <c r="V118" i="67"/>
  <c r="I120" i="57"/>
  <c r="V51" i="67"/>
  <c r="I127" i="57"/>
  <c r="K127" i="57"/>
  <c r="V88" i="64"/>
  <c r="G142" i="57"/>
  <c r="K162" i="57"/>
  <c r="V227" i="67"/>
  <c r="V229" i="65"/>
  <c r="V225" i="67"/>
  <c r="V96" i="66"/>
  <c r="V113" i="65"/>
  <c r="V204" i="31"/>
  <c r="K166" i="57"/>
  <c r="V226" i="67"/>
  <c r="V180" i="67"/>
  <c r="V70" i="65"/>
  <c r="V204" i="67"/>
  <c r="V68" i="65"/>
  <c r="V155" i="67"/>
  <c r="K194" i="57"/>
  <c r="V220" i="66"/>
  <c r="V204" i="64"/>
  <c r="V106" i="64"/>
  <c r="J166" i="57"/>
  <c r="L166" i="57" s="1"/>
  <c r="V240" i="31"/>
  <c r="V83" i="67"/>
  <c r="V180" i="65"/>
  <c r="V23" i="66"/>
  <c r="V93" i="66"/>
  <c r="V236" i="67"/>
  <c r="J203" i="57"/>
  <c r="V215" i="64"/>
  <c r="I225" i="57"/>
  <c r="K7" i="57"/>
  <c r="J221" i="57"/>
  <c r="V90" i="66"/>
  <c r="V142" i="66"/>
  <c r="G51" i="57"/>
  <c r="V192" i="64"/>
  <c r="I152" i="57"/>
  <c r="J157" i="57"/>
  <c r="J210" i="57"/>
  <c r="V211" i="31"/>
  <c r="V85" i="67"/>
  <c r="K121" i="57"/>
  <c r="K163" i="57"/>
  <c r="K150" i="57"/>
  <c r="K238" i="57"/>
  <c r="K61" i="57"/>
  <c r="I57" i="57"/>
  <c r="I158" i="57"/>
  <c r="V225" i="31"/>
  <c r="J86" i="57"/>
  <c r="L86" i="57" s="1"/>
  <c r="K240" i="57"/>
  <c r="K203" i="57"/>
  <c r="V68" i="67"/>
  <c r="V106" i="67"/>
  <c r="G225" i="57"/>
  <c r="V226" i="31"/>
  <c r="I216" i="57"/>
  <c r="V228" i="66"/>
  <c r="V67" i="67"/>
  <c r="V144" i="66"/>
  <c r="V29" i="64"/>
  <c r="I77" i="57"/>
  <c r="V138" i="64"/>
  <c r="G79" i="57"/>
  <c r="V178" i="67"/>
  <c r="K157" i="57"/>
  <c r="K210" i="57"/>
  <c r="I149" i="57"/>
  <c r="I122" i="57"/>
  <c r="J121" i="57"/>
  <c r="K19" i="57"/>
  <c r="V20" i="64"/>
  <c r="J150" i="57"/>
  <c r="V151" i="65"/>
  <c r="V141" i="67"/>
  <c r="K228" i="57"/>
  <c r="J215" i="57"/>
  <c r="V62" i="67"/>
  <c r="G57" i="57"/>
  <c r="K57" i="57"/>
  <c r="J224" i="57"/>
  <c r="V225" i="65"/>
  <c r="K95" i="57"/>
  <c r="V96" i="67"/>
  <c r="I91" i="57"/>
  <c r="V127" i="67"/>
  <c r="K126" i="57"/>
  <c r="V33" i="67"/>
  <c r="V248" i="31"/>
  <c r="K38" i="57"/>
  <c r="V157" i="66"/>
  <c r="V30" i="64"/>
  <c r="V230" i="65"/>
  <c r="V167" i="67"/>
  <c r="J179" i="57"/>
  <c r="V180" i="66"/>
  <c r="J96" i="57"/>
  <c r="K96" i="57"/>
  <c r="V70" i="64"/>
  <c r="K69" i="57"/>
  <c r="V228" i="65"/>
  <c r="J227" i="57"/>
  <c r="V22" i="67"/>
  <c r="V120" i="65"/>
  <c r="V87" i="66"/>
  <c r="V5" i="66"/>
  <c r="K39" i="57"/>
  <c r="V168" i="66"/>
  <c r="V59" i="66"/>
  <c r="V189" i="67"/>
  <c r="V158" i="64"/>
  <c r="V123" i="66"/>
  <c r="K122" i="57"/>
  <c r="K211" i="57"/>
  <c r="J240" i="57"/>
  <c r="J104" i="57"/>
  <c r="I97" i="57"/>
  <c r="J97" i="57"/>
  <c r="V225" i="64"/>
  <c r="I101" i="57"/>
  <c r="K86" i="57"/>
  <c r="I126" i="57"/>
  <c r="I236" i="57"/>
  <c r="G27" i="57"/>
  <c r="I179" i="57"/>
  <c r="V213" i="65"/>
  <c r="V228" i="67"/>
  <c r="K227" i="57"/>
  <c r="J195" i="57"/>
  <c r="V24" i="66"/>
  <c r="V21" i="67"/>
  <c r="I157" i="57"/>
  <c r="K84" i="57"/>
  <c r="V85" i="65"/>
  <c r="J204" i="57"/>
  <c r="V218" i="67"/>
  <c r="G150" i="57"/>
  <c r="K140" i="57"/>
  <c r="I240" i="57"/>
  <c r="V229" i="67"/>
  <c r="V256" i="65"/>
  <c r="J57" i="57"/>
  <c r="I205" i="57"/>
  <c r="G158" i="57"/>
  <c r="J158" i="57"/>
  <c r="K224" i="57"/>
  <c r="V102" i="65"/>
  <c r="V102" i="67"/>
  <c r="V223" i="65"/>
  <c r="V107" i="66"/>
  <c r="I95" i="57"/>
  <c r="K32" i="57"/>
  <c r="J154" i="57"/>
  <c r="V83" i="64"/>
  <c r="J105" i="57"/>
  <c r="V252" i="64"/>
  <c r="J59" i="57"/>
  <c r="G229" i="57"/>
  <c r="V215" i="65"/>
  <c r="K147" i="57"/>
  <c r="I208" i="57"/>
  <c r="I230" i="57"/>
  <c r="I227" i="57"/>
  <c r="I195" i="57"/>
  <c r="K195" i="57"/>
  <c r="I12" i="57"/>
  <c r="V6" i="65"/>
  <c r="V28" i="65"/>
  <c r="V144" i="67"/>
  <c r="V4" i="66"/>
  <c r="V37" i="67"/>
  <c r="V185" i="67"/>
  <c r="G103" i="57"/>
  <c r="K44" i="57"/>
  <c r="V154" i="65"/>
  <c r="V134" i="66"/>
  <c r="V116" i="67"/>
  <c r="K165" i="57"/>
  <c r="V165" i="65"/>
  <c r="J235" i="57"/>
  <c r="J226" i="57"/>
  <c r="V260" i="31"/>
  <c r="I210" i="57"/>
  <c r="G207" i="57"/>
  <c r="V240" i="64"/>
  <c r="J163" i="57"/>
  <c r="V242" i="31"/>
  <c r="V20" i="66"/>
  <c r="V151" i="67"/>
  <c r="I150" i="57"/>
  <c r="V141" i="64"/>
  <c r="J87" i="57"/>
  <c r="J228" i="57"/>
  <c r="I61" i="57"/>
  <c r="V98" i="66"/>
  <c r="V58" i="64"/>
  <c r="V221" i="31"/>
  <c r="I237" i="57"/>
  <c r="V216" i="31"/>
  <c r="I155" i="57"/>
  <c r="K91" i="57"/>
  <c r="J67" i="57"/>
  <c r="I32" i="57"/>
  <c r="V237" i="67"/>
  <c r="V195" i="67"/>
  <c r="I156" i="57"/>
  <c r="I59" i="57"/>
  <c r="V60" i="67"/>
  <c r="I264" i="57"/>
  <c r="V210" i="31"/>
  <c r="V108" i="67"/>
  <c r="V108" i="64"/>
  <c r="V226" i="65"/>
  <c r="J225" i="57"/>
  <c r="K179" i="57"/>
  <c r="V148" i="67"/>
  <c r="V97" i="65"/>
  <c r="J7" i="57"/>
  <c r="J30" i="57"/>
  <c r="V86" i="64"/>
  <c r="V196" i="64"/>
  <c r="V133" i="66"/>
  <c r="V20" i="65"/>
  <c r="V121" i="67"/>
  <c r="V80" i="64"/>
  <c r="V22" i="64"/>
  <c r="V159" i="66"/>
  <c r="G33" i="57"/>
  <c r="V168" i="64"/>
  <c r="V32" i="65"/>
  <c r="V88" i="65"/>
  <c r="V41" i="67"/>
  <c r="I136" i="57"/>
  <c r="K160" i="57"/>
  <c r="V10" i="64"/>
  <c r="V10" i="67"/>
  <c r="V153" i="65"/>
  <c r="V158" i="65"/>
  <c r="K164" i="57"/>
  <c r="V227" i="64"/>
  <c r="K226" i="57"/>
  <c r="V150" i="65"/>
  <c r="V123" i="64"/>
  <c r="V164" i="66"/>
  <c r="V205" i="31"/>
  <c r="V218" i="65"/>
  <c r="V88" i="67"/>
  <c r="I228" i="57"/>
  <c r="V105" i="67"/>
  <c r="K104" i="57"/>
  <c r="G97" i="57"/>
  <c r="K158" i="57"/>
  <c r="V102" i="64"/>
  <c r="V107" i="65"/>
  <c r="I86" i="57"/>
  <c r="V87" i="67"/>
  <c r="V113" i="67"/>
  <c r="V113" i="66"/>
  <c r="I203" i="57"/>
  <c r="J32" i="57"/>
  <c r="K154" i="57"/>
  <c r="K82" i="57"/>
  <c r="V200" i="31"/>
  <c r="V39" i="64"/>
  <c r="V39" i="65"/>
  <c r="J156" i="57"/>
  <c r="V106" i="65"/>
  <c r="I27" i="57"/>
  <c r="V30" i="65"/>
  <c r="V167" i="66"/>
  <c r="V226" i="64"/>
  <c r="K225" i="57"/>
  <c r="J147" i="57"/>
  <c r="G96" i="57"/>
  <c r="G244" i="57"/>
  <c r="V8" i="66"/>
  <c r="G7" i="57"/>
  <c r="K30" i="57"/>
  <c r="K85" i="57"/>
  <c r="V193" i="65"/>
  <c r="J9" i="57"/>
  <c r="V254" i="65"/>
  <c r="V224" i="64"/>
  <c r="V203" i="65"/>
  <c r="V238" i="65"/>
  <c r="V141" i="65"/>
  <c r="K87" i="57"/>
  <c r="V229" i="66"/>
  <c r="I104" i="57"/>
  <c r="V248" i="64"/>
  <c r="I247" i="57"/>
  <c r="V62" i="65"/>
  <c r="J61" i="57"/>
  <c r="V58" i="65"/>
  <c r="V233" i="64"/>
  <c r="G224" i="57"/>
  <c r="I224" i="57"/>
  <c r="J101" i="57"/>
  <c r="I222" i="57"/>
  <c r="V87" i="65"/>
  <c r="K112" i="57"/>
  <c r="G91" i="57"/>
  <c r="J91" i="57"/>
  <c r="V68" i="64"/>
  <c r="K67" i="57"/>
  <c r="I214" i="57"/>
  <c r="V83" i="65"/>
  <c r="J82" i="57"/>
  <c r="V243" i="31"/>
  <c r="J38" i="57"/>
  <c r="K156" i="57"/>
  <c r="V244" i="65"/>
  <c r="G59" i="57"/>
  <c r="V28" i="67"/>
  <c r="J107" i="57"/>
  <c r="L107" i="57" s="1"/>
  <c r="J231" i="57"/>
  <c r="V213" i="64"/>
  <c r="I85" i="57"/>
  <c r="V228" i="31"/>
  <c r="V196" i="31"/>
  <c r="V205" i="67"/>
  <c r="V47" i="64"/>
  <c r="K12" i="57"/>
  <c r="I128" i="57"/>
  <c r="V184" i="65"/>
  <c r="V140" i="67"/>
  <c r="V128" i="66"/>
  <c r="J2" i="57"/>
  <c r="V15" i="65"/>
  <c r="V175" i="67"/>
  <c r="V160" i="67"/>
  <c r="V10" i="66"/>
  <c r="V21" i="66"/>
  <c r="V54" i="67"/>
  <c r="V143" i="67"/>
  <c r="V148" i="66"/>
  <c r="I7" i="57"/>
  <c r="V175" i="66"/>
  <c r="K79" i="57"/>
  <c r="V167" i="65"/>
  <c r="V78" i="64"/>
  <c r="V35" i="64"/>
  <c r="V141" i="66"/>
  <c r="I125" i="57"/>
  <c r="J127" i="57"/>
  <c r="V124" i="66"/>
  <c r="V142" i="65"/>
  <c r="J35" i="57"/>
  <c r="I14" i="57"/>
  <c r="V174" i="64"/>
  <c r="V91" i="66"/>
  <c r="V150" i="64"/>
  <c r="J94" i="57"/>
  <c r="I141" i="57"/>
  <c r="K109" i="57"/>
  <c r="V90" i="65"/>
  <c r="I166" i="57"/>
  <c r="J145" i="57"/>
  <c r="I41" i="57"/>
  <c r="K27" i="57"/>
  <c r="K55" i="57"/>
  <c r="K130" i="57"/>
  <c r="V118" i="66"/>
  <c r="I145" i="57"/>
  <c r="V29" i="66"/>
  <c r="J125" i="57"/>
  <c r="J190" i="57"/>
  <c r="V13" i="66"/>
  <c r="V164" i="64"/>
  <c r="V144" i="64"/>
  <c r="J79" i="57"/>
  <c r="K77" i="57"/>
  <c r="K167" i="57"/>
  <c r="V137" i="64"/>
  <c r="V48" i="64"/>
  <c r="K131" i="57"/>
  <c r="I26" i="57"/>
  <c r="J188" i="57"/>
  <c r="L188" i="57" s="1"/>
  <c r="V182" i="65"/>
  <c r="K106" i="57"/>
  <c r="V133" i="65"/>
  <c r="V169" i="67"/>
  <c r="K125" i="57"/>
  <c r="V42" i="66"/>
  <c r="V87" i="64"/>
  <c r="V177" i="66"/>
  <c r="V189" i="64"/>
  <c r="V53" i="67"/>
  <c r="J142" i="57"/>
  <c r="J40" i="57"/>
  <c r="K25" i="57"/>
  <c r="J110" i="57"/>
  <c r="L110" i="57" s="1"/>
  <c r="V64" i="66"/>
  <c r="V95" i="65"/>
  <c r="J143" i="57"/>
  <c r="I67" i="57"/>
  <c r="K52" i="57"/>
  <c r="I25" i="57"/>
  <c r="J5" i="57"/>
  <c r="J71" i="57"/>
  <c r="J73" i="57"/>
  <c r="V121" i="66"/>
  <c r="J115" i="57"/>
  <c r="L115" i="57" s="1"/>
  <c r="I75" i="57"/>
  <c r="I99" i="57"/>
  <c r="J130" i="57"/>
  <c r="L130" i="57" s="1"/>
  <c r="V23" i="65"/>
  <c r="J84" i="57"/>
  <c r="I94" i="57"/>
  <c r="I118" i="57"/>
  <c r="V54" i="66"/>
  <c r="V115" i="65"/>
  <c r="K73" i="57"/>
  <c r="I84" i="57"/>
  <c r="I30" i="57"/>
  <c r="J13" i="57"/>
  <c r="I20" i="57"/>
  <c r="V112" i="66"/>
  <c r="I35" i="57"/>
  <c r="V171" i="67"/>
  <c r="V28" i="64"/>
  <c r="J177" i="57"/>
  <c r="V36" i="64"/>
  <c r="V97" i="64"/>
  <c r="K153" i="57"/>
  <c r="V184" i="66"/>
  <c r="V72" i="64"/>
  <c r="V40" i="65"/>
  <c r="V144" i="65"/>
  <c r="V15" i="67"/>
  <c r="V12" i="67"/>
  <c r="V117" i="65"/>
  <c r="V81" i="65"/>
  <c r="J23" i="57"/>
  <c r="L23" i="57" s="1"/>
  <c r="K115" i="57"/>
  <c r="V15" i="66"/>
  <c r="J133" i="57"/>
  <c r="V95" i="67"/>
  <c r="V44" i="66"/>
  <c r="V131" i="65"/>
  <c r="J27" i="57"/>
  <c r="V174" i="65"/>
  <c r="K103" i="57"/>
  <c r="V129" i="64"/>
  <c r="V104" i="67"/>
  <c r="J123" i="57"/>
  <c r="K53" i="57"/>
  <c r="I140" i="57"/>
  <c r="V41" i="65"/>
  <c r="I6" i="57"/>
  <c r="J6" i="57"/>
  <c r="V14" i="66"/>
  <c r="I38" i="57"/>
  <c r="J77" i="57"/>
  <c r="V110" i="66"/>
  <c r="V21" i="64"/>
  <c r="V31" i="64"/>
  <c r="J20" i="57"/>
  <c r="L20" i="57" s="1"/>
  <c r="V52" i="67"/>
  <c r="I183" i="57"/>
  <c r="J80" i="57"/>
  <c r="L80" i="57" s="1"/>
  <c r="V187" i="64"/>
  <c r="V27" i="65"/>
  <c r="J21" i="57"/>
  <c r="J34" i="57"/>
  <c r="V143" i="65"/>
  <c r="K120" i="57"/>
  <c r="V117" i="64"/>
  <c r="J12" i="57"/>
  <c r="V187" i="66"/>
  <c r="V149" i="64"/>
  <c r="V27" i="66"/>
  <c r="V102" i="66"/>
  <c r="V31" i="65"/>
  <c r="V103" i="66"/>
  <c r="K28" i="57"/>
  <c r="I176" i="57"/>
  <c r="V153" i="67"/>
  <c r="J4" i="57"/>
  <c r="V185" i="65"/>
  <c r="I131" i="57"/>
  <c r="K33" i="57"/>
  <c r="I190" i="57"/>
  <c r="J181" i="57"/>
  <c r="I151" i="57"/>
  <c r="J139" i="57"/>
  <c r="K42" i="57"/>
  <c r="I168" i="57"/>
  <c r="V185" i="64"/>
  <c r="K20" i="57"/>
  <c r="I115" i="57"/>
  <c r="I130" i="57"/>
  <c r="K74" i="57"/>
  <c r="I82" i="57"/>
  <c r="V169" i="64"/>
  <c r="I55" i="57"/>
  <c r="I111" i="57"/>
  <c r="K5" i="57"/>
  <c r="J44" i="57"/>
  <c r="J137" i="57"/>
  <c r="V81" i="67"/>
  <c r="K139" i="57"/>
  <c r="V91" i="65"/>
  <c r="I52" i="57"/>
  <c r="V128" i="67"/>
  <c r="G2" i="57"/>
  <c r="K155" i="57"/>
  <c r="K134" i="57"/>
  <c r="K11" i="57"/>
  <c r="K80" i="57"/>
  <c r="K170" i="57"/>
  <c r="V41" i="66"/>
  <c r="K23" i="57"/>
  <c r="I44" i="57"/>
  <c r="I137" i="57"/>
  <c r="V154" i="64"/>
  <c r="K62" i="57"/>
  <c r="K66" i="57"/>
  <c r="V176" i="65"/>
  <c r="V173" i="64"/>
  <c r="V136" i="67"/>
  <c r="V146" i="66"/>
  <c r="I109" i="57"/>
  <c r="V152" i="65"/>
  <c r="V74" i="65"/>
  <c r="J62" i="57"/>
  <c r="V154" i="66"/>
  <c r="J109" i="57"/>
  <c r="L109" i="57" s="1"/>
  <c r="J14" i="57"/>
  <c r="L14" i="57" s="1"/>
  <c r="V145" i="66"/>
  <c r="K50" i="57"/>
  <c r="K31" i="57"/>
  <c r="I100" i="57"/>
  <c r="K141" i="57"/>
  <c r="J141" i="57"/>
  <c r="K75" i="57"/>
  <c r="J55" i="57"/>
  <c r="G55" i="57"/>
  <c r="K180" i="57"/>
  <c r="K81" i="57"/>
  <c r="K34" i="57"/>
  <c r="I169" i="57"/>
  <c r="I23" i="57"/>
  <c r="J93" i="57"/>
  <c r="V140" i="64"/>
  <c r="V13" i="65"/>
  <c r="V59" i="65"/>
  <c r="J117" i="57"/>
  <c r="J184" i="57"/>
  <c r="J108" i="57"/>
  <c r="J169" i="57"/>
  <c r="I139" i="57"/>
  <c r="I81" i="57"/>
  <c r="J111" i="57"/>
  <c r="L111" i="57" s="1"/>
  <c r="J52" i="57"/>
  <c r="L52" i="57" s="1"/>
  <c r="V122" i="67"/>
  <c r="V170" i="67"/>
  <c r="I123" i="57"/>
  <c r="I4" i="57"/>
  <c r="V112" i="65"/>
  <c r="K58" i="57"/>
  <c r="I76" i="57"/>
  <c r="J78" i="57"/>
  <c r="J37" i="57"/>
  <c r="K14" i="57"/>
  <c r="I62" i="57"/>
  <c r="V63" i="67"/>
  <c r="K26" i="57"/>
  <c r="V47" i="65"/>
  <c r="V79" i="66"/>
  <c r="K17" i="57"/>
  <c r="J25" i="57"/>
  <c r="J81" i="57"/>
  <c r="L81" i="57" s="1"/>
  <c r="I54" i="57"/>
  <c r="V187" i="65"/>
  <c r="V8" i="67"/>
  <c r="I40" i="57"/>
  <c r="I177" i="57"/>
  <c r="V61" i="66"/>
  <c r="K152" i="57"/>
  <c r="I96" i="57"/>
  <c r="J131" i="57"/>
  <c r="I56" i="57"/>
  <c r="G12" i="57"/>
  <c r="J129" i="57"/>
  <c r="K94" i="57"/>
  <c r="K15" i="57"/>
  <c r="K93" i="57"/>
  <c r="K111" i="57"/>
  <c r="K63" i="57"/>
  <c r="I31" i="57"/>
  <c r="I45" i="57"/>
  <c r="K8" i="57"/>
  <c r="K43" i="57"/>
  <c r="J17" i="57"/>
  <c r="K51" i="57"/>
  <c r="V188" i="67"/>
  <c r="K4" i="57"/>
  <c r="K100" i="57"/>
  <c r="K191" i="57"/>
  <c r="K124" i="57"/>
  <c r="J60" i="57"/>
  <c r="K174" i="57"/>
  <c r="K168" i="57"/>
  <c r="K37" i="57"/>
  <c r="K146" i="57"/>
  <c r="K135" i="57"/>
  <c r="K137" i="57"/>
  <c r="K172" i="57"/>
  <c r="K151" i="57"/>
  <c r="K177" i="57"/>
  <c r="K159" i="57"/>
  <c r="K47" i="57"/>
  <c r="J138" i="57"/>
  <c r="J33" i="57"/>
  <c r="L33" i="57" s="1"/>
  <c r="K105" i="57"/>
  <c r="K182" i="57"/>
  <c r="K176" i="57"/>
  <c r="K88" i="57"/>
  <c r="K16" i="57"/>
  <c r="K188" i="57"/>
  <c r="K185" i="57"/>
  <c r="I164" i="57"/>
  <c r="K99" i="57"/>
  <c r="K24" i="57"/>
  <c r="J65" i="57"/>
  <c r="K78" i="57"/>
  <c r="K128" i="57"/>
  <c r="K3" i="57"/>
  <c r="K36" i="57"/>
  <c r="K119" i="57"/>
  <c r="K173" i="57"/>
  <c r="K107" i="57"/>
  <c r="K183" i="57"/>
  <c r="K29" i="57"/>
  <c r="K110" i="57"/>
  <c r="K101" i="57"/>
  <c r="K113" i="57"/>
  <c r="K35" i="57"/>
  <c r="K98" i="57"/>
  <c r="K60" i="57"/>
  <c r="K118" i="57"/>
  <c r="K70" i="57"/>
  <c r="K144" i="57"/>
  <c r="K171" i="57"/>
  <c r="K22" i="57"/>
  <c r="K116" i="57"/>
  <c r="K136" i="57"/>
  <c r="K114" i="57"/>
  <c r="K21" i="57"/>
  <c r="K40" i="57"/>
  <c r="K13" i="57"/>
  <c r="K129" i="57"/>
  <c r="K56" i="57"/>
  <c r="K92" i="57"/>
  <c r="K102" i="57"/>
  <c r="K161" i="57"/>
  <c r="K184" i="57"/>
  <c r="K178" i="57"/>
  <c r="K76" i="57"/>
  <c r="K190" i="57"/>
  <c r="K108" i="57"/>
  <c r="K133" i="57"/>
  <c r="K123" i="57"/>
  <c r="K9" i="57"/>
  <c r="K72" i="57"/>
  <c r="K10" i="57"/>
  <c r="K89" i="57"/>
  <c r="K148" i="57"/>
  <c r="K187" i="57"/>
  <c r="K189" i="57"/>
  <c r="K59" i="57"/>
  <c r="K175" i="57"/>
  <c r="K97" i="57"/>
  <c r="K117" i="57"/>
  <c r="J168" i="57"/>
  <c r="K41" i="57"/>
  <c r="K132" i="57"/>
  <c r="K45" i="57"/>
  <c r="K149" i="57"/>
  <c r="K68" i="57"/>
  <c r="K83" i="57"/>
  <c r="K142" i="57"/>
  <c r="K181" i="57"/>
  <c r="K49" i="57"/>
  <c r="K186" i="57"/>
  <c r="K138" i="57"/>
  <c r="K6" i="57"/>
  <c r="K54" i="57"/>
  <c r="J132" i="57"/>
  <c r="K18" i="57"/>
  <c r="K48" i="57"/>
  <c r="K2" i="57"/>
  <c r="K64" i="57"/>
  <c r="K46" i="57"/>
  <c r="K169" i="57"/>
  <c r="K71" i="57"/>
  <c r="J128" i="57"/>
  <c r="I47" i="57"/>
  <c r="J85" i="57"/>
  <c r="J63" i="57"/>
  <c r="J178" i="57"/>
  <c r="J18" i="57"/>
  <c r="J122" i="57"/>
  <c r="J106" i="57"/>
  <c r="J119" i="57"/>
  <c r="J41" i="57"/>
  <c r="J46" i="57"/>
  <c r="J191" i="57"/>
  <c r="J47" i="57"/>
  <c r="J187" i="57"/>
  <c r="J54" i="57"/>
  <c r="L54" i="57" s="1"/>
  <c r="J24" i="57"/>
  <c r="L24" i="57" s="1"/>
  <c r="J172" i="57"/>
  <c r="J162" i="57"/>
  <c r="J189" i="57"/>
  <c r="J170" i="57"/>
  <c r="J124" i="57"/>
  <c r="J174" i="57"/>
  <c r="J42" i="57"/>
  <c r="J171" i="57"/>
  <c r="J51" i="57"/>
  <c r="J70" i="57"/>
  <c r="J11" i="57"/>
  <c r="J68" i="57"/>
  <c r="L68" i="57" s="1"/>
  <c r="I117" i="57"/>
  <c r="I187" i="57"/>
  <c r="J99" i="57"/>
  <c r="J114" i="57"/>
  <c r="J164" i="57"/>
  <c r="J43" i="57"/>
  <c r="J186" i="57"/>
  <c r="J135" i="57"/>
  <c r="J165" i="57"/>
  <c r="J19" i="57"/>
  <c r="J69" i="57"/>
  <c r="J118" i="57"/>
  <c r="J53" i="57"/>
  <c r="J100" i="57"/>
  <c r="L100" i="57" s="1"/>
  <c r="I34" i="57"/>
  <c r="J176" i="57"/>
  <c r="L176" i="57" s="1"/>
  <c r="J49" i="57"/>
  <c r="J48" i="57"/>
  <c r="J10" i="57"/>
  <c r="J8" i="57"/>
  <c r="J182" i="57"/>
  <c r="J167" i="57"/>
  <c r="J64" i="57"/>
  <c r="J22" i="57"/>
  <c r="J50" i="57"/>
  <c r="J120" i="57"/>
  <c r="L120" i="57" s="1"/>
  <c r="J95" i="57"/>
  <c r="J3" i="57"/>
  <c r="J83" i="57"/>
  <c r="J175" i="57"/>
  <c r="L175" i="57" s="1"/>
  <c r="I184" i="57"/>
  <c r="J152" i="57"/>
  <c r="J173" i="57"/>
  <c r="J146" i="57"/>
  <c r="J16" i="57"/>
  <c r="V99" i="64"/>
  <c r="J39" i="57"/>
  <c r="J183" i="57"/>
  <c r="I3" i="57"/>
  <c r="J153" i="57"/>
  <c r="J58" i="57"/>
  <c r="J76" i="57"/>
  <c r="L76" i="57" s="1"/>
  <c r="J136" i="57"/>
  <c r="L136" i="57" s="1"/>
  <c r="J149" i="57"/>
  <c r="L149" i="57" s="1"/>
  <c r="J90" i="57"/>
  <c r="J126" i="57"/>
  <c r="J155" i="57"/>
  <c r="J45" i="57"/>
  <c r="J28" i="57"/>
  <c r="J113" i="57"/>
  <c r="J144" i="57"/>
  <c r="J160" i="57"/>
  <c r="J161" i="57"/>
  <c r="J92" i="57"/>
  <c r="J36" i="57"/>
  <c r="L36" i="57" s="1"/>
  <c r="J56" i="57"/>
  <c r="J140" i="57"/>
  <c r="L140" i="57" s="1"/>
  <c r="J134" i="57"/>
  <c r="L134" i="57" s="1"/>
  <c r="J72" i="57"/>
  <c r="I185" i="57"/>
  <c r="J159" i="57"/>
  <c r="J148" i="57"/>
  <c r="I37" i="57"/>
  <c r="J26" i="57"/>
  <c r="J98" i="57"/>
  <c r="J31" i="57"/>
  <c r="J74" i="57"/>
  <c r="J15" i="57"/>
  <c r="J112" i="57"/>
  <c r="J89" i="57"/>
  <c r="J102" i="57"/>
  <c r="J88" i="57"/>
  <c r="L88" i="57" s="1"/>
  <c r="J29" i="57"/>
  <c r="J116" i="57"/>
  <c r="J185" i="57"/>
  <c r="J75" i="57"/>
  <c r="J180" i="57"/>
  <c r="I138" i="57"/>
  <c r="I36" i="57"/>
  <c r="I72" i="57"/>
  <c r="I48" i="57"/>
  <c r="I144" i="57"/>
  <c r="I170" i="57"/>
  <c r="I124" i="57"/>
  <c r="V124" i="67"/>
  <c r="I93" i="57"/>
  <c r="I143" i="57"/>
  <c r="I103" i="57"/>
  <c r="I178" i="57"/>
  <c r="I80" i="57"/>
  <c r="I110" i="57"/>
  <c r="I87" i="57"/>
  <c r="I39" i="57"/>
  <c r="I60" i="57"/>
  <c r="I89" i="57"/>
  <c r="I112" i="57"/>
  <c r="I153" i="57"/>
  <c r="I49" i="57"/>
  <c r="I191" i="57"/>
  <c r="I18" i="57"/>
  <c r="I107" i="57"/>
  <c r="I147" i="57"/>
  <c r="I79" i="57"/>
  <c r="I181" i="57"/>
  <c r="I105" i="57"/>
  <c r="I66" i="57"/>
  <c r="I98" i="57"/>
  <c r="I106" i="57"/>
  <c r="I171" i="57"/>
  <c r="I135" i="57"/>
  <c r="I132" i="57"/>
  <c r="I108" i="57"/>
  <c r="I65" i="57"/>
  <c r="V148" i="65"/>
  <c r="I142" i="57"/>
  <c r="I78" i="57"/>
  <c r="I5" i="57"/>
  <c r="I11" i="57"/>
  <c r="I175" i="57"/>
  <c r="I9" i="57"/>
  <c r="I17" i="57"/>
  <c r="I16" i="57"/>
  <c r="I46" i="57"/>
  <c r="I88" i="57"/>
  <c r="I29" i="57"/>
  <c r="I53" i="57"/>
  <c r="I70" i="57"/>
  <c r="I133" i="57"/>
  <c r="I114" i="57"/>
  <c r="I146" i="57"/>
  <c r="I134" i="57"/>
  <c r="I8" i="57"/>
  <c r="I19" i="57"/>
  <c r="I102" i="57"/>
  <c r="I182" i="57"/>
  <c r="I186" i="57"/>
  <c r="I83" i="57"/>
  <c r="I113" i="57"/>
  <c r="I129" i="57"/>
  <c r="I74" i="57"/>
  <c r="I173" i="57"/>
  <c r="V37" i="64"/>
  <c r="I161" i="57"/>
  <c r="I160" i="57"/>
  <c r="I33" i="57"/>
  <c r="I71" i="57"/>
  <c r="I68" i="57"/>
  <c r="I24" i="57"/>
  <c r="I92" i="57"/>
  <c r="I15" i="57"/>
  <c r="I188" i="57"/>
  <c r="I162" i="57"/>
  <c r="I43" i="57"/>
  <c r="I10" i="57"/>
  <c r="I189" i="57"/>
  <c r="I73" i="57"/>
  <c r="I63" i="57"/>
  <c r="I121" i="57"/>
  <c r="I174" i="57"/>
  <c r="I154" i="57"/>
  <c r="I69" i="57"/>
  <c r="I64" i="57"/>
  <c r="I159" i="57"/>
  <c r="I172" i="57"/>
  <c r="I180" i="57"/>
  <c r="I13" i="57"/>
  <c r="I28" i="57"/>
  <c r="I58" i="57"/>
  <c r="I165" i="57"/>
  <c r="I51" i="57"/>
  <c r="I22" i="57"/>
  <c r="I148" i="57"/>
  <c r="I116" i="57"/>
  <c r="I42" i="57"/>
  <c r="I163" i="57"/>
  <c r="I50" i="57"/>
  <c r="I119" i="57"/>
  <c r="V139" i="66"/>
  <c r="V162" i="64"/>
  <c r="V116" i="66"/>
  <c r="V80" i="65"/>
  <c r="V129" i="66"/>
  <c r="V163" i="64"/>
  <c r="V147" i="64"/>
  <c r="V192" i="65"/>
  <c r="V18" i="64"/>
  <c r="V142" i="67"/>
  <c r="V50" i="67"/>
  <c r="V46" i="66"/>
  <c r="V83" i="66"/>
  <c r="V19" i="65"/>
  <c r="V24" i="65"/>
  <c r="V61" i="65"/>
  <c r="V128" i="65"/>
  <c r="V52" i="64"/>
  <c r="V45" i="66"/>
  <c r="V63" i="66"/>
  <c r="V55" i="65"/>
  <c r="V132" i="67"/>
  <c r="V182" i="67"/>
  <c r="V94" i="64"/>
  <c r="V115" i="66"/>
  <c r="V97" i="67"/>
  <c r="V59" i="64"/>
  <c r="V152" i="64"/>
  <c r="V100" i="64"/>
  <c r="V157" i="65"/>
  <c r="V93" i="65"/>
  <c r="V162" i="67"/>
  <c r="V169" i="66"/>
  <c r="V163" i="66"/>
  <c r="V15" i="64"/>
  <c r="V74" i="67"/>
  <c r="V179" i="67"/>
  <c r="V173" i="67"/>
  <c r="V45" i="64"/>
  <c r="V34" i="66"/>
  <c r="V26" i="64"/>
  <c r="V45" i="67"/>
  <c r="V127" i="66"/>
  <c r="V146" i="67"/>
  <c r="G23" i="57"/>
  <c r="V163" i="67"/>
  <c r="V188" i="64"/>
  <c r="V100" i="65"/>
  <c r="V118" i="64"/>
  <c r="V134" i="64"/>
  <c r="V54" i="64"/>
  <c r="V182" i="64"/>
  <c r="V175" i="64"/>
  <c r="V67" i="66"/>
  <c r="V126" i="66"/>
  <c r="V191" i="64"/>
  <c r="V181" i="65"/>
  <c r="V167" i="64"/>
  <c r="V57" i="65"/>
  <c r="V16" i="67"/>
  <c r="V190" i="64"/>
  <c r="V35" i="66"/>
  <c r="V121" i="65"/>
  <c r="V91" i="67"/>
  <c r="V66" i="67"/>
  <c r="V72" i="65"/>
  <c r="V188" i="65"/>
  <c r="V116" i="65"/>
  <c r="V111" i="67"/>
  <c r="V126" i="67"/>
  <c r="V110" i="64"/>
  <c r="V31" i="66"/>
  <c r="G44" i="57"/>
  <c r="G183" i="57"/>
  <c r="V120" i="66"/>
  <c r="V27" i="64"/>
  <c r="V22" i="65"/>
  <c r="G120" i="57"/>
  <c r="V78" i="66"/>
  <c r="V174" i="66"/>
  <c r="V24" i="64"/>
  <c r="G130" i="57"/>
  <c r="G94" i="57"/>
  <c r="V138" i="67"/>
  <c r="V153" i="66"/>
  <c r="V51" i="66"/>
  <c r="G35" i="57"/>
  <c r="G141" i="57"/>
  <c r="G13" i="57"/>
  <c r="G73" i="57"/>
  <c r="G155" i="57"/>
  <c r="V123" i="65"/>
  <c r="G181" i="57"/>
  <c r="G107" i="57"/>
  <c r="G69" i="57"/>
  <c r="G88" i="57"/>
  <c r="V23" i="64"/>
  <c r="G85" i="57"/>
  <c r="V67" i="64"/>
  <c r="G115" i="57"/>
  <c r="V135" i="67"/>
  <c r="G140" i="57"/>
  <c r="G190" i="57"/>
  <c r="V166" i="64"/>
  <c r="V33" i="65"/>
  <c r="G49" i="57"/>
  <c r="V14" i="65"/>
  <c r="G40" i="57"/>
  <c r="V5" i="64"/>
  <c r="G118" i="57"/>
  <c r="G80" i="57"/>
  <c r="V186" i="65"/>
  <c r="V84" i="65"/>
  <c r="G20" i="57"/>
  <c r="V176" i="64"/>
  <c r="V178" i="65"/>
  <c r="G99" i="57"/>
  <c r="G19" i="57"/>
  <c r="V136" i="64"/>
  <c r="V59" i="67"/>
  <c r="V13" i="64"/>
  <c r="G188" i="57"/>
  <c r="V112" i="64"/>
  <c r="V86" i="65"/>
  <c r="V145" i="65"/>
  <c r="G17" i="57"/>
  <c r="G25" i="57"/>
  <c r="G146" i="57"/>
  <c r="V27" i="67"/>
  <c r="V55" i="67"/>
  <c r="V11" i="65"/>
  <c r="V18" i="66"/>
  <c r="G114" i="57"/>
  <c r="G148" i="57"/>
  <c r="V53" i="66"/>
  <c r="V139" i="67"/>
  <c r="V139" i="64"/>
  <c r="G66" i="57"/>
  <c r="G104" i="57"/>
  <c r="V18" i="65"/>
  <c r="V95" i="66"/>
  <c r="G131" i="57"/>
  <c r="V174" i="67"/>
  <c r="V86" i="66"/>
  <c r="V121" i="64"/>
  <c r="G101" i="57"/>
  <c r="V187" i="67"/>
  <c r="V120" i="67"/>
  <c r="V190" i="66"/>
  <c r="G41" i="57"/>
  <c r="V7" i="65"/>
  <c r="G81" i="57"/>
  <c r="G111" i="57"/>
  <c r="V63" i="65"/>
  <c r="V171" i="64"/>
  <c r="V158" i="66"/>
  <c r="V186" i="64"/>
  <c r="V152" i="66"/>
  <c r="V110" i="65"/>
  <c r="V14" i="67"/>
  <c r="V170" i="65"/>
  <c r="G86" i="57"/>
  <c r="V57" i="67"/>
  <c r="G53" i="57"/>
  <c r="V77" i="67"/>
  <c r="G75" i="57"/>
  <c r="G179" i="57"/>
  <c r="V165" i="66"/>
  <c r="V140" i="65"/>
  <c r="G21" i="57"/>
  <c r="G134" i="57"/>
  <c r="G189" i="57"/>
  <c r="G70" i="57"/>
  <c r="G84" i="57"/>
  <c r="G82" i="57"/>
  <c r="V32" i="66"/>
  <c r="G39" i="57"/>
  <c r="G172" i="57"/>
  <c r="G8" i="57"/>
  <c r="G24" i="57"/>
  <c r="G137" i="57"/>
  <c r="G76" i="57"/>
  <c r="G160" i="57"/>
  <c r="G133" i="57"/>
  <c r="G11" i="57"/>
  <c r="G9" i="57"/>
  <c r="G32" i="57"/>
  <c r="G83" i="57"/>
  <c r="G139" i="57"/>
  <c r="G168" i="57"/>
  <c r="G187" i="57"/>
  <c r="G129" i="57"/>
  <c r="G87" i="57"/>
  <c r="G78" i="57"/>
  <c r="G18" i="57"/>
  <c r="G63" i="57"/>
  <c r="G153" i="57"/>
  <c r="G124" i="57"/>
  <c r="G71" i="57"/>
  <c r="G174" i="57"/>
  <c r="G56" i="57"/>
  <c r="G177" i="57"/>
  <c r="G28" i="57"/>
  <c r="G37" i="57"/>
  <c r="G100" i="57"/>
  <c r="V130" i="64"/>
  <c r="G15" i="57"/>
  <c r="G26" i="57"/>
  <c r="G6" i="57"/>
  <c r="G14" i="57"/>
  <c r="G173" i="57"/>
  <c r="G121" i="57"/>
  <c r="G149" i="57"/>
  <c r="G42" i="57"/>
  <c r="G167" i="57"/>
  <c r="G108" i="57"/>
  <c r="G125" i="57"/>
  <c r="G185" i="57"/>
  <c r="G43" i="57"/>
  <c r="G61" i="57"/>
  <c r="V104" i="64"/>
  <c r="G117" i="57"/>
  <c r="V38" i="65"/>
  <c r="G30" i="57"/>
  <c r="G145" i="57"/>
  <c r="G5" i="57"/>
  <c r="G191" i="57"/>
  <c r="G3" i="57"/>
  <c r="G98" i="57"/>
  <c r="G64" i="57"/>
  <c r="G68" i="57"/>
  <c r="G154" i="57"/>
  <c r="G152" i="57"/>
  <c r="G163" i="57"/>
  <c r="G29" i="57"/>
  <c r="G128" i="57"/>
  <c r="V172" i="66"/>
  <c r="G166" i="57"/>
  <c r="G45" i="57"/>
  <c r="G48" i="57"/>
  <c r="G58" i="57"/>
  <c r="G4" i="57"/>
  <c r="G105" i="57"/>
  <c r="G119" i="57"/>
  <c r="G122" i="57"/>
  <c r="G90" i="57"/>
  <c r="G182" i="57"/>
  <c r="G171" i="57"/>
  <c r="G102" i="57"/>
  <c r="G54" i="57"/>
  <c r="G147" i="57"/>
  <c r="G47" i="57"/>
  <c r="G34" i="57"/>
  <c r="G74" i="57"/>
  <c r="G169" i="57"/>
  <c r="G138" i="57"/>
  <c r="G176" i="57"/>
  <c r="G92" i="57"/>
  <c r="G170" i="57"/>
  <c r="G162" i="57"/>
  <c r="G36" i="57"/>
  <c r="G22" i="57"/>
  <c r="G93" i="57"/>
  <c r="G135" i="57"/>
  <c r="G50" i="57"/>
  <c r="G109" i="57"/>
  <c r="V40" i="64"/>
  <c r="G65" i="57"/>
  <c r="G113" i="57"/>
  <c r="G72" i="57"/>
  <c r="G151" i="57"/>
  <c r="G165" i="57"/>
  <c r="G178" i="57"/>
  <c r="G164" i="57"/>
  <c r="G159" i="57"/>
  <c r="G186" i="57"/>
  <c r="G16" i="57"/>
  <c r="G127" i="57"/>
  <c r="G89" i="57"/>
  <c r="G62" i="57"/>
  <c r="G31" i="57"/>
  <c r="G110" i="57"/>
  <c r="G132" i="57"/>
  <c r="G144" i="57"/>
  <c r="G10" i="57"/>
  <c r="G161" i="57"/>
  <c r="G112" i="57"/>
  <c r="G123" i="57"/>
  <c r="G60" i="57"/>
  <c r="G180" i="57"/>
  <c r="G116" i="57"/>
  <c r="G52" i="57"/>
  <c r="G175" i="57"/>
  <c r="G136" i="57"/>
  <c r="V73" i="66"/>
  <c r="V127" i="65"/>
  <c r="V135" i="64"/>
  <c r="V114" i="65"/>
  <c r="V104" i="66"/>
  <c r="V139" i="65"/>
  <c r="V82" i="67"/>
  <c r="V111" i="65"/>
  <c r="V67" i="65"/>
  <c r="V191" i="65"/>
  <c r="V12" i="65"/>
  <c r="V183" i="66"/>
  <c r="V7" i="66"/>
  <c r="V50" i="65"/>
  <c r="V130" i="66"/>
  <c r="V169" i="65"/>
  <c r="V114" i="66"/>
  <c r="V72" i="67"/>
  <c r="V89" i="67"/>
  <c r="V80" i="67"/>
  <c r="V6" i="67"/>
  <c r="V75" i="67"/>
  <c r="V112" i="67"/>
  <c r="V129" i="67"/>
  <c r="V49" i="67"/>
  <c r="V78" i="67"/>
  <c r="V94" i="67"/>
  <c r="V65" i="67"/>
  <c r="V71" i="67"/>
  <c r="V94" i="66"/>
  <c r="V74" i="66"/>
  <c r="V17" i="67"/>
  <c r="V65" i="66"/>
  <c r="V62" i="66"/>
  <c r="V19" i="66"/>
  <c r="V100" i="67"/>
  <c r="V149" i="66"/>
  <c r="V75" i="66"/>
  <c r="V188" i="66"/>
  <c r="V125" i="66"/>
  <c r="V7" i="67"/>
  <c r="V189" i="66"/>
  <c r="V4" i="67"/>
  <c r="V12" i="66"/>
  <c r="V18" i="67"/>
  <c r="V138" i="66"/>
  <c r="V9" i="67"/>
  <c r="V125" i="64"/>
  <c r="V36" i="66"/>
  <c r="V35" i="67"/>
  <c r="V119" i="66"/>
  <c r="V166" i="66"/>
  <c r="V69" i="65"/>
  <c r="V173" i="66"/>
  <c r="V26" i="66"/>
  <c r="V47" i="67"/>
  <c r="V69" i="66"/>
  <c r="V23" i="67"/>
  <c r="V43" i="64"/>
  <c r="V85" i="64"/>
  <c r="V111" i="64"/>
  <c r="V79" i="65"/>
  <c r="V156" i="65"/>
  <c r="V162" i="65"/>
  <c r="V179" i="65"/>
  <c r="V48" i="65"/>
  <c r="V66" i="65"/>
  <c r="V96" i="65"/>
  <c r="V54" i="65"/>
  <c r="V124" i="65"/>
  <c r="V135" i="65"/>
  <c r="V82" i="65"/>
  <c r="V122" i="65"/>
  <c r="V178" i="64"/>
  <c r="V157" i="64"/>
  <c r="V34" i="64"/>
  <c r="V181" i="64"/>
  <c r="V124" i="64"/>
  <c r="V114" i="64"/>
  <c r="V9" i="64"/>
  <c r="V105" i="64"/>
  <c r="V161" i="64"/>
  <c r="V116" i="64"/>
  <c r="V126" i="64"/>
  <c r="V101" i="64"/>
  <c r="V62" i="64"/>
  <c r="V82" i="64"/>
  <c r="V74" i="64"/>
  <c r="V44" i="64"/>
  <c r="V132" i="64"/>
  <c r="V93" i="64"/>
  <c r="V109" i="66"/>
  <c r="V66" i="66"/>
  <c r="V185" i="66"/>
  <c r="V63" i="64"/>
  <c r="V170" i="64"/>
  <c r="V16" i="64"/>
  <c r="V118" i="65"/>
  <c r="V55" i="64"/>
  <c r="V25" i="64"/>
  <c r="V56" i="65"/>
  <c r="V161" i="66"/>
  <c r="V61" i="64"/>
  <c r="V61" i="67"/>
  <c r="V156" i="64"/>
  <c r="V99" i="65"/>
  <c r="V57" i="64"/>
  <c r="V192" i="66"/>
  <c r="V64" i="65"/>
  <c r="V50" i="64"/>
  <c r="V46" i="64"/>
  <c r="V131" i="66"/>
  <c r="V4" i="64"/>
  <c r="V160" i="65"/>
  <c r="V150" i="67"/>
  <c r="V190" i="67"/>
  <c r="V43" i="67"/>
  <c r="V81" i="66"/>
  <c r="V183" i="67"/>
  <c r="V151" i="66"/>
  <c r="V16" i="65"/>
  <c r="V35" i="65"/>
  <c r="V109" i="65"/>
  <c r="V189" i="65"/>
  <c r="V75" i="64"/>
  <c r="V78" i="65"/>
  <c r="V130" i="67"/>
  <c r="V17" i="64"/>
  <c r="V40" i="67"/>
  <c r="V38" i="67"/>
  <c r="V25" i="67"/>
  <c r="V81" i="64"/>
  <c r="V107" i="64"/>
  <c r="V71" i="66"/>
  <c r="V12" i="64"/>
  <c r="V125" i="67"/>
  <c r="V135" i="66"/>
  <c r="V99" i="67"/>
  <c r="V44" i="65"/>
  <c r="V25" i="66"/>
  <c r="V98" i="67"/>
  <c r="V178" i="66"/>
  <c r="V19" i="67"/>
  <c r="V9" i="65"/>
  <c r="V76" i="65"/>
  <c r="V145" i="67"/>
  <c r="V176" i="66"/>
  <c r="V147" i="66"/>
  <c r="V128" i="64"/>
  <c r="V43" i="65"/>
  <c r="V30" i="66"/>
  <c r="V117" i="66"/>
  <c r="V84" i="67"/>
  <c r="V136" i="66"/>
  <c r="V186" i="66"/>
  <c r="V17" i="65"/>
  <c r="V91" i="64"/>
  <c r="V66" i="64"/>
  <c r="V38" i="66"/>
  <c r="V131" i="64"/>
  <c r="V101" i="65"/>
  <c r="V32" i="64"/>
  <c r="V48" i="66"/>
  <c r="V170" i="66"/>
  <c r="V6" i="64"/>
  <c r="V36" i="65"/>
  <c r="V40" i="66"/>
  <c r="V179" i="64"/>
  <c r="V64" i="67"/>
  <c r="V115" i="67"/>
  <c r="V9" i="66"/>
  <c r="V69" i="67"/>
  <c r="V55" i="66"/>
  <c r="V52" i="66"/>
  <c r="V31" i="67"/>
  <c r="V179" i="66"/>
  <c r="V26" i="67"/>
  <c r="V73" i="65"/>
  <c r="V56" i="66"/>
  <c r="V76" i="66"/>
  <c r="V127" i="64"/>
  <c r="V42" i="65"/>
  <c r="V34" i="67"/>
  <c r="V69" i="64"/>
  <c r="V161" i="67"/>
  <c r="V84" i="64"/>
  <c r="V175" i="65"/>
  <c r="V160" i="66"/>
  <c r="V56" i="67"/>
  <c r="V70" i="66"/>
  <c r="V150" i="66"/>
  <c r="V5" i="65"/>
  <c r="V53" i="64"/>
  <c r="V29" i="67"/>
  <c r="V14" i="64"/>
  <c r="V6" i="66"/>
  <c r="V75" i="65"/>
  <c r="V22" i="66"/>
  <c r="V143" i="66"/>
  <c r="V11" i="67"/>
  <c r="V53" i="65"/>
  <c r="V5" i="67"/>
  <c r="V162" i="66"/>
  <c r="V25" i="65"/>
  <c r="V96" i="64"/>
  <c r="V122" i="66"/>
  <c r="V34" i="65"/>
  <c r="V45" i="65"/>
  <c r="V26" i="65"/>
  <c r="V90" i="64"/>
  <c r="V103" i="65"/>
  <c r="V113" i="64"/>
  <c r="V159" i="64"/>
  <c r="V163" i="65"/>
  <c r="V119" i="67"/>
  <c r="V110" i="67"/>
  <c r="V120" i="64"/>
  <c r="V173" i="65"/>
  <c r="V84" i="66"/>
  <c r="V137" i="66"/>
  <c r="V166" i="67"/>
  <c r="V108" i="65"/>
  <c r="V191" i="67"/>
  <c r="V168" i="67"/>
  <c r="V160" i="64"/>
  <c r="V92" i="64"/>
  <c r="V151" i="64"/>
  <c r="V117" i="67"/>
  <c r="V149" i="67"/>
  <c r="V177" i="67"/>
  <c r="V146" i="65"/>
  <c r="V177" i="64"/>
  <c r="V101" i="66"/>
  <c r="V109" i="67"/>
  <c r="V82" i="66"/>
  <c r="V159" i="65"/>
  <c r="V11" i="66"/>
  <c r="V131" i="67"/>
  <c r="V76" i="64"/>
  <c r="V90" i="67"/>
  <c r="V48" i="67"/>
  <c r="V37" i="66"/>
  <c r="V49" i="66"/>
  <c r="V105" i="66"/>
  <c r="V44" i="67"/>
  <c r="V71" i="65"/>
  <c r="V37" i="65"/>
  <c r="V119" i="65"/>
  <c r="V147" i="65"/>
  <c r="V13" i="67"/>
  <c r="V60" i="64"/>
  <c r="V172" i="65"/>
  <c r="V132" i="65"/>
  <c r="V137" i="65"/>
  <c r="V43" i="66"/>
  <c r="V65" i="65"/>
  <c r="V49" i="64"/>
  <c r="V89" i="64"/>
  <c r="V32" i="67"/>
  <c r="V109" i="64"/>
  <c r="V38" i="64"/>
  <c r="V51" i="65"/>
  <c r="V24" i="67"/>
  <c r="V36" i="67"/>
  <c r="V134" i="67"/>
  <c r="V76" i="67"/>
  <c r="V50" i="66"/>
  <c r="V3" i="65"/>
  <c r="V93" i="67"/>
  <c r="V115" i="64"/>
  <c r="V3" i="66"/>
  <c r="V125" i="65"/>
  <c r="V103" i="67"/>
  <c r="V3" i="67"/>
  <c r="V99" i="66"/>
  <c r="V171" i="66"/>
  <c r="V77" i="65"/>
  <c r="V182" i="66"/>
  <c r="V133" i="64"/>
  <c r="V71" i="64"/>
  <c r="V73" i="67"/>
  <c r="V119" i="64"/>
  <c r="V49" i="65"/>
  <c r="V106" i="66"/>
  <c r="V155" i="64"/>
  <c r="V89" i="66"/>
  <c r="V176" i="67"/>
  <c r="V181" i="67"/>
  <c r="V192" i="67"/>
  <c r="V184" i="67"/>
  <c r="V7" i="64"/>
  <c r="V19" i="64"/>
  <c r="V104" i="65"/>
  <c r="V177" i="65"/>
  <c r="V114" i="67"/>
  <c r="V148" i="64"/>
  <c r="V154" i="67"/>
  <c r="V57" i="66"/>
  <c r="V42" i="64"/>
  <c r="V46" i="65"/>
  <c r="V138" i="65"/>
  <c r="V4" i="65"/>
  <c r="V103" i="64"/>
  <c r="V3" i="64"/>
  <c r="V190" i="65"/>
  <c r="V46" i="67"/>
  <c r="V111" i="66"/>
  <c r="V64" i="64"/>
  <c r="V98" i="65"/>
  <c r="V166" i="65"/>
  <c r="V145" i="64"/>
  <c r="V180" i="64"/>
  <c r="V149" i="65"/>
  <c r="V47" i="66"/>
  <c r="V72" i="66"/>
  <c r="V65" i="64"/>
  <c r="V137" i="67"/>
  <c r="V92" i="66"/>
  <c r="V172" i="64"/>
  <c r="V108" i="66"/>
  <c r="V94" i="65"/>
  <c r="V21" i="65"/>
  <c r="V184" i="64"/>
  <c r="V51" i="64"/>
  <c r="V52" i="65"/>
  <c r="V147" i="67"/>
  <c r="V98" i="64"/>
  <c r="V172" i="67"/>
  <c r="V17" i="66"/>
  <c r="V183" i="65"/>
  <c r="V102" i="31"/>
  <c r="V53" i="31"/>
  <c r="V55" i="31"/>
  <c r="V42" i="31"/>
  <c r="V34" i="31"/>
  <c r="V150" i="31"/>
  <c r="V188" i="31"/>
  <c r="V88" i="31"/>
  <c r="V89" i="31"/>
  <c r="V140" i="31"/>
  <c r="V146" i="31"/>
  <c r="V162" i="31"/>
  <c r="V87" i="31"/>
  <c r="V31" i="31"/>
  <c r="V67" i="31"/>
  <c r="V40" i="31"/>
  <c r="V83" i="31"/>
  <c r="V165" i="31"/>
  <c r="V104" i="31"/>
  <c r="V156" i="31"/>
  <c r="V96" i="31"/>
  <c r="V186" i="31"/>
  <c r="V108" i="31"/>
  <c r="V112" i="31"/>
  <c r="V93" i="31"/>
  <c r="V35" i="31"/>
  <c r="V52" i="31"/>
  <c r="V115" i="31"/>
  <c r="V175" i="31"/>
  <c r="V106" i="31"/>
  <c r="V117" i="31"/>
  <c r="V148" i="31"/>
  <c r="V157" i="31"/>
  <c r="V139" i="31"/>
  <c r="V145" i="31"/>
  <c r="V178" i="31"/>
  <c r="V151" i="31"/>
  <c r="V69" i="31"/>
  <c r="V48" i="31"/>
  <c r="V65" i="31"/>
  <c r="V166" i="31"/>
  <c r="V161" i="31"/>
  <c r="V142" i="31"/>
  <c r="V149" i="31"/>
  <c r="V103" i="31"/>
  <c r="V114" i="31"/>
  <c r="V122" i="31"/>
  <c r="V167" i="31"/>
  <c r="V152" i="31"/>
  <c r="V82" i="31"/>
  <c r="V128" i="31"/>
  <c r="V37" i="31"/>
  <c r="V61" i="31"/>
  <c r="V44" i="31"/>
  <c r="V70" i="31"/>
  <c r="V182" i="31"/>
  <c r="V138" i="31"/>
  <c r="V179" i="31"/>
  <c r="V173" i="31"/>
  <c r="V184" i="31"/>
  <c r="V185" i="31"/>
  <c r="V84" i="31"/>
  <c r="V171" i="31"/>
  <c r="V133" i="31"/>
  <c r="V143" i="31"/>
  <c r="V155" i="31"/>
  <c r="V124" i="31"/>
  <c r="V57" i="31"/>
  <c r="V63" i="31"/>
  <c r="V54" i="31"/>
  <c r="V46" i="31"/>
  <c r="V101" i="31"/>
  <c r="V168" i="31"/>
  <c r="V163" i="31"/>
  <c r="V144" i="31"/>
  <c r="V136" i="31"/>
  <c r="V127" i="31"/>
  <c r="V192" i="31"/>
  <c r="V113" i="31"/>
  <c r="V170" i="31"/>
  <c r="V125" i="31"/>
  <c r="V190" i="31"/>
  <c r="V71" i="31"/>
  <c r="V59" i="31"/>
  <c r="V72" i="31"/>
  <c r="V56" i="31"/>
  <c r="V129" i="31"/>
  <c r="V91" i="31"/>
  <c r="V90" i="31"/>
  <c r="V172" i="31"/>
  <c r="V120" i="31"/>
  <c r="V95" i="31"/>
  <c r="V86" i="31"/>
  <c r="V154" i="31"/>
  <c r="V180" i="31"/>
  <c r="V137" i="31"/>
  <c r="V45" i="31"/>
  <c r="V47" i="31"/>
  <c r="V51" i="31"/>
  <c r="V43" i="31"/>
  <c r="V134" i="31"/>
  <c r="V121" i="31"/>
  <c r="V187" i="31"/>
  <c r="V98" i="31"/>
  <c r="V94" i="31"/>
  <c r="V135" i="31"/>
  <c r="V181" i="31"/>
  <c r="V160" i="31"/>
  <c r="L138" i="57" l="1"/>
  <c r="L89" i="57"/>
  <c r="L129" i="57"/>
  <c r="L40" i="57"/>
  <c r="L2" i="57"/>
  <c r="L102" i="57"/>
  <c r="L77" i="57"/>
  <c r="L25" i="57"/>
  <c r="L128" i="57"/>
  <c r="L53" i="57"/>
  <c r="L150" i="57"/>
  <c r="L70" i="57"/>
  <c r="L104" i="57"/>
  <c r="L69" i="57"/>
  <c r="L31" i="57"/>
  <c r="L160" i="57"/>
  <c r="L183" i="57"/>
  <c r="L22" i="57"/>
  <c r="L19" i="57"/>
  <c r="L171" i="57"/>
  <c r="L41" i="57"/>
  <c r="L17" i="57"/>
  <c r="L12" i="57"/>
  <c r="L27" i="57"/>
  <c r="L71" i="57"/>
  <c r="L145" i="57"/>
  <c r="L35" i="57"/>
  <c r="L38" i="57"/>
  <c r="L158" i="57"/>
  <c r="L121" i="57"/>
  <c r="L227" i="57"/>
  <c r="L191" i="57"/>
  <c r="L74" i="57"/>
  <c r="L98" i="57"/>
  <c r="L42" i="57"/>
  <c r="L5" i="57"/>
  <c r="L135" i="57"/>
  <c r="L55" i="57"/>
  <c r="L147" i="57"/>
  <c r="L30" i="57"/>
  <c r="L182" i="57"/>
  <c r="L122" i="57"/>
  <c r="L132" i="57"/>
  <c r="L168" i="57"/>
  <c r="L37" i="57"/>
  <c r="L108" i="57"/>
  <c r="L61" i="57"/>
  <c r="L7" i="57"/>
  <c r="L57" i="57"/>
  <c r="L179" i="57"/>
  <c r="L224" i="57"/>
  <c r="L83" i="57"/>
  <c r="L123" i="57"/>
  <c r="L156" i="57"/>
  <c r="L56" i="57"/>
  <c r="L11" i="57"/>
  <c r="L65" i="57"/>
  <c r="L137" i="57"/>
  <c r="L157" i="57"/>
  <c r="L13" i="57"/>
  <c r="L103" i="57"/>
  <c r="L50" i="57"/>
  <c r="L46" i="57"/>
  <c r="L131" i="57"/>
  <c r="L62" i="57"/>
  <c r="L73" i="57"/>
  <c r="L144" i="57"/>
  <c r="L119" i="57"/>
  <c r="L79" i="57"/>
  <c r="L9" i="57"/>
  <c r="L32" i="57"/>
  <c r="L26" i="57"/>
  <c r="L174" i="57"/>
  <c r="L169" i="57"/>
  <c r="L59" i="57"/>
  <c r="L180" i="57"/>
  <c r="L28" i="57"/>
  <c r="L16" i="57"/>
  <c r="L186" i="57"/>
  <c r="L124" i="57"/>
  <c r="L75" i="57"/>
  <c r="L148" i="57"/>
  <c r="L45" i="57"/>
  <c r="L146" i="57"/>
  <c r="L8" i="57"/>
  <c r="L43" i="57"/>
  <c r="L170" i="57"/>
  <c r="L18" i="57"/>
  <c r="L78" i="57"/>
  <c r="L184" i="57"/>
  <c r="L141" i="57"/>
  <c r="L4" i="57"/>
  <c r="L34" i="57"/>
  <c r="L6" i="57"/>
  <c r="L133" i="57"/>
  <c r="L105" i="57"/>
  <c r="L66" i="57"/>
  <c r="L151" i="57"/>
  <c r="L93" i="57"/>
  <c r="L187" i="57"/>
  <c r="L92" i="57"/>
  <c r="L44" i="57"/>
  <c r="L165" i="57"/>
  <c r="L87" i="57"/>
  <c r="L96" i="57"/>
  <c r="L167" i="57"/>
  <c r="L185" i="57"/>
  <c r="L159" i="57"/>
  <c r="L155" i="57"/>
  <c r="L173" i="57"/>
  <c r="L10" i="57"/>
  <c r="L164" i="57"/>
  <c r="L189" i="57"/>
  <c r="L178" i="57"/>
  <c r="L117" i="57"/>
  <c r="L21" i="57"/>
  <c r="L143" i="57"/>
  <c r="L190" i="57"/>
  <c r="L94" i="57"/>
  <c r="L67" i="57"/>
  <c r="L3" i="57"/>
  <c r="L97" i="57"/>
  <c r="L112" i="57"/>
  <c r="L47" i="57"/>
  <c r="L142" i="57"/>
  <c r="L15" i="57"/>
  <c r="L118" i="57"/>
  <c r="L161" i="57"/>
  <c r="L51" i="57"/>
  <c r="L181" i="57"/>
  <c r="L39" i="57"/>
  <c r="L113" i="57"/>
  <c r="L106" i="57"/>
  <c r="L82" i="57"/>
  <c r="L116" i="57"/>
  <c r="L126" i="57"/>
  <c r="L152" i="57"/>
  <c r="L48" i="57"/>
  <c r="L114" i="57"/>
  <c r="L162" i="57"/>
  <c r="L63" i="57"/>
  <c r="L177" i="57"/>
  <c r="L84" i="57"/>
  <c r="L125" i="57"/>
  <c r="L127" i="57"/>
  <c r="L154" i="57"/>
  <c r="L58" i="57"/>
  <c r="L139" i="57"/>
  <c r="L153" i="57"/>
  <c r="L101" i="57"/>
  <c r="L64" i="57"/>
  <c r="L29" i="57"/>
  <c r="L72" i="57"/>
  <c r="L90" i="57"/>
  <c r="L49" i="57"/>
  <c r="L99" i="57"/>
  <c r="L172" i="57"/>
  <c r="L85" i="57"/>
  <c r="L60" i="57"/>
  <c r="L91" i="57"/>
  <c r="L225" i="57"/>
  <c r="L163" i="57"/>
  <c r="K197" i="57"/>
  <c r="V239" i="67"/>
  <c r="V202" i="67"/>
  <c r="I207" i="57"/>
  <c r="V203" i="64"/>
  <c r="V250" i="67"/>
  <c r="I219" i="57"/>
  <c r="I256" i="57"/>
  <c r="I223" i="57"/>
  <c r="V8" i="64"/>
  <c r="G67" i="57"/>
  <c r="G255" i="57"/>
  <c r="J242" i="57"/>
  <c r="V245" i="64"/>
  <c r="V198" i="65"/>
  <c r="I257" i="57"/>
  <c r="V198" i="64"/>
  <c r="K217" i="57"/>
  <c r="V86" i="67"/>
  <c r="V183" i="64"/>
  <c r="V260" i="67"/>
  <c r="I221" i="57"/>
  <c r="V232" i="67"/>
  <c r="J211" i="57"/>
  <c r="J212" i="57"/>
  <c r="V236" i="65"/>
  <c r="I239" i="57"/>
  <c r="V219" i="64"/>
  <c r="G38" i="57"/>
  <c r="V68" i="31"/>
  <c r="K232" i="57"/>
  <c r="V158" i="31"/>
  <c r="V92" i="31"/>
  <c r="V92" i="67"/>
  <c r="V199" i="65"/>
  <c r="V204" i="66"/>
  <c r="V238" i="31"/>
  <c r="V209" i="65"/>
  <c r="V252" i="67"/>
  <c r="V214" i="64"/>
  <c r="G197" i="57"/>
  <c r="V206" i="31"/>
  <c r="V206" i="67"/>
  <c r="V223" i="67"/>
  <c r="V39" i="31"/>
  <c r="K253" i="57"/>
  <c r="G202" i="57"/>
  <c r="I232" i="57"/>
  <c r="V193" i="31"/>
  <c r="J206" i="57"/>
  <c r="V257" i="31"/>
  <c r="V231" i="67"/>
  <c r="V77" i="64"/>
  <c r="I250" i="57"/>
  <c r="V234" i="65"/>
  <c r="V122" i="64"/>
  <c r="V246" i="67"/>
  <c r="J207" i="57"/>
  <c r="V201" i="67"/>
  <c r="V257" i="66"/>
  <c r="V224" i="67"/>
  <c r="V212" i="67"/>
  <c r="V236" i="64"/>
  <c r="V261" i="64"/>
  <c r="G126" i="57"/>
  <c r="J230" i="57"/>
  <c r="I229" i="57"/>
  <c r="V258" i="64"/>
  <c r="K208" i="57"/>
  <c r="V253" i="31"/>
  <c r="I192" i="57"/>
  <c r="G157" i="57"/>
  <c r="V230" i="31"/>
  <c r="K204" i="57"/>
  <c r="V247" i="31"/>
  <c r="V73" i="64"/>
  <c r="G106" i="57"/>
  <c r="G260" i="57"/>
  <c r="K263" i="57"/>
  <c r="V245" i="67"/>
  <c r="V218" i="64"/>
  <c r="V220" i="31"/>
  <c r="V240" i="67"/>
  <c r="V123" i="31"/>
  <c r="V253" i="64"/>
  <c r="I213" i="57"/>
  <c r="V218" i="31"/>
  <c r="I234" i="57"/>
  <c r="G95" i="57"/>
  <c r="L95" i="57" s="1"/>
  <c r="V217" i="67"/>
  <c r="V97" i="31"/>
  <c r="V60" i="31"/>
  <c r="V140" i="66"/>
  <c r="G156" i="57"/>
  <c r="V198" i="67"/>
  <c r="V247" i="65"/>
  <c r="K242" i="57"/>
  <c r="V254" i="64"/>
  <c r="V259" i="65"/>
  <c r="G210" i="57"/>
  <c r="L210" i="57" s="1"/>
  <c r="V199" i="67"/>
  <c r="V224" i="31"/>
  <c r="V256" i="67"/>
  <c r="V245" i="66"/>
  <c r="V206" i="65"/>
  <c r="V234" i="31"/>
  <c r="J194" i="57"/>
  <c r="V214" i="31"/>
  <c r="G236" i="57"/>
  <c r="V195" i="65"/>
  <c r="J205" i="57"/>
  <c r="I233" i="57"/>
  <c r="V242" i="65"/>
  <c r="G206" i="57"/>
  <c r="I220" i="57"/>
  <c r="V216" i="65"/>
  <c r="V250" i="64"/>
  <c r="V209" i="31"/>
  <c r="V258" i="31"/>
  <c r="I194" i="57"/>
  <c r="I206" i="57"/>
  <c r="V153" i="64"/>
  <c r="I200" i="57"/>
  <c r="V208" i="31"/>
  <c r="V247" i="67"/>
  <c r="V253" i="67"/>
  <c r="K262" i="57"/>
  <c r="V257" i="67"/>
  <c r="K245" i="57"/>
  <c r="V265" i="31"/>
  <c r="V233" i="66"/>
  <c r="V201" i="64"/>
  <c r="G246" i="57"/>
  <c r="G194" i="57"/>
  <c r="V212" i="31"/>
  <c r="I252" i="57"/>
  <c r="V242" i="64"/>
  <c r="J192" i="57"/>
  <c r="G209" i="57"/>
  <c r="J238" i="57"/>
  <c r="L238" i="57" s="1"/>
  <c r="V208" i="64"/>
  <c r="V256" i="64"/>
  <c r="V221" i="65"/>
  <c r="V233" i="31"/>
  <c r="V213" i="67"/>
  <c r="K212" i="57"/>
  <c r="V262" i="64"/>
  <c r="K244" i="57"/>
  <c r="V241" i="67"/>
  <c r="V259" i="67"/>
  <c r="V58" i="31"/>
  <c r="J197" i="57"/>
  <c r="V232" i="64"/>
  <c r="V205" i="65"/>
  <c r="V217" i="31"/>
  <c r="J214" i="57"/>
  <c r="V33" i="64"/>
  <c r="I212" i="57"/>
  <c r="K246" i="57"/>
  <c r="I258" i="57"/>
  <c r="V231" i="64"/>
  <c r="V243" i="64"/>
  <c r="V220" i="64"/>
  <c r="J251" i="57"/>
  <c r="V244" i="31"/>
  <c r="I259" i="57"/>
  <c r="V216" i="67"/>
  <c r="V239" i="31"/>
  <c r="K201" i="57"/>
  <c r="J201" i="57"/>
  <c r="V222" i="65"/>
  <c r="K230" i="57"/>
  <c r="V248" i="67"/>
  <c r="J263" i="57"/>
  <c r="V207" i="67"/>
  <c r="V222" i="31"/>
  <c r="V238" i="64"/>
  <c r="V253" i="66"/>
  <c r="V224" i="65"/>
  <c r="V56" i="64"/>
  <c r="V261" i="67"/>
  <c r="V197" i="67"/>
  <c r="I202" i="57"/>
  <c r="J241" i="57"/>
  <c r="V244" i="64"/>
  <c r="V207" i="64"/>
  <c r="P266" i="66"/>
  <c r="V248" i="65"/>
  <c r="J239" i="57"/>
  <c r="I193" i="57"/>
  <c r="J213" i="57"/>
  <c r="I261" i="57"/>
  <c r="K193" i="57"/>
  <c r="V203" i="67"/>
  <c r="K266" i="67"/>
  <c r="J202" i="57"/>
  <c r="V250" i="31"/>
  <c r="J250" i="57"/>
  <c r="V209" i="67"/>
  <c r="V207" i="65"/>
  <c r="K261" i="57"/>
  <c r="V239" i="64"/>
  <c r="V237" i="65"/>
  <c r="K202" i="57"/>
  <c r="K205" i="57"/>
  <c r="K235" i="57"/>
  <c r="V156" i="66"/>
  <c r="V261" i="31"/>
  <c r="V241" i="64"/>
  <c r="J229" i="57"/>
  <c r="V79" i="64"/>
  <c r="I260" i="57"/>
  <c r="J243" i="57"/>
  <c r="V231" i="65"/>
  <c r="V202" i="65"/>
  <c r="V208" i="66"/>
  <c r="V193" i="67"/>
  <c r="K218" i="57"/>
  <c r="J200" i="57"/>
  <c r="V249" i="65"/>
  <c r="J232" i="57"/>
  <c r="V234" i="67"/>
  <c r="P266" i="31"/>
  <c r="I248" i="57"/>
  <c r="J253" i="57"/>
  <c r="V246" i="64"/>
  <c r="J219" i="57"/>
  <c r="V230" i="64"/>
  <c r="V200" i="65"/>
  <c r="J258" i="57"/>
  <c r="I231" i="57"/>
  <c r="J257" i="57"/>
  <c r="I218" i="57"/>
  <c r="J256" i="57"/>
  <c r="V213" i="31"/>
  <c r="V235" i="67"/>
  <c r="V249" i="64"/>
  <c r="V264" i="31"/>
  <c r="V209" i="64"/>
  <c r="V195" i="64"/>
  <c r="V214" i="67"/>
  <c r="J249" i="57"/>
  <c r="V255" i="64"/>
  <c r="V243" i="67"/>
  <c r="V252" i="31"/>
  <c r="I198" i="57"/>
  <c r="I238" i="57"/>
  <c r="K231" i="57"/>
  <c r="V249" i="31"/>
  <c r="K222" i="57"/>
  <c r="V249" i="67"/>
  <c r="V199" i="64"/>
  <c r="V201" i="31"/>
  <c r="V195" i="31"/>
  <c r="U266" i="31"/>
  <c r="V237" i="64"/>
  <c r="V256" i="66"/>
  <c r="V200" i="66"/>
  <c r="V264" i="66"/>
  <c r="V234" i="66"/>
  <c r="V226" i="66"/>
  <c r="V250" i="65"/>
  <c r="V245" i="31"/>
  <c r="V255" i="65"/>
  <c r="G258" i="57"/>
  <c r="V262" i="66"/>
  <c r="G220" i="57"/>
  <c r="G196" i="57"/>
  <c r="K257" i="57"/>
  <c r="G227" i="57"/>
  <c r="G199" i="57"/>
  <c r="V202" i="31"/>
  <c r="V259" i="31"/>
  <c r="V199" i="66"/>
  <c r="K259" i="57"/>
  <c r="I262" i="57"/>
  <c r="V210" i="67"/>
  <c r="K243" i="57"/>
  <c r="J209" i="57"/>
  <c r="V217" i="66"/>
  <c r="K260" i="57"/>
  <c r="V251" i="66"/>
  <c r="V223" i="64"/>
  <c r="V254" i="31"/>
  <c r="V219" i="65"/>
  <c r="V193" i="64"/>
  <c r="G233" i="57"/>
  <c r="K252" i="57"/>
  <c r="G249" i="57"/>
  <c r="V240" i="65"/>
  <c r="V194" i="31"/>
  <c r="G253" i="57"/>
  <c r="G264" i="57"/>
  <c r="V235" i="65"/>
  <c r="V253" i="65"/>
  <c r="V217" i="65"/>
  <c r="V202" i="64"/>
  <c r="K248" i="57"/>
  <c r="K241" i="57"/>
  <c r="G259" i="57"/>
  <c r="V132" i="66"/>
  <c r="G234" i="57"/>
  <c r="K198" i="57"/>
  <c r="J220" i="57"/>
  <c r="G256" i="57"/>
  <c r="K223" i="57"/>
  <c r="J262" i="57"/>
  <c r="V222" i="67"/>
  <c r="J255" i="57"/>
  <c r="G232" i="57"/>
  <c r="G243" i="57"/>
  <c r="V251" i="64"/>
  <c r="V260" i="65"/>
  <c r="I251" i="57"/>
  <c r="K192" i="57"/>
  <c r="V263" i="31"/>
  <c r="V258" i="65"/>
  <c r="K216" i="57"/>
  <c r="V257" i="65"/>
  <c r="G254" i="57"/>
  <c r="V234" i="64"/>
  <c r="V208" i="67"/>
  <c r="G252" i="57"/>
  <c r="V261" i="66"/>
  <c r="V212" i="66"/>
  <c r="K255" i="57"/>
  <c r="J196" i="57"/>
  <c r="J259" i="57"/>
  <c r="G192" i="57"/>
  <c r="V210" i="66"/>
  <c r="V237" i="66"/>
  <c r="V237" i="31"/>
  <c r="V239" i="66"/>
  <c r="V214" i="65"/>
  <c r="V258" i="67"/>
  <c r="V246" i="66"/>
  <c r="V242" i="67"/>
  <c r="V214" i="66"/>
  <c r="V191" i="66"/>
  <c r="V16" i="66"/>
  <c r="V155" i="66"/>
  <c r="V241" i="31"/>
  <c r="V230" i="67"/>
  <c r="V257" i="64"/>
  <c r="V219" i="31"/>
  <c r="V251" i="31"/>
  <c r="G195" i="57"/>
  <c r="L195" i="57" s="1"/>
  <c r="G263" i="57"/>
  <c r="V247" i="64"/>
  <c r="V216" i="66"/>
  <c r="G248" i="57"/>
  <c r="G217" i="57"/>
  <c r="V262" i="67"/>
  <c r="V231" i="31"/>
  <c r="V222" i="64"/>
  <c r="J244" i="57"/>
  <c r="V212" i="65"/>
  <c r="K239" i="57"/>
  <c r="V233" i="65"/>
  <c r="K236" i="57"/>
  <c r="I249" i="57"/>
  <c r="V232" i="65"/>
  <c r="V236" i="31"/>
  <c r="V262" i="31"/>
  <c r="V28" i="66"/>
  <c r="V196" i="66"/>
  <c r="V261" i="65"/>
  <c r="V232" i="31"/>
  <c r="V239" i="65"/>
  <c r="V197" i="66"/>
  <c r="K213" i="57"/>
  <c r="P266" i="64"/>
  <c r="V39" i="66"/>
  <c r="V246" i="65"/>
  <c r="G214" i="57"/>
  <c r="G215" i="57"/>
  <c r="J261" i="57"/>
  <c r="I246" i="57"/>
  <c r="G239" i="57"/>
  <c r="G213" i="57"/>
  <c r="V236" i="66"/>
  <c r="G245" i="57"/>
  <c r="J198" i="57"/>
  <c r="V235" i="66"/>
  <c r="J208" i="57"/>
  <c r="V203" i="31"/>
  <c r="G216" i="57"/>
  <c r="V244" i="66"/>
  <c r="V259" i="66"/>
  <c r="I255" i="57"/>
  <c r="V260" i="64"/>
  <c r="V201" i="66"/>
  <c r="V199" i="31"/>
  <c r="V250" i="66"/>
  <c r="V218" i="66"/>
  <c r="G226" i="57"/>
  <c r="L226" i="57" s="1"/>
  <c r="G235" i="57"/>
  <c r="G230" i="57"/>
  <c r="K209" i="57"/>
  <c r="G203" i="57"/>
  <c r="L203" i="57" s="1"/>
  <c r="K249" i="57"/>
  <c r="J260" i="57"/>
  <c r="V215" i="67"/>
  <c r="V193" i="66"/>
  <c r="J264" i="57"/>
  <c r="V249" i="66"/>
  <c r="V219" i="66"/>
  <c r="V225" i="66"/>
  <c r="V220" i="65"/>
  <c r="I235" i="57"/>
  <c r="V245" i="65"/>
  <c r="I254" i="57"/>
  <c r="I199" i="57"/>
  <c r="V259" i="64"/>
  <c r="J237" i="57"/>
  <c r="L237" i="57" s="1"/>
  <c r="V251" i="65"/>
  <c r="V195" i="66"/>
  <c r="I253" i="57"/>
  <c r="G241" i="57"/>
  <c r="I209" i="57"/>
  <c r="V264" i="67"/>
  <c r="V215" i="66"/>
  <c r="K233" i="57"/>
  <c r="G240" i="57"/>
  <c r="L240" i="57" s="1"/>
  <c r="G261" i="57"/>
  <c r="V232" i="66"/>
  <c r="V223" i="66"/>
  <c r="I197" i="57"/>
  <c r="J222" i="57"/>
  <c r="K256" i="57"/>
  <c r="V243" i="66"/>
  <c r="V265" i="66"/>
  <c r="J236" i="57"/>
  <c r="G211" i="57"/>
  <c r="V220" i="67"/>
  <c r="G222" i="57"/>
  <c r="V254" i="66"/>
  <c r="V85" i="66"/>
  <c r="V263" i="67"/>
  <c r="J247" i="57"/>
  <c r="V238" i="67"/>
  <c r="G221" i="57"/>
  <c r="L221" i="57" s="1"/>
  <c r="K200" i="57"/>
  <c r="K234" i="57"/>
  <c r="J233" i="57"/>
  <c r="J246" i="57"/>
  <c r="V221" i="66"/>
  <c r="V230" i="66"/>
  <c r="V265" i="64"/>
  <c r="K264" i="57"/>
  <c r="I263" i="57"/>
  <c r="V248" i="66"/>
  <c r="V263" i="66"/>
  <c r="V200" i="64"/>
  <c r="V207" i="31"/>
  <c r="K258" i="57"/>
  <c r="V206" i="64"/>
  <c r="J245" i="57"/>
  <c r="G262" i="57"/>
  <c r="J199" i="57"/>
  <c r="I241" i="57"/>
  <c r="V255" i="67"/>
  <c r="V205" i="66"/>
  <c r="K254" i="57"/>
  <c r="J248" i="57"/>
  <c r="I244" i="57"/>
  <c r="G205" i="57"/>
  <c r="V198" i="66"/>
  <c r="V240" i="66"/>
  <c r="G231" i="57"/>
  <c r="V88" i="66"/>
  <c r="G242" i="57"/>
  <c r="V233" i="67"/>
  <c r="K214" i="57"/>
  <c r="J252" i="57"/>
  <c r="V263" i="65"/>
  <c r="G219" i="57"/>
  <c r="V223" i="31"/>
  <c r="I204" i="57"/>
  <c r="V222" i="66"/>
  <c r="K207" i="57"/>
  <c r="J218" i="57"/>
  <c r="V231" i="66"/>
  <c r="V260" i="66"/>
  <c r="V213" i="66"/>
  <c r="V265" i="67"/>
  <c r="V235" i="31"/>
  <c r="V264" i="64"/>
  <c r="K247" i="57"/>
  <c r="K219" i="57"/>
  <c r="K220" i="57"/>
  <c r="V197" i="31"/>
  <c r="G193" i="57"/>
  <c r="V255" i="66"/>
  <c r="V201" i="65"/>
  <c r="V246" i="31"/>
  <c r="I242" i="57"/>
  <c r="V235" i="64"/>
  <c r="K206" i="57"/>
  <c r="V221" i="64"/>
  <c r="V197" i="64"/>
  <c r="G250" i="57"/>
  <c r="G223" i="57"/>
  <c r="V194" i="67"/>
  <c r="V215" i="31"/>
  <c r="V255" i="31"/>
  <c r="K251" i="57"/>
  <c r="V251" i="67"/>
  <c r="V258" i="66"/>
  <c r="V197" i="65"/>
  <c r="G204" i="57"/>
  <c r="V264" i="65"/>
  <c r="K199" i="57"/>
  <c r="V206" i="66"/>
  <c r="J193" i="57"/>
  <c r="V68" i="66"/>
  <c r="V153" i="31"/>
  <c r="V183" i="31"/>
  <c r="V85" i="31"/>
  <c r="G228" i="57"/>
  <c r="L228" i="57" s="1"/>
  <c r="V242" i="66"/>
  <c r="V252" i="66"/>
  <c r="V211" i="66"/>
  <c r="V262" i="65"/>
  <c r="V205" i="64"/>
  <c r="V217" i="64"/>
  <c r="I243" i="57"/>
  <c r="V200" i="67"/>
  <c r="G247" i="57"/>
  <c r="V198" i="31"/>
  <c r="V194" i="66"/>
  <c r="G200" i="57"/>
  <c r="V208" i="65"/>
  <c r="G218" i="57"/>
  <c r="V224" i="66"/>
  <c r="V194" i="64"/>
  <c r="V265" i="65"/>
  <c r="J217" i="57"/>
  <c r="V202" i="66"/>
  <c r="V247" i="66"/>
  <c r="V219" i="67"/>
  <c r="K250" i="57"/>
  <c r="V210" i="65"/>
  <c r="I215" i="57"/>
  <c r="I211" i="57"/>
  <c r="V241" i="65"/>
  <c r="I196" i="57"/>
  <c r="V80" i="66"/>
  <c r="V210" i="64"/>
  <c r="V243" i="65"/>
  <c r="G251" i="57"/>
  <c r="J254" i="57"/>
  <c r="G201" i="57"/>
  <c r="V207" i="66"/>
  <c r="V256" i="31"/>
  <c r="V203" i="66"/>
  <c r="V97" i="66"/>
  <c r="V209" i="66"/>
  <c r="G198" i="57"/>
  <c r="V238" i="66"/>
  <c r="J216" i="57"/>
  <c r="I217" i="57"/>
  <c r="I245" i="57"/>
  <c r="K215" i="57"/>
  <c r="L215" i="57" s="1"/>
  <c r="G238" i="57"/>
  <c r="J223" i="57"/>
  <c r="G257" i="57"/>
  <c r="G208" i="57"/>
  <c r="J234" i="57"/>
  <c r="K196" i="57"/>
  <c r="G212" i="57"/>
  <c r="K229" i="57"/>
  <c r="I201" i="57"/>
  <c r="V252" i="65"/>
  <c r="V216" i="64"/>
  <c r="G237" i="57"/>
  <c r="V212" i="64"/>
  <c r="V254" i="67"/>
  <c r="U266" i="65"/>
  <c r="V41" i="64"/>
  <c r="K266" i="66"/>
  <c r="U266" i="67"/>
  <c r="V181" i="66"/>
  <c r="U266" i="66"/>
  <c r="V171" i="65"/>
  <c r="K266" i="64"/>
  <c r="V77" i="66"/>
  <c r="U266" i="64"/>
  <c r="V16" i="31"/>
  <c r="L202" i="57" l="1"/>
  <c r="L236" i="57"/>
  <c r="L204" i="57"/>
  <c r="L200" i="57"/>
  <c r="L260" i="57"/>
  <c r="L220" i="57"/>
  <c r="L256" i="57"/>
  <c r="L213" i="57"/>
  <c r="L197" i="57"/>
  <c r="L216" i="57"/>
  <c r="L235" i="57"/>
  <c r="L248" i="57"/>
  <c r="L208" i="57"/>
  <c r="L245" i="57"/>
  <c r="L198" i="57"/>
  <c r="L257" i="57"/>
  <c r="L232" i="57"/>
  <c r="L246" i="57"/>
  <c r="L231" i="57"/>
  <c r="L223" i="57"/>
  <c r="L244" i="57"/>
  <c r="L205" i="57"/>
  <c r="L258" i="57"/>
  <c r="L201" i="57"/>
  <c r="L192" i="57"/>
  <c r="L206" i="57"/>
  <c r="L211" i="57"/>
  <c r="L254" i="57"/>
  <c r="L259" i="57"/>
  <c r="L229" i="57"/>
  <c r="L242" i="57"/>
  <c r="L207" i="57"/>
  <c r="L249" i="57"/>
  <c r="L212" i="57"/>
  <c r="L217" i="57"/>
  <c r="L219" i="57"/>
  <c r="L241" i="57"/>
  <c r="L247" i="57"/>
  <c r="L234" i="57"/>
  <c r="L196" i="57"/>
  <c r="L255" i="57"/>
  <c r="L194" i="57"/>
  <c r="L252" i="57"/>
  <c r="L218" i="57"/>
  <c r="L199" i="57"/>
  <c r="L233" i="57"/>
  <c r="L264" i="57"/>
  <c r="L214" i="57"/>
  <c r="L239" i="57"/>
  <c r="L250" i="57"/>
  <c r="L193" i="57"/>
  <c r="L261" i="57"/>
  <c r="L262" i="57"/>
  <c r="L253" i="57"/>
  <c r="L263" i="57"/>
  <c r="L222" i="57"/>
  <c r="L209" i="57"/>
  <c r="L243" i="57"/>
  <c r="L230" i="57"/>
  <c r="L251" i="57"/>
  <c r="P266" i="67"/>
  <c r="V159" i="31"/>
  <c r="V263" i="64"/>
  <c r="V266" i="64"/>
  <c r="V60" i="66"/>
  <c r="V131" i="31"/>
  <c r="V118" i="31"/>
  <c r="V130" i="31"/>
  <c r="V99" i="31"/>
  <c r="V100" i="31"/>
  <c r="V189" i="31"/>
  <c r="V126" i="31"/>
  <c r="V64" i="31"/>
  <c r="V109" i="31"/>
  <c r="V111" i="31"/>
  <c r="V119" i="31"/>
  <c r="V38" i="31"/>
  <c r="V132" i="31"/>
  <c r="V176" i="31"/>
  <c r="V169" i="31"/>
  <c r="V50" i="31"/>
  <c r="V62" i="31"/>
  <c r="V110" i="31"/>
  <c r="V33" i="31"/>
  <c r="V164" i="31"/>
  <c r="V36" i="31"/>
  <c r="V41" i="31"/>
  <c r="V147" i="31"/>
  <c r="V141" i="31"/>
  <c r="K266" i="65"/>
  <c r="V194" i="65"/>
  <c r="V266" i="65" s="1"/>
  <c r="P266" i="65"/>
  <c r="V191" i="31"/>
  <c r="V32" i="31"/>
  <c r="V177" i="31"/>
  <c r="V107" i="31"/>
  <c r="V66" i="31"/>
  <c r="V105" i="31"/>
  <c r="V116" i="31"/>
  <c r="V174" i="31"/>
  <c r="V49" i="31"/>
  <c r="V244" i="67"/>
  <c r="V266" i="67" s="1"/>
  <c r="V266" i="66" l="1"/>
  <c r="V3" i="31"/>
  <c r="V25" i="31"/>
  <c r="V17" i="31"/>
  <c r="V79" i="31"/>
  <c r="V18" i="31"/>
  <c r="V15" i="31"/>
  <c r="V27" i="31"/>
  <c r="V30" i="31"/>
  <c r="V76" i="31"/>
  <c r="V81" i="31"/>
  <c r="V80" i="31"/>
  <c r="V7" i="31"/>
  <c r="V28" i="31"/>
  <c r="V24" i="31"/>
  <c r="V29" i="31"/>
  <c r="V12" i="31"/>
  <c r="V77" i="31"/>
  <c r="V78" i="31"/>
  <c r="V22" i="31"/>
  <c r="V9" i="31"/>
  <c r="V23" i="31"/>
  <c r="V74" i="31"/>
  <c r="V6" i="31"/>
  <c r="V19" i="31"/>
  <c r="V21" i="31"/>
  <c r="V8" i="31"/>
  <c r="V5" i="31"/>
  <c r="V10" i="31"/>
  <c r="V20" i="31"/>
  <c r="V14" i="31"/>
  <c r="V75" i="31"/>
  <c r="V13" i="31"/>
  <c r="V73" i="31"/>
  <c r="V11" i="31"/>
  <c r="V4" i="31"/>
  <c r="V26" i="31"/>
  <c r="K266" i="31"/>
  <c r="V266" i="31" l="1"/>
</calcChain>
</file>

<file path=xl/sharedStrings.xml><?xml version="1.0" encoding="utf-8"?>
<sst xmlns="http://schemas.openxmlformats.org/spreadsheetml/2006/main" count="11207" uniqueCount="652">
  <si>
    <t>ADM1_PCODE</t>
  </si>
  <si>
    <t>ADM1_EN</t>
  </si>
  <si>
    <t>ADM2_PCODE</t>
  </si>
  <si>
    <t>ADM2_EN</t>
  </si>
  <si>
    <t>ADM3_PCODE</t>
  </si>
  <si>
    <t>ADM3_EN</t>
  </si>
  <si>
    <t>SY01</t>
  </si>
  <si>
    <t>Damascus</t>
  </si>
  <si>
    <t>SY0100</t>
  </si>
  <si>
    <t>SY010000</t>
  </si>
  <si>
    <t>SY02</t>
  </si>
  <si>
    <t>Aleppo</t>
  </si>
  <si>
    <t>SY0200</t>
  </si>
  <si>
    <t>Jebel Saman</t>
  </si>
  <si>
    <t>SY020000</t>
  </si>
  <si>
    <t>SY020001</t>
  </si>
  <si>
    <t>Atareb</t>
  </si>
  <si>
    <t>SY020002</t>
  </si>
  <si>
    <t>Tall Ed-daman</t>
  </si>
  <si>
    <t>SY020003</t>
  </si>
  <si>
    <t>Haritan</t>
  </si>
  <si>
    <t>SY020004</t>
  </si>
  <si>
    <t>Daret Azza</t>
  </si>
  <si>
    <t>SY020005</t>
  </si>
  <si>
    <t>Zarbah</t>
  </si>
  <si>
    <t>SY020006</t>
  </si>
  <si>
    <t>Hadher</t>
  </si>
  <si>
    <t>SY0202</t>
  </si>
  <si>
    <t>Al Bab</t>
  </si>
  <si>
    <t>SY020200</t>
  </si>
  <si>
    <t>SY020201</t>
  </si>
  <si>
    <t>Tadaf</t>
  </si>
  <si>
    <t>SY020202</t>
  </si>
  <si>
    <t>Dayr Hafir</t>
  </si>
  <si>
    <t>SY020203</t>
  </si>
  <si>
    <t>Ar-Ra'ee</t>
  </si>
  <si>
    <t>SY020204</t>
  </si>
  <si>
    <t>Eastern Kwaires</t>
  </si>
  <si>
    <t>SY020205</t>
  </si>
  <si>
    <t>Rasm Haram El-Imam</t>
  </si>
  <si>
    <t>SY020206</t>
  </si>
  <si>
    <t>A'rima</t>
  </si>
  <si>
    <t>SY0203</t>
  </si>
  <si>
    <t>Afrin</t>
  </si>
  <si>
    <t>SY020300</t>
  </si>
  <si>
    <t>SY020301</t>
  </si>
  <si>
    <t>Bulbul</t>
  </si>
  <si>
    <t>SY020302</t>
  </si>
  <si>
    <t>Jandairis</t>
  </si>
  <si>
    <t>SY020303</t>
  </si>
  <si>
    <t>Raju</t>
  </si>
  <si>
    <t>SY020304</t>
  </si>
  <si>
    <t>Sharan</t>
  </si>
  <si>
    <t>SY020305</t>
  </si>
  <si>
    <t>Sheikh El-Hadid</t>
  </si>
  <si>
    <t>SY020306</t>
  </si>
  <si>
    <t>Ma'btali</t>
  </si>
  <si>
    <t>SY0204</t>
  </si>
  <si>
    <t>A'zaz</t>
  </si>
  <si>
    <t>SY020400</t>
  </si>
  <si>
    <t>SY020401</t>
  </si>
  <si>
    <t>Aghtrin</t>
  </si>
  <si>
    <t>SY020402</t>
  </si>
  <si>
    <t>Tall Refaat</t>
  </si>
  <si>
    <t>SY020403</t>
  </si>
  <si>
    <t>Mare'</t>
  </si>
  <si>
    <t>SY020404</t>
  </si>
  <si>
    <t>Nabul</t>
  </si>
  <si>
    <t>SY020405</t>
  </si>
  <si>
    <t>Suran</t>
  </si>
  <si>
    <t>SY0205</t>
  </si>
  <si>
    <t>Menbij</t>
  </si>
  <si>
    <t>SY020500</t>
  </si>
  <si>
    <t>SY020501</t>
  </si>
  <si>
    <t>Abu Qalqal</t>
  </si>
  <si>
    <t>SY020502</t>
  </si>
  <si>
    <t>Al-Khafsa</t>
  </si>
  <si>
    <t>SY020503</t>
  </si>
  <si>
    <t>Maskana</t>
  </si>
  <si>
    <t>SY0206</t>
  </si>
  <si>
    <t>Ain Al Arab</t>
  </si>
  <si>
    <t>SY020600</t>
  </si>
  <si>
    <t>Ain al Arab</t>
  </si>
  <si>
    <t>SY020601</t>
  </si>
  <si>
    <t>Lower Shyookh</t>
  </si>
  <si>
    <t>SY020602</t>
  </si>
  <si>
    <t>Sarin</t>
  </si>
  <si>
    <t>SY0207</t>
  </si>
  <si>
    <t>As-Safira</t>
  </si>
  <si>
    <t>SY020700</t>
  </si>
  <si>
    <t>SY020701</t>
  </si>
  <si>
    <t>Khanaser</t>
  </si>
  <si>
    <t>SY020702</t>
  </si>
  <si>
    <t>Banan</t>
  </si>
  <si>
    <t>SY020703</t>
  </si>
  <si>
    <t>Hajeb</t>
  </si>
  <si>
    <t>SY0208</t>
  </si>
  <si>
    <t>Jarablus</t>
  </si>
  <si>
    <t>SY020800</t>
  </si>
  <si>
    <t>SY020801</t>
  </si>
  <si>
    <t>Ghandorah</t>
  </si>
  <si>
    <t>SY03</t>
  </si>
  <si>
    <t>Rural Damascus</t>
  </si>
  <si>
    <t>SY0301</t>
  </si>
  <si>
    <t>SY030101</t>
  </si>
  <si>
    <t>Kisweh</t>
  </si>
  <si>
    <t>SY030102</t>
  </si>
  <si>
    <t>Babella</t>
  </si>
  <si>
    <t>SY030103</t>
  </si>
  <si>
    <t>Jaramana</t>
  </si>
  <si>
    <t>SY030104</t>
  </si>
  <si>
    <t>Maliha</t>
  </si>
  <si>
    <t>SY030105</t>
  </si>
  <si>
    <t>Kafr Batna</t>
  </si>
  <si>
    <t>SY030106</t>
  </si>
  <si>
    <t>Arbin</t>
  </si>
  <si>
    <t>SY030107</t>
  </si>
  <si>
    <t xml:space="preserve">Qudsiya
</t>
  </si>
  <si>
    <t>SY0302</t>
  </si>
  <si>
    <t>Duma</t>
  </si>
  <si>
    <t>SY030200</t>
  </si>
  <si>
    <t>SY030201</t>
  </si>
  <si>
    <t>Harasta</t>
  </si>
  <si>
    <t>SY030202</t>
  </si>
  <si>
    <t>Sabe Byar</t>
  </si>
  <si>
    <t>SY030203</t>
  </si>
  <si>
    <t>Dhameer</t>
  </si>
  <si>
    <t>SY030204</t>
  </si>
  <si>
    <t>Nashabiyeh</t>
  </si>
  <si>
    <t>SY030205</t>
  </si>
  <si>
    <t>Ghizlaniyyeh</t>
  </si>
  <si>
    <t>SY030206</t>
  </si>
  <si>
    <t>Haran Al'awameed</t>
  </si>
  <si>
    <t>SY0303</t>
  </si>
  <si>
    <t>Al Qutayfah</t>
  </si>
  <si>
    <t>SY030300</t>
  </si>
  <si>
    <t>SY030301</t>
  </si>
  <si>
    <t>Jirud</t>
  </si>
  <si>
    <t>SY030302</t>
  </si>
  <si>
    <t>Ma'loula</t>
  </si>
  <si>
    <t>SY030303</t>
  </si>
  <si>
    <t>Raheiba</t>
  </si>
  <si>
    <t>SY0304</t>
  </si>
  <si>
    <t>At Tall</t>
  </si>
  <si>
    <t>SY030400</t>
  </si>
  <si>
    <t>SY030401</t>
  </si>
  <si>
    <t>Sidnaya</t>
  </si>
  <si>
    <t>SY030402</t>
  </si>
  <si>
    <t>Rankus</t>
  </si>
  <si>
    <t>SY0305</t>
  </si>
  <si>
    <t>Yabroud</t>
  </si>
  <si>
    <t>SY030500</t>
  </si>
  <si>
    <t>SY030501</t>
  </si>
  <si>
    <t>Esal El-Ward</t>
  </si>
  <si>
    <t>SY0306</t>
  </si>
  <si>
    <t>An Nabk</t>
  </si>
  <si>
    <t>SY030600</t>
  </si>
  <si>
    <t>SY030601</t>
  </si>
  <si>
    <t>Deir Attiyeh</t>
  </si>
  <si>
    <t>SY0307</t>
  </si>
  <si>
    <t>Az-Zabdani</t>
  </si>
  <si>
    <t>SY030700</t>
  </si>
  <si>
    <t>SY030701</t>
  </si>
  <si>
    <t>Dimas</t>
  </si>
  <si>
    <t>SY030702</t>
  </si>
  <si>
    <t>Ein Elfijeh</t>
  </si>
  <si>
    <t>SY030703</t>
  </si>
  <si>
    <t>Madaya</t>
  </si>
  <si>
    <t>SY030704</t>
  </si>
  <si>
    <t>Sarghaya</t>
  </si>
  <si>
    <t>SY0308</t>
  </si>
  <si>
    <t>Qatana</t>
  </si>
  <si>
    <t>SY030800</t>
  </si>
  <si>
    <t>SY030801</t>
  </si>
  <si>
    <t>Bait Jan</t>
  </si>
  <si>
    <t>SY030802</t>
  </si>
  <si>
    <t>Sa'sa'</t>
  </si>
  <si>
    <t>SY0309</t>
  </si>
  <si>
    <t>Darayya</t>
  </si>
  <si>
    <t>SY030900</t>
  </si>
  <si>
    <t>Markaz Darayya</t>
  </si>
  <si>
    <t>SY030901</t>
  </si>
  <si>
    <t>Sahnaya</t>
  </si>
  <si>
    <t>SY030902</t>
  </si>
  <si>
    <t>Hajar Aswad</t>
  </si>
  <si>
    <t>SY04</t>
  </si>
  <si>
    <t>Homs</t>
  </si>
  <si>
    <t>SY0401</t>
  </si>
  <si>
    <t>SY040100</t>
  </si>
  <si>
    <t>SY040101</t>
  </si>
  <si>
    <t>Taldu</t>
  </si>
  <si>
    <t>SY040102</t>
  </si>
  <si>
    <t>Kherbet Tin Noor</t>
  </si>
  <si>
    <t>SY040103</t>
  </si>
  <si>
    <t>Ein Elniser</t>
  </si>
  <si>
    <t>SY040104</t>
  </si>
  <si>
    <t>Farqalas</t>
  </si>
  <si>
    <t>SY040105</t>
  </si>
  <si>
    <t>Raqama</t>
  </si>
  <si>
    <t>SY040106</t>
  </si>
  <si>
    <t>Qaryatein</t>
  </si>
  <si>
    <t>SY040107</t>
  </si>
  <si>
    <t>Mahin</t>
  </si>
  <si>
    <t>SY040108</t>
  </si>
  <si>
    <t>Hasyaa</t>
  </si>
  <si>
    <t>SY040109</t>
  </si>
  <si>
    <t>Sadad</t>
  </si>
  <si>
    <t>SY040110</t>
  </si>
  <si>
    <t>Qabu</t>
  </si>
  <si>
    <t>SY040111</t>
  </si>
  <si>
    <t>Shin</t>
  </si>
  <si>
    <t>SY0402</t>
  </si>
  <si>
    <t>Al-Qusayr</t>
  </si>
  <si>
    <t>SY040200</t>
  </si>
  <si>
    <t>SY0403</t>
  </si>
  <si>
    <t>Tall Kalakh</t>
  </si>
  <si>
    <t>SY040300</t>
  </si>
  <si>
    <t>SY040301</t>
  </si>
  <si>
    <t>Hadideh</t>
  </si>
  <si>
    <t>SY040303</t>
  </si>
  <si>
    <t>Nasra</t>
  </si>
  <si>
    <t>SY040304</t>
  </si>
  <si>
    <t>Hawash</t>
  </si>
  <si>
    <t>SY0404</t>
  </si>
  <si>
    <t>Ar-Rastan</t>
  </si>
  <si>
    <t>SY040400</t>
  </si>
  <si>
    <t>SY040401</t>
  </si>
  <si>
    <t>Talbiseh</t>
  </si>
  <si>
    <t>SY0405</t>
  </si>
  <si>
    <t>Tadmor</t>
  </si>
  <si>
    <t>SY040500</t>
  </si>
  <si>
    <t>SY040501</t>
  </si>
  <si>
    <t>Sokhneh</t>
  </si>
  <si>
    <t>SY0406</t>
  </si>
  <si>
    <t>Al Makhrim</t>
  </si>
  <si>
    <t>SY040600</t>
  </si>
  <si>
    <t>SY040601</t>
  </si>
  <si>
    <t>Jeb Ej-Jarrah</t>
  </si>
  <si>
    <t>SY05</t>
  </si>
  <si>
    <t>Hama</t>
  </si>
  <si>
    <t>SY0501</t>
  </si>
  <si>
    <t>SY050100</t>
  </si>
  <si>
    <t>SY050101</t>
  </si>
  <si>
    <t>SY050102</t>
  </si>
  <si>
    <t>Harbanifse</t>
  </si>
  <si>
    <t>SY050103</t>
  </si>
  <si>
    <t>Hamra</t>
  </si>
  <si>
    <t>SY0502</t>
  </si>
  <si>
    <t>As-Suqaylabiyah</t>
  </si>
  <si>
    <t>SY050200</t>
  </si>
  <si>
    <t>SY050201</t>
  </si>
  <si>
    <t>Tell Salhib</t>
  </si>
  <si>
    <t>SY050202</t>
  </si>
  <si>
    <t>Ziyara</t>
  </si>
  <si>
    <t>SY050203</t>
  </si>
  <si>
    <t>Shat-ha</t>
  </si>
  <si>
    <t>SY050204</t>
  </si>
  <si>
    <t>Madiq Castle</t>
  </si>
  <si>
    <t>SY0503</t>
  </si>
  <si>
    <t>As-Salamiyeh</t>
  </si>
  <si>
    <t>SY050300</t>
  </si>
  <si>
    <t>SY050301</t>
  </si>
  <si>
    <t>Eastern Bari</t>
  </si>
  <si>
    <t>SY050302</t>
  </si>
  <si>
    <t>As-Saan</t>
  </si>
  <si>
    <t>SY050303</t>
  </si>
  <si>
    <t>Saboura</t>
  </si>
  <si>
    <t>SY050304</t>
  </si>
  <si>
    <t>Oqeirbat</t>
  </si>
  <si>
    <t>SY0504</t>
  </si>
  <si>
    <t>Masyaf</t>
  </si>
  <si>
    <t>SY050400</t>
  </si>
  <si>
    <t>SY050401</t>
  </si>
  <si>
    <t>Jeb Ramleh</t>
  </si>
  <si>
    <t>SY050402</t>
  </si>
  <si>
    <t>Oj</t>
  </si>
  <si>
    <t>SY050403</t>
  </si>
  <si>
    <t>Ein Halaqim</t>
  </si>
  <si>
    <t>SY050404</t>
  </si>
  <si>
    <t>Wadi El-oyoun</t>
  </si>
  <si>
    <t>SY0505</t>
  </si>
  <si>
    <t>Muhradah</t>
  </si>
  <si>
    <t>SY050500</t>
  </si>
  <si>
    <t>SY050501</t>
  </si>
  <si>
    <t>Kafr Zeita</t>
  </si>
  <si>
    <t>SY050502</t>
  </si>
  <si>
    <t>Karnaz</t>
  </si>
  <si>
    <t>SY06</t>
  </si>
  <si>
    <t>Lattakia</t>
  </si>
  <si>
    <t>SY0600</t>
  </si>
  <si>
    <t>SY060000</t>
  </si>
  <si>
    <t>SY060001</t>
  </si>
  <si>
    <t>Bahlolieh</t>
  </si>
  <si>
    <t>SY060002</t>
  </si>
  <si>
    <t>Rabee'a</t>
  </si>
  <si>
    <t>SY060003</t>
  </si>
  <si>
    <t>Ein El-Bayda</t>
  </si>
  <si>
    <t>SY060004</t>
  </si>
  <si>
    <t>Qastal Maaf</t>
  </si>
  <si>
    <t>SY060005</t>
  </si>
  <si>
    <t>Kasab</t>
  </si>
  <si>
    <t>SY060006</t>
  </si>
  <si>
    <t>Hanadi</t>
  </si>
  <si>
    <t>SY0602</t>
  </si>
  <si>
    <t>Jablah</t>
  </si>
  <si>
    <t>SY060200</t>
  </si>
  <si>
    <t>SY060201</t>
  </si>
  <si>
    <t>Ein Elsharqiyeh</t>
  </si>
  <si>
    <t>SY060202</t>
  </si>
  <si>
    <t>Qteilbiyyeh</t>
  </si>
  <si>
    <t>SY060203</t>
  </si>
  <si>
    <t>Ein Shaqaq</t>
  </si>
  <si>
    <t>SY060204</t>
  </si>
  <si>
    <t>Dalyeh</t>
  </si>
  <si>
    <t>SY060205</t>
  </si>
  <si>
    <t>Beit Yashout</t>
  </si>
  <si>
    <t>SY0603</t>
  </si>
  <si>
    <t>Al-Haffa</t>
  </si>
  <si>
    <t>SY060300</t>
  </si>
  <si>
    <t>SY060301</t>
  </si>
  <si>
    <t>Salanfa</t>
  </si>
  <si>
    <t>SY060302</t>
  </si>
  <si>
    <t>Ein Et-teeneh</t>
  </si>
  <si>
    <t>SY060303</t>
  </si>
  <si>
    <t>Kansaba</t>
  </si>
  <si>
    <t>SY060304</t>
  </si>
  <si>
    <t>Mzair'a</t>
  </si>
  <si>
    <t>SY0604</t>
  </si>
  <si>
    <t>Al-Qardaha</t>
  </si>
  <si>
    <t>SY060400</t>
  </si>
  <si>
    <t>SY060401</t>
  </si>
  <si>
    <t>Harf Elmseitra</t>
  </si>
  <si>
    <t>SY060402</t>
  </si>
  <si>
    <t>Fakhura</t>
  </si>
  <si>
    <t>SY060403</t>
  </si>
  <si>
    <t>Jobet Berghal</t>
  </si>
  <si>
    <t>SY07</t>
  </si>
  <si>
    <t>Idleb</t>
  </si>
  <si>
    <t>SY0700</t>
  </si>
  <si>
    <t>SY070000</t>
  </si>
  <si>
    <t>SY070001</t>
  </si>
  <si>
    <t>Abul Thohur</t>
  </si>
  <si>
    <t>SY070002</t>
  </si>
  <si>
    <t>Bennsh</t>
  </si>
  <si>
    <t>SY070003</t>
  </si>
  <si>
    <t>Saraqab</t>
  </si>
  <si>
    <t>SY070004</t>
  </si>
  <si>
    <t>Teftnaz</t>
  </si>
  <si>
    <t>SY070005</t>
  </si>
  <si>
    <t>Maaret Tamsrin</t>
  </si>
  <si>
    <t>SY070006</t>
  </si>
  <si>
    <t>Sarmin</t>
  </si>
  <si>
    <t>SY0702</t>
  </si>
  <si>
    <t>Al Ma'ra</t>
  </si>
  <si>
    <t>SY070200</t>
  </si>
  <si>
    <t>Ma'arrat An Nu'man</t>
  </si>
  <si>
    <t>SY070201</t>
  </si>
  <si>
    <t>Khan Shaykun</t>
  </si>
  <si>
    <t>SY070202</t>
  </si>
  <si>
    <t>Sanjar</t>
  </si>
  <si>
    <t>SY070203</t>
  </si>
  <si>
    <t>Kafr Nobol</t>
  </si>
  <si>
    <t>SY070204</t>
  </si>
  <si>
    <t>Tamanaah</t>
  </si>
  <si>
    <t>SY070205</t>
  </si>
  <si>
    <t>Heish</t>
  </si>
  <si>
    <t>SY0703</t>
  </si>
  <si>
    <t>Harim</t>
  </si>
  <si>
    <t>SY070300</t>
  </si>
  <si>
    <t>SY070301</t>
  </si>
  <si>
    <t>Dana</t>
  </si>
  <si>
    <t>SY070302</t>
  </si>
  <si>
    <t>Salqin</t>
  </si>
  <si>
    <t>SY070303</t>
  </si>
  <si>
    <t>Kafr Takharim</t>
  </si>
  <si>
    <t>SY070304</t>
  </si>
  <si>
    <t>Qourqeena</t>
  </si>
  <si>
    <t>SY070305</t>
  </si>
  <si>
    <t>Armanaz</t>
  </si>
  <si>
    <t>SY0704</t>
  </si>
  <si>
    <t>Jisr-Ash-Shugur</t>
  </si>
  <si>
    <t>SY070400</t>
  </si>
  <si>
    <t>SY070401</t>
  </si>
  <si>
    <t>Badama</t>
  </si>
  <si>
    <t>SY070402</t>
  </si>
  <si>
    <t>Darkosh</t>
  </si>
  <si>
    <t>SY070403</t>
  </si>
  <si>
    <t>Janudiyeh</t>
  </si>
  <si>
    <t>SY0705</t>
  </si>
  <si>
    <t>Ariha</t>
  </si>
  <si>
    <t>SY070500</t>
  </si>
  <si>
    <t>SY070501</t>
  </si>
  <si>
    <t>Ehsem</t>
  </si>
  <si>
    <t>SY070502</t>
  </si>
  <si>
    <t>Mhambal</t>
  </si>
  <si>
    <t>SY08</t>
  </si>
  <si>
    <t>Al-Hasakeh</t>
  </si>
  <si>
    <t>SY0800</t>
  </si>
  <si>
    <t>SY080000</t>
  </si>
  <si>
    <t>SY080001</t>
  </si>
  <si>
    <t>Tal Tamer</t>
  </si>
  <si>
    <t>SY080002</t>
  </si>
  <si>
    <t>Shadadah</t>
  </si>
  <si>
    <t>SY080003</t>
  </si>
  <si>
    <t>Markada</t>
  </si>
  <si>
    <t>SY080004</t>
  </si>
  <si>
    <t>Be'r Al-Hulo Al-Wardeyyeh</t>
  </si>
  <si>
    <t>SY080005</t>
  </si>
  <si>
    <t>Areesheh</t>
  </si>
  <si>
    <t>SY080006</t>
  </si>
  <si>
    <t>Hole</t>
  </si>
  <si>
    <t>SY0802</t>
  </si>
  <si>
    <t>Quamishli</t>
  </si>
  <si>
    <t>SY080200</t>
  </si>
  <si>
    <t>SY080201</t>
  </si>
  <si>
    <t>Tal Hmis</t>
  </si>
  <si>
    <t>SY080202</t>
  </si>
  <si>
    <t>Amuda</t>
  </si>
  <si>
    <t>SY080203</t>
  </si>
  <si>
    <t>Qahtaniyyeh</t>
  </si>
  <si>
    <t>SY0803</t>
  </si>
  <si>
    <t>Al-Malikeyyeh</t>
  </si>
  <si>
    <t>SY080300</t>
  </si>
  <si>
    <t>SY080301</t>
  </si>
  <si>
    <t>Jawadiyah</t>
  </si>
  <si>
    <t>SY080302</t>
  </si>
  <si>
    <t>Ya'robiyah</t>
  </si>
  <si>
    <t>SY0804</t>
  </si>
  <si>
    <t>Ras Al Ain</t>
  </si>
  <si>
    <t>SY080400</t>
  </si>
  <si>
    <t>SY080401</t>
  </si>
  <si>
    <t>Darbasiyah</t>
  </si>
  <si>
    <t>SY09</t>
  </si>
  <si>
    <t>Deir-ez-Zor</t>
  </si>
  <si>
    <t>SY0901</t>
  </si>
  <si>
    <t>SY090100</t>
  </si>
  <si>
    <t>SY090101</t>
  </si>
  <si>
    <t>Kisreh</t>
  </si>
  <si>
    <t>SY090102</t>
  </si>
  <si>
    <t>Basira</t>
  </si>
  <si>
    <t>SY090103</t>
  </si>
  <si>
    <t>Muhasan</t>
  </si>
  <si>
    <t>SY090104</t>
  </si>
  <si>
    <t>Tabni</t>
  </si>
  <si>
    <t>SY090105</t>
  </si>
  <si>
    <t>Khasham</t>
  </si>
  <si>
    <t>SY090106</t>
  </si>
  <si>
    <t>Sur</t>
  </si>
  <si>
    <t>SY0902</t>
  </si>
  <si>
    <t>Abu Kamal</t>
  </si>
  <si>
    <t>SY090200</t>
  </si>
  <si>
    <t>SY090201</t>
  </si>
  <si>
    <t>Hajin</t>
  </si>
  <si>
    <t>SY090202</t>
  </si>
  <si>
    <t>Jalaa</t>
  </si>
  <si>
    <t>SY090203</t>
  </si>
  <si>
    <t>Susat</t>
  </si>
  <si>
    <t>SY0903</t>
  </si>
  <si>
    <t>Al Mayadin</t>
  </si>
  <si>
    <t>SY090300</t>
  </si>
  <si>
    <t>SY090301</t>
  </si>
  <si>
    <t>Thiban</t>
  </si>
  <si>
    <t>SY090302</t>
  </si>
  <si>
    <t>Ashara</t>
  </si>
  <si>
    <t>SY10</t>
  </si>
  <si>
    <t>Tartous</t>
  </si>
  <si>
    <t>SY1000</t>
  </si>
  <si>
    <t>SY100000</t>
  </si>
  <si>
    <t>SY100001</t>
  </si>
  <si>
    <t>Arwad</t>
  </si>
  <si>
    <t>SY100002</t>
  </si>
  <si>
    <t>Hameidiyyeh</t>
  </si>
  <si>
    <t>SY100003</t>
  </si>
  <si>
    <t>Kherbet Elma'aza</t>
  </si>
  <si>
    <t>SY100004</t>
  </si>
  <si>
    <t>Soda Khawabi</t>
  </si>
  <si>
    <t>SY100005</t>
  </si>
  <si>
    <t>Kareemeh</t>
  </si>
  <si>
    <t>SY100006</t>
  </si>
  <si>
    <t>Safsafa</t>
  </si>
  <si>
    <t>SY1002</t>
  </si>
  <si>
    <t>Banyas</t>
  </si>
  <si>
    <t>SY100200</t>
  </si>
  <si>
    <t>SY100201</t>
  </si>
  <si>
    <t>Rawda</t>
  </si>
  <si>
    <t>SY100206</t>
  </si>
  <si>
    <t>Taleen</t>
  </si>
  <si>
    <t>SY1003</t>
  </si>
  <si>
    <t>Safita</t>
  </si>
  <si>
    <t>SY100300</t>
  </si>
  <si>
    <t>SY100301</t>
  </si>
  <si>
    <t>Mashta Elhiu</t>
  </si>
  <si>
    <t>SY100302</t>
  </si>
  <si>
    <t>Bariqiyeh</t>
  </si>
  <si>
    <t>SY100303</t>
  </si>
  <si>
    <t>Sibbeh</t>
  </si>
  <si>
    <t>SY100304</t>
  </si>
  <si>
    <t>Sisniyyeh</t>
  </si>
  <si>
    <t>SY100305</t>
  </si>
  <si>
    <t>Ras El-Khashufeh</t>
  </si>
  <si>
    <t>SY1004</t>
  </si>
  <si>
    <t>Dreikish</t>
  </si>
  <si>
    <t>SY100400</t>
  </si>
  <si>
    <t>SY100401</t>
  </si>
  <si>
    <t>Jneinet Raslan</t>
  </si>
  <si>
    <t>SY100402</t>
  </si>
  <si>
    <t>Hamin</t>
  </si>
  <si>
    <t>SY100403</t>
  </si>
  <si>
    <t>Dweir Raslan</t>
  </si>
  <si>
    <t>SY1005</t>
  </si>
  <si>
    <t>Sheikh Badr</t>
  </si>
  <si>
    <t>SY100500</t>
  </si>
  <si>
    <t>SY100501</t>
  </si>
  <si>
    <t>Baramanet Elmashayekh</t>
  </si>
  <si>
    <t>SY100502</t>
  </si>
  <si>
    <t>Qumseyyeh</t>
  </si>
  <si>
    <t>SY1006</t>
  </si>
  <si>
    <t>Qadmous</t>
  </si>
  <si>
    <t>SY100601</t>
  </si>
  <si>
    <t>Anaza</t>
  </si>
  <si>
    <t>SY100602</t>
  </si>
  <si>
    <t>SY100603</t>
  </si>
  <si>
    <t>Hamam Wasil</t>
  </si>
  <si>
    <t>SY100604</t>
  </si>
  <si>
    <t>Tawahin</t>
  </si>
  <si>
    <t>SY11</t>
  </si>
  <si>
    <t>Ar-Raqqa</t>
  </si>
  <si>
    <t>SY1101</t>
  </si>
  <si>
    <t>SY110103</t>
  </si>
  <si>
    <t>Maadan</t>
  </si>
  <si>
    <t>SY1102</t>
  </si>
  <si>
    <t>Tell Abiad</t>
  </si>
  <si>
    <t>SY110200</t>
  </si>
  <si>
    <t>SY110201</t>
  </si>
  <si>
    <t>Suluk</t>
  </si>
  <si>
    <t>SY110202</t>
  </si>
  <si>
    <t>Ein Issa</t>
  </si>
  <si>
    <t>SY12</t>
  </si>
  <si>
    <t>Dar'a</t>
  </si>
  <si>
    <t>SY1200</t>
  </si>
  <si>
    <t>SY120000</t>
  </si>
  <si>
    <t>SY120001</t>
  </si>
  <si>
    <t>Busra Esh-Sham</t>
  </si>
  <si>
    <t>SY120002</t>
  </si>
  <si>
    <t>Kherbet Ghazala</t>
  </si>
  <si>
    <t>SY120003</t>
  </si>
  <si>
    <t>Ash-Shajara</t>
  </si>
  <si>
    <t>SY120004</t>
  </si>
  <si>
    <t>Da'el</t>
  </si>
  <si>
    <t>SY120005</t>
  </si>
  <si>
    <t>Mzeireb</t>
  </si>
  <si>
    <t>SY120006</t>
  </si>
  <si>
    <t>Jizeh</t>
  </si>
  <si>
    <t>SY120007</t>
  </si>
  <si>
    <t>Mseifra</t>
  </si>
  <si>
    <t>SY1202</t>
  </si>
  <si>
    <t>As-Sanamayn</t>
  </si>
  <si>
    <t>SY120200</t>
  </si>
  <si>
    <t>SY120201</t>
  </si>
  <si>
    <t>Masmiyyeh</t>
  </si>
  <si>
    <t>SY120202</t>
  </si>
  <si>
    <t>Ghabagheb</t>
  </si>
  <si>
    <t>SY1203</t>
  </si>
  <si>
    <t>Izra'</t>
  </si>
  <si>
    <t>SY120300</t>
  </si>
  <si>
    <t>SY120301</t>
  </si>
  <si>
    <t>Jasim</t>
  </si>
  <si>
    <t>SY120302</t>
  </si>
  <si>
    <t>Hrak</t>
  </si>
  <si>
    <t>SY120303</t>
  </si>
  <si>
    <t>Nawa</t>
  </si>
  <si>
    <t>SY120304</t>
  </si>
  <si>
    <t>Sheikh Miskine</t>
  </si>
  <si>
    <t>SY120305</t>
  </si>
  <si>
    <t>Tassil</t>
  </si>
  <si>
    <t>SY13</t>
  </si>
  <si>
    <t>As-Sweida</t>
  </si>
  <si>
    <t>SY1300</t>
  </si>
  <si>
    <t>SY130000</t>
  </si>
  <si>
    <t>SY130001</t>
  </si>
  <si>
    <t>Mazra'a</t>
  </si>
  <si>
    <t>SY130002</t>
  </si>
  <si>
    <t>Mashnaf</t>
  </si>
  <si>
    <t>SY1302</t>
  </si>
  <si>
    <t>Salkhad</t>
  </si>
  <si>
    <t>SY130200</t>
  </si>
  <si>
    <t>SY130201</t>
  </si>
  <si>
    <t>Qarayya</t>
  </si>
  <si>
    <t>SY130202</t>
  </si>
  <si>
    <t>Gharyeh</t>
  </si>
  <si>
    <t>SY130203</t>
  </si>
  <si>
    <t>Thibeen</t>
  </si>
  <si>
    <t>SY130204</t>
  </si>
  <si>
    <t>Milh</t>
  </si>
  <si>
    <t>SY1303</t>
  </si>
  <si>
    <t>Shahba</t>
  </si>
  <si>
    <t>SY130300</t>
  </si>
  <si>
    <t>SY130301</t>
  </si>
  <si>
    <t>Shaqa</t>
  </si>
  <si>
    <t>SY130302</t>
  </si>
  <si>
    <t>Ariqa</t>
  </si>
  <si>
    <t>SY14</t>
  </si>
  <si>
    <t>Quneitra</t>
  </si>
  <si>
    <t>SY1400</t>
  </si>
  <si>
    <t>SY140000</t>
  </si>
  <si>
    <t>SY140001</t>
  </si>
  <si>
    <t>Khan Arnaba</t>
  </si>
  <si>
    <t>SY140002</t>
  </si>
  <si>
    <t>Al-Khashniyyeh</t>
  </si>
  <si>
    <t>SY1402</t>
  </si>
  <si>
    <t>Al Fiq</t>
  </si>
  <si>
    <t>SY140200</t>
  </si>
  <si>
    <t>Fiq</t>
  </si>
  <si>
    <t>IDPs</t>
  </si>
  <si>
    <t>Returnees</t>
  </si>
  <si>
    <t>Host Community</t>
  </si>
  <si>
    <t>TOTAL PiN</t>
  </si>
  <si>
    <t>Final Severity (population Group level)-IDPs</t>
  </si>
  <si>
    <t>Acute PiN (severity phase 4,5)</t>
  </si>
  <si>
    <t>Moderate PiN (severity phase 3)</t>
  </si>
  <si>
    <t>Total IDPs PiN</t>
  </si>
  <si>
    <t>Final Severity (population Group level)-Returnees</t>
  </si>
  <si>
    <t>Acute PiN (severity phase 4,5) - Returnees</t>
  </si>
  <si>
    <t>Moderate PiN (severity phase 3) - Returnees</t>
  </si>
  <si>
    <t>Total Returnees PiN</t>
  </si>
  <si>
    <t>Final Severity (population Group level)-HC</t>
  </si>
  <si>
    <t>Acute PiN (severity phase 4,5) - HC</t>
  </si>
  <si>
    <t>Moderate PiN (severity phase 3) - HC</t>
  </si>
  <si>
    <t>Total HC PiN</t>
  </si>
  <si>
    <t>TOTAL PiN - GBV</t>
  </si>
  <si>
    <t>Total</t>
  </si>
  <si>
    <t>TOTAL PiN - CP</t>
  </si>
  <si>
    <t>TOTAL PiN - Mine Action</t>
  </si>
  <si>
    <t>TOTAL PiN - Protection</t>
  </si>
  <si>
    <t>TOTAL PiN - HLP</t>
  </si>
  <si>
    <t>Final Protection Cluster Severity</t>
  </si>
  <si>
    <t>PiN Check</t>
  </si>
  <si>
    <t>Returnees (Affected)</t>
  </si>
  <si>
    <t>IDPs (Affected)</t>
  </si>
  <si>
    <t>HC (Affected)</t>
  </si>
  <si>
    <t>Severity Check</t>
  </si>
  <si>
    <t>Severity - Protection</t>
  </si>
  <si>
    <t>Severity - GBV</t>
  </si>
  <si>
    <t>Severity - CP</t>
  </si>
  <si>
    <t>Severity - Mine Action</t>
  </si>
  <si>
    <t>Severity - HLP</t>
  </si>
  <si>
    <t>PiN - Protection</t>
  </si>
  <si>
    <t>PiN - GBV</t>
  </si>
  <si>
    <t>PiN - CP</t>
  </si>
  <si>
    <t>PiN - Mine Action</t>
  </si>
  <si>
    <t>PiN - HLP</t>
  </si>
  <si>
    <t>Final Protection Cluster 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</si>
</sst>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 Light"/>
      <family val="2"/>
      <scheme val="major"/>
    </font>
    <font>
      <b/>
      <sz val="10"/>
      <color theme="0"/>
      <name val="Calibri Light"/>
      <family val="2"/>
      <scheme val="major"/>
    </font>
    <font>
      <sz val="10"/>
      <color theme="1" tint="4.9989318521683403E-2"/>
      <name val="Calibri Light"/>
      <family val="2"/>
      <scheme val="major"/>
    </font>
    <font>
      <sz val="8"/>
      <name val="Calibri"/>
      <family val="2"/>
      <scheme val="minor"/>
    </font>
    <font>
      <sz val="10"/>
      <color rgb="FF000000"/>
      <name val="Calibri Light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0"/>
      <name val="Calibri Light"/>
      <family val="2"/>
      <scheme val="major"/>
    </font>
    <font>
      <u/>
      <sz val="10"/>
      <name val="Calibri Light"/>
      <family val="2"/>
      <scheme val="major"/>
    </font>
    <font>
      <b/>
      <sz val="18"/>
      <color rgb="FF0070C0"/>
      <name val="Calibri Light"/>
      <family val="2"/>
      <scheme val="major"/>
    </font>
    <font>
      <sz val="14"/>
      <color rgb="FF0070C0"/>
      <name val="Calibri Light"/>
      <family val="2"/>
      <scheme val="major"/>
    </font>
    <font>
      <b/>
      <sz val="18"/>
      <color theme="0"/>
      <name val="Calibri Light"/>
      <family val="2"/>
      <scheme val="major"/>
    </font>
    <font>
      <b/>
      <sz val="12"/>
      <color theme="0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0"/>
      <color theme="0"/>
      <name val="Calibri Light"/>
      <family val="2"/>
    </font>
    <font>
      <sz val="10"/>
      <color theme="1"/>
      <name val="Calibri"/>
      <family val="2"/>
      <scheme val="minor"/>
    </font>
    <font>
      <b/>
      <sz val="10"/>
      <name val="Calibri Light"/>
      <family val="2"/>
      <scheme val="major"/>
    </font>
    <font>
      <b/>
      <u/>
      <sz val="10"/>
      <name val="Calibri Light"/>
      <family val="2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theme="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206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0">
    <xf numFmtId="0" fontId="0" fillId="0" borderId="0"/>
    <xf numFmtId="164" fontId="4" fillId="0" borderId="0" applyFont="0" applyFill="0" applyBorder="0" applyAlignment="0" applyProtection="0"/>
    <xf numFmtId="0" fontId="5" fillId="0" borderId="0"/>
    <xf numFmtId="0" fontId="3" fillId="0" borderId="0"/>
    <xf numFmtId="0" fontId="2" fillId="0" borderId="0"/>
    <xf numFmtId="0" fontId="1" fillId="0" borderId="0"/>
    <xf numFmtId="0" fontId="11" fillId="0" borderId="0"/>
    <xf numFmtId="0" fontId="4" fillId="0" borderId="0"/>
    <xf numFmtId="0" fontId="12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43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center"/>
    </xf>
    <xf numFmtId="165" fontId="6" fillId="0" borderId="0" xfId="1" applyNumberFormat="1" applyFont="1"/>
    <xf numFmtId="165" fontId="10" fillId="0" borderId="0" xfId="0" applyNumberFormat="1" applyFont="1"/>
    <xf numFmtId="0" fontId="6" fillId="4" borderId="0" xfId="0" applyFont="1" applyFill="1" applyAlignment="1">
      <alignment horizontal="center" vertical="center" wrapText="1"/>
    </xf>
    <xf numFmtId="1" fontId="10" fillId="0" borderId="0" xfId="0" applyNumberFormat="1" applyFont="1"/>
    <xf numFmtId="165" fontId="10" fillId="0" borderId="0" xfId="1" applyNumberFormat="1" applyFont="1"/>
    <xf numFmtId="0" fontId="6" fillId="6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165" fontId="13" fillId="0" borderId="4" xfId="9" applyNumberFormat="1" applyFont="1" applyFill="1" applyBorder="1" applyAlignment="1">
      <alignment horizontal="center" vertical="center"/>
    </xf>
    <xf numFmtId="165" fontId="13" fillId="0" borderId="0" xfId="9" applyNumberFormat="1" applyFont="1" applyFill="1" applyBorder="1" applyAlignment="1">
      <alignment horizontal="center" vertical="center"/>
    </xf>
    <xf numFmtId="165" fontId="14" fillId="0" borderId="4" xfId="8" applyNumberFormat="1" applyFont="1" applyFill="1" applyBorder="1" applyAlignment="1">
      <alignment horizontal="center" vertical="center"/>
    </xf>
    <xf numFmtId="165" fontId="14" fillId="0" borderId="0" xfId="8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center" wrapText="1"/>
    </xf>
    <xf numFmtId="0" fontId="10" fillId="0" borderId="0" xfId="0" applyFont="1"/>
    <xf numFmtId="0" fontId="6" fillId="4" borderId="0" xfId="0" applyFont="1" applyFill="1" applyAlignment="1">
      <alignment horizontal="center" vertical="top" wrapText="1"/>
    </xf>
    <xf numFmtId="0" fontId="8" fillId="5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6" fillId="2" borderId="2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top" wrapText="1"/>
    </xf>
    <xf numFmtId="0" fontId="19" fillId="9" borderId="1" xfId="0" applyFont="1" applyFill="1" applyBorder="1" applyAlignment="1">
      <alignment horizontal="center" vertical="center" wrapText="1"/>
    </xf>
    <xf numFmtId="165" fontId="20" fillId="4" borderId="0" xfId="0" applyNumberFormat="1" applyFont="1" applyFill="1"/>
    <xf numFmtId="0" fontId="19" fillId="10" borderId="0" xfId="0" applyFont="1" applyFill="1" applyAlignment="1">
      <alignment horizontal="center" vertical="center" wrapText="1"/>
    </xf>
    <xf numFmtId="0" fontId="18" fillId="4" borderId="0" xfId="0" applyFont="1" applyFill="1" applyAlignment="1">
      <alignment horizontal="center" vertical="center"/>
    </xf>
    <xf numFmtId="165" fontId="13" fillId="0" borderId="4" xfId="0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0" fontId="21" fillId="0" borderId="0" xfId="0" applyFont="1"/>
    <xf numFmtId="0" fontId="7" fillId="4" borderId="2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65" fontId="22" fillId="0" borderId="4" xfId="9" applyNumberFormat="1" applyFont="1" applyFill="1" applyBorder="1" applyAlignment="1">
      <alignment horizontal="center" vertical="center"/>
    </xf>
    <xf numFmtId="165" fontId="22" fillId="0" borderId="0" xfId="9" applyNumberFormat="1" applyFont="1" applyFill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165" fontId="23" fillId="0" borderId="4" xfId="8" applyNumberFormat="1" applyFont="1" applyFill="1" applyBorder="1" applyAlignment="1">
      <alignment horizontal="center" vertical="center"/>
    </xf>
    <xf numFmtId="0" fontId="15" fillId="8" borderId="1" xfId="0" applyFont="1" applyFill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165" fontId="13" fillId="0" borderId="0" xfId="9" applyNumberFormat="1" applyFont="1" applyFill="1" applyAlignment="1">
      <alignment horizontal="center" vertical="center"/>
    </xf>
    <xf numFmtId="0" fontId="7" fillId="6" borderId="2" xfId="0" applyFont="1" applyFill="1" applyBorder="1" applyAlignment="1">
      <alignment horizontal="center" vertical="center" wrapText="1"/>
    </xf>
  </cellXfs>
  <cellStyles count="10">
    <cellStyle name="Comma" xfId="1" builtinId="3"/>
    <cellStyle name="Comma 2" xfId="9" xr:uid="{EE88BF23-5033-457E-923E-0BC352CE0A2A}"/>
    <cellStyle name="Hyperlink" xfId="8" builtinId="8"/>
    <cellStyle name="Normal" xfId="0" builtinId="0"/>
    <cellStyle name="Normal 2" xfId="4" xr:uid="{AFB48D39-5FA3-43EF-AFF1-B203C7B6253A}"/>
    <cellStyle name="Normal 2 2" xfId="6" xr:uid="{8B8F7258-F235-4A2A-A056-8B03B3F6121B}"/>
    <cellStyle name="Normal 2 3" xfId="7" xr:uid="{5709D5A2-F0BE-4C2E-9061-F9CA7F0DB5A2}"/>
    <cellStyle name="Normal 3" xfId="2" xr:uid="{66F7202C-AE50-46E9-AABA-53663BD85A8E}"/>
    <cellStyle name="Normal 4" xfId="3" xr:uid="{1FC2D1DF-338A-4C29-B882-81636198B4BB}"/>
    <cellStyle name="Normal 5" xfId="5" xr:uid="{C1DA824E-F8E2-4C33-9870-D6CA1F53401C}"/>
  </cellStyles>
  <dxfs count="29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color auto="1"/>
        <name val="Calibri Light"/>
        <family val="2"/>
        <scheme val="major"/>
      </font>
      <numFmt numFmtId="165" formatCode="_-* #,##0_-;\-* #,##0_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165" formatCode="_-* #,##0_-;\-* #,##0_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vertAlign val="baseline"/>
        <sz val="10"/>
        <color auto="1"/>
        <name val="Calibri Light"/>
        <family val="2"/>
        <scheme val="maj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border outline="0">
        <bottom style="thin">
          <color rgb="FF000000"/>
        </bottom>
      </border>
    </dxf>
    <dxf>
      <border outline="0">
        <bottom style="thin">
          <color rgb="FF8EA9DB"/>
        </bottom>
      </border>
    </dxf>
    <dxf>
      <font>
        <strike val="0"/>
        <outline val="0"/>
        <shadow val="0"/>
        <vertAlign val="baseline"/>
        <sz val="10"/>
        <name val="Calibri Light"/>
        <family val="2"/>
        <scheme val="none"/>
      </font>
    </dxf>
    <dxf>
      <font>
        <strike val="0"/>
        <outline val="0"/>
        <shadow val="0"/>
        <vertAlign val="baseline"/>
        <sz val="10"/>
        <color auto="1"/>
        <name val="Calibri Light"/>
        <family val="2"/>
        <scheme val="none"/>
      </font>
      <fill>
        <patternFill patternType="none">
          <fgColor rgb="FF000000"/>
          <bgColor auto="1"/>
        </patternFill>
      </fill>
      <alignment textRotation="0" wrapTex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aj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165" formatCode="_-* #,##0_-;\-* #,##0_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vertAlign val="baseline"/>
        <sz val="10"/>
        <color auto="1"/>
        <name val="Calibri Light"/>
        <family val="2"/>
        <scheme val="maj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none"/>
      </font>
      <numFmt numFmtId="165" formatCode="_-* #,##0_-;\-* #,##0_-;_-* &quot;-&quot;??_-;_-@_-"/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none"/>
      </font>
      <numFmt numFmtId="165" formatCode="_-* #,##0_-;\-* #,##0_-;_-* &quot;-&quot;??_-;_-@_-"/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0"/>
        <color auto="1"/>
        <name val="Calibri Light"/>
        <family val="2"/>
        <scheme val="major"/>
      </font>
      <numFmt numFmtId="165" formatCode="_-* #,##0_-;\-* #,##0_-;_-* &quot;-&quot;??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font>
        <strike val="0"/>
        <outline val="0"/>
        <shadow val="0"/>
        <vertAlign val="baseline"/>
        <sz val="10"/>
        <name val="Calibri Light"/>
        <family val="2"/>
        <scheme val="major"/>
      </font>
    </dxf>
    <dxf>
      <border outline="0">
        <bottom style="thin">
          <color theme="4" tint="0.39997558519241921"/>
        </bottom>
      </border>
    </dxf>
    <dxf>
      <font>
        <strike val="0"/>
        <outline val="0"/>
        <shadow val="0"/>
        <vertAlign val="baseline"/>
        <sz val="10"/>
        <color auto="1"/>
        <name val="Calibri Light"/>
        <family val="2"/>
        <scheme val="major"/>
      </font>
      <fill>
        <patternFill patternType="none">
          <fgColor indexed="64"/>
          <bgColor auto="1"/>
        </patternFill>
      </fill>
      <alignment textRotation="0" wrapTex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major"/>
      </font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0"/>
        <name val="Calibri Light"/>
        <family val="2"/>
        <scheme val="none"/>
      </font>
      <numFmt numFmtId="165" formatCode="_-* #,##0_-;\-* #,##0_-;_-* &quot;-&quot;??_-;_-@_-"/>
      <fill>
        <patternFill patternType="solid">
          <fgColor indexed="64"/>
          <bgColor rgb="FFC00000"/>
        </patternFill>
      </fill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none"/>
      </font>
      <numFmt numFmtId="165" formatCode="_-* #,##0_-;\-* #,##0_-;_-* &quot;-&quot;??_-;_-@_-"/>
      <fill>
        <patternFill patternType="solid">
          <fgColor indexed="64"/>
          <bgColor rgb="FFC00000"/>
        </patternFill>
      </fill>
    </dxf>
    <dxf>
      <font>
        <strike val="0"/>
        <outline val="0"/>
        <shadow val="0"/>
        <u val="none"/>
        <vertAlign val="baseline"/>
        <sz val="10"/>
        <color theme="0"/>
        <name val="Calibri Light"/>
        <family val="2"/>
        <scheme val="none"/>
      </font>
      <numFmt numFmtId="165" formatCode="_-* #,##0_-;\-* #,##0_-;_-* &quot;-&quot;??_-;_-@_-"/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none"/>
      </font>
      <numFmt numFmtId="165" formatCode="_-* #,##0_-;\-* #,##0_-;_-* &quot;-&quot;??_-;_-@_-"/>
      <fill>
        <patternFill patternType="solid">
          <fgColor indexed="64"/>
          <bgColor rgb="FFC00000"/>
        </patternFill>
      </fill>
    </dxf>
    <dxf>
      <font>
        <strike val="0"/>
        <outline val="0"/>
        <shadow val="0"/>
        <u val="none"/>
        <vertAlign val="baseline"/>
        <sz val="10"/>
        <color theme="0"/>
        <name val="Calibri Light"/>
        <family val="2"/>
        <scheme val="none"/>
      </font>
      <numFmt numFmtId="165" formatCode="_-* #,##0_-;\-* #,##0_-;_-* &quot;-&quot;??_-;_-@_-"/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 Light"/>
        <family val="2"/>
        <scheme val="none"/>
      </font>
      <numFmt numFmtId="165" formatCode="_-* #,##0_-;\-* #,##0_-;_-* &quot;-&quot;??_-;_-@_-"/>
      <fill>
        <patternFill patternType="solid">
          <fgColor indexed="64"/>
          <bgColor rgb="FFC00000"/>
        </patternFill>
      </fill>
    </dxf>
    <dxf>
      <font>
        <strike val="0"/>
        <outline val="0"/>
        <shadow val="0"/>
        <u val="none"/>
        <vertAlign val="baseline"/>
        <sz val="10"/>
        <color theme="0"/>
        <name val="Calibri Light"/>
        <family val="2"/>
        <scheme val="none"/>
      </font>
      <numFmt numFmtId="165" formatCode="_-* #,##0_-;\-* #,##0_-;_-* &quot;-&quot;??_-;_-@_-"/>
      <fill>
        <patternFill patternType="solid">
          <fgColor indexed="64"/>
          <bgColor rgb="FFC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0"/>
        <name val="Calibri Light"/>
        <family val="2"/>
        <scheme val="none"/>
      </font>
      <numFmt numFmtId="165" formatCode="_-* #,##0_-;\-* #,##0_-;_-* &quot;-&quot;??_-;_-@_-"/>
      <fill>
        <patternFill patternType="solid">
          <fgColor indexed="64"/>
          <bgColor rgb="FFC00000"/>
        </patternFill>
      </fill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165" formatCode="_-* #,##0_-;\-* #,##0_-;_-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</dxf>
    <dxf>
      <font>
        <strike val="0"/>
        <outline val="0"/>
        <shadow val="0"/>
        <u val="none"/>
        <vertAlign val="baseline"/>
        <sz val="10"/>
        <color rgb="FF000000"/>
        <name val="Calibri Light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Calibri Light"/>
        <family val="2"/>
        <scheme val="major"/>
      </font>
      <alignment horizontal="center" vertical="top" textRotation="0" wrapText="1" indent="0" justifyLastLine="0" shrinkToFit="0" readingOrder="0"/>
    </dxf>
  </dxfs>
  <tableStyles count="0" defaultTableStyle="TableStyleMedium2" defaultPivotStyle="PivotStyleLight16"/>
  <colors>
    <mruColors>
      <color rgb="FF0099FF"/>
      <color rgb="FFE6D5F3"/>
      <color rgb="FFFFB9B9"/>
      <color rgb="FFFDE7E7"/>
      <color rgb="FFFFCCCC"/>
      <color rgb="FF860000"/>
      <color rgb="FF65D7FF"/>
      <color rgb="FFFFABAB"/>
      <color rgb="FFE54993"/>
      <color rgb="FFF2A2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7A74FC0-BB2B-403F-9444-C27D473EEE90}" name="sev_pin_gbv" displayName="sev_pin_gbv" ref="A2:V266" totalsRowCount="1" headerRowDxfId="295" dataDxfId="294">
  <autoFilter ref="A2:V265" xr:uid="{3181342D-C352-4D6B-A341-EDF688B2C128}"/>
  <sortState xmlns:xlrd2="http://schemas.microsoft.com/office/spreadsheetml/2017/richdata2" ref="A3:I30">
    <sortCondition ref="C2:C30"/>
  </sortState>
  <tableColumns count="22">
    <tableColumn id="1" xr3:uid="{3443CAD8-08E5-4CE0-A194-8A05447DE9A6}" name="ADM1_PCODE" totalsRowLabel="Total" dataDxfId="293" totalsRowDxfId="292"/>
    <tableColumn id="2" xr3:uid="{366930F9-F3EF-4232-9D3C-3B8D021680DB}" name="ADM1_EN" dataDxfId="291" totalsRowDxfId="290"/>
    <tableColumn id="3" xr3:uid="{351316BE-5A17-4A94-880D-8D8A775B3A81}" name="ADM2_PCODE" dataDxfId="289" totalsRowDxfId="288"/>
    <tableColumn id="4" xr3:uid="{7AD0030E-4C63-4EC0-BF0E-CCAA40D04400}" name="ADM2_EN" dataDxfId="287" totalsRowDxfId="286"/>
    <tableColumn id="9" xr3:uid="{43996488-07F8-457E-B0D6-E88234BE2ECB}" name="ADM3_PCODE" dataDxfId="285" totalsRowDxfId="284"/>
    <tableColumn id="8" xr3:uid="{E87E720F-A5E0-493D-B5EF-9DAEB51099E0}" name="ADM3_EN" dataDxfId="283" totalsRowDxfId="282"/>
    <tableColumn id="28" xr3:uid="{99F3643F-8C62-472C-87F0-E32B95ACE43F}" name="IDPs (Affected)" dataDxfId="281" totalsRowDxfId="280"/>
    <tableColumn id="6" xr3:uid="{122AF0DE-1D50-438C-BBBE-E9EF7A5D4E74}" name="Final Severity (population Group level)-IDPs" dataDxfId="279" totalsRowDxfId="278"/>
    <tableColumn id="34" xr3:uid="{2A06949D-9839-4B7F-9832-FF80EF2CE5E5}" name="Acute PiN (severity phase 4,5)" dataDxfId="277" totalsRowDxfId="276"/>
    <tableColumn id="5" xr3:uid="{EA0B57E9-DE35-4832-A72B-83BD6C49545D}" name="Moderate PiN (severity phase 3)" dataDxfId="275" totalsRowDxfId="274"/>
    <tableColumn id="7" xr3:uid="{D7271F44-9B42-4591-BDB8-2788519CDD44}" name="Total IDPs PiN" totalsRowFunction="sum" dataDxfId="273" totalsRowDxfId="45"/>
    <tableColumn id="12" xr3:uid="{0BDD71DA-62A0-46EF-918F-1492295A1CDD}" name="Returnees (Affected)" dataDxfId="272" totalsRowDxfId="271"/>
    <tableColumn id="19" xr3:uid="{90217232-B3BB-4F04-8BCA-4F07C5ED9D9E}" name="Final Severity (population Group level)-Returnees" dataDxfId="270" totalsRowDxfId="269"/>
    <tableColumn id="21" xr3:uid="{9F74F64A-2AFA-4148-BC84-1A2C914884FB}" name="Acute PiN (severity phase 4,5) - Returnees" dataDxfId="268" totalsRowDxfId="267"/>
    <tableColumn id="22" xr3:uid="{4885A96B-FC1B-478E-AB9B-75B89ACA9900}" name="Moderate PiN (severity phase 3) - Returnees" dataDxfId="266" totalsRowDxfId="265"/>
    <tableColumn id="23" xr3:uid="{C6871D94-A978-4B8B-95C6-D6A51CD948ED}" name="Total Returnees PiN" totalsRowFunction="sum" dataDxfId="264" totalsRowDxfId="44"/>
    <tableColumn id="24" xr3:uid="{10003914-36AE-44EF-8C12-1B15FAF28BB5}" name="HC (Affected)" dataDxfId="263" totalsRowDxfId="262"/>
    <tableColumn id="38" xr3:uid="{E0E353AD-C44A-4F2B-9A60-40F1323D8C16}" name="Final Severity (population Group level)-HC" dataDxfId="261" totalsRowDxfId="260"/>
    <tableColumn id="40" xr3:uid="{3E17A7E8-7B52-41F3-A87A-11BE70C0EDAE}" name="Acute PiN (severity phase 4,5) - HC" dataDxfId="259" totalsRowDxfId="258"/>
    <tableColumn id="41" xr3:uid="{C8B910D9-95A9-4D6D-8A86-68051AF360A0}" name="Moderate PiN (severity phase 3) - HC" dataDxfId="257" totalsRowDxfId="256"/>
    <tableColumn id="42" xr3:uid="{5F46F014-C17D-42D1-8757-FBC68AE67E4D}" name="Total HC PiN" totalsRowFunction="sum" dataDxfId="255" totalsRowDxfId="43"/>
    <tableColumn id="43" xr3:uid="{A7298F1D-F8BD-4CBD-8A04-3231F6B349D1}" name="TOTAL PiN - GBV" totalsRowFunction="sum" dataDxfId="254" totalsRowDxfId="42">
      <calculatedColumnFormula>SUM(sev_pin_gbv[[#This Row],[Total IDPs PiN]],sev_pin_gbv[[#This Row],[Total Returnees PiN]],sev_pin_gbv[[#This Row],[Total HC PiN]])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F8E4CD2-002F-43B2-801B-42356B773FC1}" name="sev_pin_cp" displayName="sev_pin_cp" ref="A2:V266" totalsRowCount="1" headerRowDxfId="253" dataDxfId="252">
  <autoFilter ref="A2:V265" xr:uid="{3181342D-C352-4D6B-A341-EDF688B2C128}"/>
  <sortState xmlns:xlrd2="http://schemas.microsoft.com/office/spreadsheetml/2017/richdata2" ref="A3:I30">
    <sortCondition ref="C2:C30"/>
  </sortState>
  <tableColumns count="22">
    <tableColumn id="1" xr3:uid="{37DE5153-6C58-4A75-A18E-DB1004C15965}" name="ADM1_PCODE" totalsRowLabel="Total" dataDxfId="251" totalsRowDxfId="250"/>
    <tableColumn id="2" xr3:uid="{2163E414-57F9-4BC5-9AF9-6329A45F450F}" name="ADM1_EN" dataDxfId="249" totalsRowDxfId="248"/>
    <tableColumn id="3" xr3:uid="{B7206150-29BB-44C9-B150-F78C203F4884}" name="ADM2_PCODE" dataDxfId="247" totalsRowDxfId="246"/>
    <tableColumn id="4" xr3:uid="{10619753-31AC-4909-895D-DCC487D13F9C}" name="ADM2_EN" dataDxfId="245" totalsRowDxfId="244"/>
    <tableColumn id="9" xr3:uid="{C5B42788-9017-4EBD-B2E1-1ADFDDA639DA}" name="ADM3_PCODE" dataDxfId="243" totalsRowDxfId="242"/>
    <tableColumn id="8" xr3:uid="{21BD0B97-33A7-48AF-891C-9107794944AE}" name="ADM3_EN" dataDxfId="241" totalsRowDxfId="240"/>
    <tableColumn id="28" xr3:uid="{1F002891-CCE5-457A-BD55-09876F0D8FEC}" name="IDPs (Affected)" dataDxfId="239" totalsRowDxfId="238"/>
    <tableColumn id="6" xr3:uid="{54EDEBD9-015B-435F-8496-1771D7F12865}" name="Final Severity (population Group level)-IDPs" dataDxfId="237" totalsRowDxfId="236"/>
    <tableColumn id="34" xr3:uid="{9ED48F86-D852-448F-A951-CBAD8EA5A8CF}" name="Acute PiN (severity phase 4,5)" dataDxfId="235" totalsRowDxfId="234"/>
    <tableColumn id="5" xr3:uid="{BC45F332-588D-4D78-A772-CB15D6AE7E2F}" name="Moderate PiN (severity phase 3)" dataDxfId="233" totalsRowDxfId="232"/>
    <tableColumn id="7" xr3:uid="{7C61F990-89B8-4E94-AF1F-2844C13CC110}" name="Total IDPs PiN" totalsRowFunction="sum" dataDxfId="231" totalsRowDxfId="230"/>
    <tableColumn id="12" xr3:uid="{FE071A05-DF99-45A3-ACD5-46E2D3913F13}" name="Returnees (Affected)" dataDxfId="229" totalsRowDxfId="228"/>
    <tableColumn id="19" xr3:uid="{125B9237-E82C-42D4-85B8-54F917DEAF6A}" name="Final Severity (population Group level)-Returnees" dataDxfId="227" totalsRowDxfId="226"/>
    <tableColumn id="21" xr3:uid="{F070ACF7-1C98-448F-A11E-C9F8D0EF8B9D}" name="Acute PiN (severity phase 4,5) - Returnees" dataDxfId="225" totalsRowDxfId="224"/>
    <tableColumn id="22" xr3:uid="{1646493F-E972-423D-8AA6-B021560F97A8}" name="Moderate PiN (severity phase 3) - Returnees" dataDxfId="223" totalsRowDxfId="222"/>
    <tableColumn id="23" xr3:uid="{FC02219B-E03D-4902-8016-0E471C786C7C}" name="Total Returnees PiN" totalsRowFunction="sum" dataDxfId="221" totalsRowDxfId="220"/>
    <tableColumn id="24" xr3:uid="{7B870CBC-A40E-49F1-AC24-E29DC52FAD9F}" name="HC (Affected)" dataDxfId="219" totalsRowDxfId="218"/>
    <tableColumn id="38" xr3:uid="{C0F98A7E-A179-4484-B8D9-C777C1DBC1AA}" name="Final Severity (population Group level)-HC" dataDxfId="217" totalsRowDxfId="216"/>
    <tableColumn id="40" xr3:uid="{849ABE74-B5CF-4AB1-AA19-8CFCDA32B7FF}" name="Acute PiN (severity phase 4,5) - HC" dataDxfId="215" totalsRowDxfId="214"/>
    <tableColumn id="41" xr3:uid="{7CA1F095-A315-4A8A-A9E8-8570C43A7B08}" name="Moderate PiN (severity phase 3) - HC" dataDxfId="213" totalsRowDxfId="212"/>
    <tableColumn id="42" xr3:uid="{92499DEC-DFFC-4FB3-BE17-246804EA4226}" name="Total HC PiN" totalsRowFunction="sum" dataDxfId="211" totalsRowDxfId="210"/>
    <tableColumn id="43" xr3:uid="{5891505A-E26C-4D84-8436-A6D729F0B06A}" name="TOTAL PiN - CP" totalsRowFunction="sum" dataDxfId="209" totalsRowDxfId="208">
      <calculatedColumnFormula>SUM(sev_pin_cp[[#This Row],[Total IDPs PiN]],sev_pin_cp[[#This Row],[Total Returnees PiN]],sev_pin_cp[[#This Row],[Total HC PiN]])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D9302C4C-2C29-4FA5-A183-C19D37335A15}" name="sev_pin_ma" displayName="sev_pin_ma" ref="A2:V266" totalsRowCount="1" headerRowDxfId="207" dataDxfId="206">
  <autoFilter ref="A2:V265" xr:uid="{3181342D-C352-4D6B-A341-EDF688B2C128}"/>
  <sortState xmlns:xlrd2="http://schemas.microsoft.com/office/spreadsheetml/2017/richdata2" ref="A3:I30">
    <sortCondition ref="C2:C30"/>
  </sortState>
  <tableColumns count="22">
    <tableColumn id="1" xr3:uid="{35D8E3BE-45BB-4F89-AD47-E2A96C30138C}" name="ADM1_PCODE" totalsRowLabel="Total" dataDxfId="205" totalsRowDxfId="204"/>
    <tableColumn id="2" xr3:uid="{01E62820-6F1A-4B97-9C1F-903C11A31DAC}" name="ADM1_EN" dataDxfId="203" totalsRowDxfId="202"/>
    <tableColumn id="3" xr3:uid="{86AA88B7-0C61-4978-A203-F52B9C535B35}" name="ADM2_PCODE" dataDxfId="201" totalsRowDxfId="200"/>
    <tableColumn id="4" xr3:uid="{F998EF31-E50B-4718-B2B4-4964635D610D}" name="ADM2_EN" dataDxfId="199" totalsRowDxfId="198"/>
    <tableColumn id="9" xr3:uid="{E3D61510-A275-4F67-B66B-50EBB3FCDC0E}" name="ADM3_PCODE" dataDxfId="197" totalsRowDxfId="196"/>
    <tableColumn id="8" xr3:uid="{59148F83-24DB-49E8-9214-6DA81592EDE7}" name="ADM3_EN" dataDxfId="195" totalsRowDxfId="194"/>
    <tableColumn id="28" xr3:uid="{5843C8EE-B2B7-41C6-8C38-2CDAA0197AC4}" name="IDPs (Affected)" dataDxfId="193" totalsRowDxfId="192"/>
    <tableColumn id="6" xr3:uid="{A3FE4030-6635-4EF0-B165-985BAFC40DF5}" name="Final Severity (population Group level)-IDPs" dataDxfId="191" totalsRowDxfId="190"/>
    <tableColumn id="34" xr3:uid="{A4BD0A68-CAFA-4A2A-A48E-48B4A0467724}" name="Acute PiN (severity phase 4,5)" dataDxfId="189" totalsRowDxfId="188"/>
    <tableColumn id="5" xr3:uid="{8BE1E0BE-4FFC-4D53-BDC6-F126D71F723E}" name="Moderate PiN (severity phase 3)" dataDxfId="187" totalsRowDxfId="186"/>
    <tableColumn id="7" xr3:uid="{9F95929B-E58A-4DF8-8225-1CCAF5471975}" name="Total IDPs PiN" totalsRowFunction="sum" dataDxfId="185" totalsRowDxfId="184"/>
    <tableColumn id="12" xr3:uid="{9F298F38-CCC1-47E3-88DE-78E2B11C43E5}" name="Returnees (Affected)" dataDxfId="183" totalsRowDxfId="182"/>
    <tableColumn id="19" xr3:uid="{2B16671B-F5D5-4E90-BA3C-B7B7DAD74A62}" name="Final Severity (population Group level)-Returnees" dataDxfId="181" totalsRowDxfId="180"/>
    <tableColumn id="21" xr3:uid="{5BD77EFB-AA5E-4B44-8E7C-804F6EF571F2}" name="Acute PiN (severity phase 4,5) - Returnees" dataDxfId="179" totalsRowDxfId="178"/>
    <tableColumn id="22" xr3:uid="{2EA69E0E-4944-4886-AA2C-9F33727381FC}" name="Moderate PiN (severity phase 3) - Returnees" dataDxfId="177" totalsRowDxfId="176"/>
    <tableColumn id="23" xr3:uid="{66CD1C1B-C9B7-4378-9EB6-FA8F13A929D0}" name="Total Returnees PiN" totalsRowFunction="sum" dataDxfId="175" totalsRowDxfId="174"/>
    <tableColumn id="24" xr3:uid="{BBE40A05-6E7C-4512-90CE-31DDC9C79A62}" name="HC (Affected)" dataDxfId="173" totalsRowDxfId="172"/>
    <tableColumn id="38" xr3:uid="{ADB7500F-2916-4779-9743-B4D9060BF077}" name="Final Severity (population Group level)-HC" dataDxfId="171" totalsRowDxfId="170"/>
    <tableColumn id="40" xr3:uid="{9981E53D-E7D7-46CE-8191-876B35981CB3}" name="Acute PiN (severity phase 4,5) - HC" dataDxfId="169" totalsRowDxfId="168"/>
    <tableColumn id="41" xr3:uid="{06A4993D-EC37-457D-9FB8-1A1CFC11AA76}" name="Moderate PiN (severity phase 3) - HC" dataDxfId="167" totalsRowDxfId="166"/>
    <tableColumn id="42" xr3:uid="{64A364B1-3FBD-4323-A7B7-499763A4AB5D}" name="Total HC PiN" totalsRowFunction="sum" dataDxfId="165" totalsRowDxfId="164"/>
    <tableColumn id="43" xr3:uid="{54FD5701-3840-4FBD-97D0-8953B7BAA99A}" name="TOTAL PiN - Mine Action" totalsRowFunction="sum" dataDxfId="163" totalsRowDxfId="162">
      <calculatedColumnFormula>SUM(sev_pin_ma[[#This Row],[Total IDPs PiN]],sev_pin_ma[[#This Row],[Total Returnees PiN]],sev_pin_ma[[#This Row],[Total HC PiN]])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ED07456B-C35B-4E5D-8540-42B50562E80B}" name="sev_pin_pro" displayName="sev_pin_pro" ref="A2:V266" totalsRowCount="1" headerRowDxfId="161" dataDxfId="160">
  <autoFilter ref="A2:V265" xr:uid="{3181342D-C352-4D6B-A341-EDF688B2C128}"/>
  <sortState xmlns:xlrd2="http://schemas.microsoft.com/office/spreadsheetml/2017/richdata2" ref="A3:I30">
    <sortCondition ref="C2:C30"/>
  </sortState>
  <tableColumns count="22">
    <tableColumn id="1" xr3:uid="{90CB5E88-7318-409E-8520-F4646C82805C}" name="ADM1_PCODE" totalsRowLabel="Total" dataDxfId="159" totalsRowDxfId="158"/>
    <tableColumn id="2" xr3:uid="{3164EF95-C697-430B-B947-E443B55DDB0E}" name="ADM1_EN" dataDxfId="157" totalsRowDxfId="156"/>
    <tableColumn id="3" xr3:uid="{369D957E-5D12-4314-95E5-D00CA1460976}" name="ADM2_PCODE" dataDxfId="155" totalsRowDxfId="154"/>
    <tableColumn id="4" xr3:uid="{E9AEB031-B567-4B61-A2E8-A13611425C6C}" name="ADM2_EN" dataDxfId="153" totalsRowDxfId="152"/>
    <tableColumn id="9" xr3:uid="{EA943D16-A2AA-4CB3-87BC-74658C68DDC8}" name="ADM3_PCODE" dataDxfId="151" totalsRowDxfId="150"/>
    <tableColumn id="8" xr3:uid="{D2FC42EA-4762-4B62-BB24-7464A7D772A1}" name="ADM3_EN" dataDxfId="149" totalsRowDxfId="148"/>
    <tableColumn id="28" xr3:uid="{92A02392-1931-4397-AFEA-8CE4E36ABFC0}" name="IDPs (Affected)" dataDxfId="147" totalsRowDxfId="146"/>
    <tableColumn id="6" xr3:uid="{16B1B50F-88DD-4CA0-9012-8B629F0D0C2C}" name="Final Severity (population Group level)-IDPs" dataDxfId="145" totalsRowDxfId="144"/>
    <tableColumn id="34" xr3:uid="{8862F295-1F74-4FC4-9432-61EDC42B13CC}" name="Acute PiN (severity phase 4,5)" dataDxfId="143" totalsRowDxfId="142"/>
    <tableColumn id="5" xr3:uid="{4EFCA7C2-0F07-4E50-912D-6737C57E2B4C}" name="Moderate PiN (severity phase 3)" dataDxfId="141" totalsRowDxfId="140"/>
    <tableColumn id="7" xr3:uid="{31BF9190-B8D2-43A0-9FB8-F5D8FA0DC27E}" name="Total IDPs PiN" totalsRowFunction="sum" dataDxfId="139" totalsRowDxfId="138"/>
    <tableColumn id="12" xr3:uid="{C9C16F18-9CC5-4AF9-B4EC-7F06AF1FA078}" name="Returnees (Affected)" dataDxfId="137" totalsRowDxfId="136"/>
    <tableColumn id="19" xr3:uid="{BBCCA688-B5BC-4AF0-A9F8-70BB57E8733A}" name="Final Severity (population Group level)-Returnees" dataDxfId="135" totalsRowDxfId="134"/>
    <tableColumn id="21" xr3:uid="{F9C30621-11C7-483A-BC10-36996A13F054}" name="Acute PiN (severity phase 4,5) - Returnees" dataDxfId="133" totalsRowDxfId="132"/>
    <tableColumn id="22" xr3:uid="{5224A7AB-DEA0-46E6-92FC-E69BC4EA529C}" name="Moderate PiN (severity phase 3) - Returnees" dataDxfId="131" totalsRowDxfId="130"/>
    <tableColumn id="23" xr3:uid="{5AD50A12-D13F-4429-94C0-A1CC3BBBE900}" name="Total Returnees PiN" totalsRowFunction="sum" dataDxfId="129" totalsRowDxfId="128"/>
    <tableColumn id="24" xr3:uid="{CC2A0763-B556-4BFF-B599-F79D9B0B9978}" name="HC (Affected)" dataDxfId="127" totalsRowDxfId="126"/>
    <tableColumn id="38" xr3:uid="{6E568680-58BE-4EFA-BE30-239D3C1077C8}" name="Final Severity (population Group level)-HC" dataDxfId="125" totalsRowDxfId="124"/>
    <tableColumn id="40" xr3:uid="{0DC1D4BB-4447-481B-8D4A-8353552845D1}" name="Acute PiN (severity phase 4,5) - HC" dataDxfId="123" totalsRowDxfId="122"/>
    <tableColumn id="41" xr3:uid="{C6AA2E45-2BE6-448E-B82F-20C142D828CE}" name="Moderate PiN (severity phase 3) - HC" dataDxfId="121" totalsRowDxfId="120"/>
    <tableColumn id="42" xr3:uid="{0024DC9E-BD7C-4076-A6B1-57B890806013}" name="Total HC PiN" totalsRowFunction="sum" dataDxfId="119" totalsRowDxfId="118"/>
    <tableColumn id="43" xr3:uid="{C73F3031-9050-47E5-8DF7-9FB4A0B65DDD}" name="TOTAL PiN - Protection" totalsRowFunction="sum" dataDxfId="117" totalsRowDxfId="116">
      <calculatedColumnFormula>SUM(sev_pin_pro[[#This Row],[Total IDPs PiN]],sev_pin_pro[[#This Row],[Total Returnees PiN]],sev_pin_pro[[#This Row],[Total HC PiN]])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E28E69CE-F0BF-4A65-8B3D-D176434930A8}" name="sev_pin_hlp" displayName="sev_pin_hlp" ref="A2:V266" totalsRowCount="1" headerRowDxfId="115" dataDxfId="114">
  <autoFilter ref="A2:V265" xr:uid="{3181342D-C352-4D6B-A341-EDF688B2C128}"/>
  <sortState xmlns:xlrd2="http://schemas.microsoft.com/office/spreadsheetml/2017/richdata2" ref="A3:I30">
    <sortCondition ref="C2:C30"/>
  </sortState>
  <tableColumns count="22">
    <tableColumn id="1" xr3:uid="{660A2347-DD25-49B6-874E-1BDE56A04F1A}" name="ADM1_PCODE" totalsRowLabel="Total" dataDxfId="113" totalsRowDxfId="112"/>
    <tableColumn id="2" xr3:uid="{8B91C9F8-F817-493A-B4B2-693A47BF3A61}" name="ADM1_EN" dataDxfId="111" totalsRowDxfId="110"/>
    <tableColumn id="3" xr3:uid="{70D81453-09B3-4481-BFFB-499C7E798F96}" name="ADM2_PCODE" dataDxfId="109" totalsRowDxfId="108"/>
    <tableColumn id="4" xr3:uid="{10EFE5AF-6A79-470F-BF49-C907CBE65490}" name="ADM2_EN" dataDxfId="107" totalsRowDxfId="106"/>
    <tableColumn id="9" xr3:uid="{670AC254-2F1F-4E77-8D43-1B7C8AF20F92}" name="ADM3_PCODE" dataDxfId="105" totalsRowDxfId="104"/>
    <tableColumn id="8" xr3:uid="{1AC99398-4157-454B-B2F6-F67688979B03}" name="ADM3_EN" dataDxfId="103" totalsRowDxfId="102"/>
    <tableColumn id="28" xr3:uid="{FFAFE5F5-0BEE-43C7-BE09-D634E64C5F27}" name="IDPs (Affected)" dataDxfId="101" totalsRowDxfId="100"/>
    <tableColumn id="6" xr3:uid="{D35C62E9-B62C-42FF-A1C8-D2ABF580A2E6}" name="Final Severity (population Group level)-IDPs" dataDxfId="99" totalsRowDxfId="98"/>
    <tableColumn id="34" xr3:uid="{D2831A68-5E1B-4C64-A732-278BFA4CA525}" name="Acute PiN (severity phase 4,5)" dataDxfId="97" totalsRowDxfId="96"/>
    <tableColumn id="5" xr3:uid="{F87E719C-00AC-470C-BE6B-B7DD09952E84}" name="Moderate PiN (severity phase 3)" dataDxfId="95" totalsRowDxfId="94"/>
    <tableColumn id="7" xr3:uid="{53CAB059-A6B6-4914-928D-4ECD0B002A10}" name="Total IDPs PiN" totalsRowFunction="sum" dataDxfId="93" totalsRowDxfId="40"/>
    <tableColumn id="12" xr3:uid="{5916ACC3-019B-4AF5-9FDE-6C61434E7ABA}" name="Returnees (Affected)" dataDxfId="92" totalsRowDxfId="91"/>
    <tableColumn id="19" xr3:uid="{CD626AD3-EAB6-42E2-A833-C5AEA9212734}" name="Final Severity (population Group level)-Returnees" dataDxfId="90" totalsRowDxfId="89"/>
    <tableColumn id="21" xr3:uid="{110309C1-4419-4547-AEFB-DEBB946D5E2E}" name="Acute PiN (severity phase 4,5) - Returnees" dataDxfId="88" totalsRowDxfId="87"/>
    <tableColumn id="22" xr3:uid="{DF62F02E-FF14-4298-845C-24BBD17CE08F}" name="Moderate PiN (severity phase 3) - Returnees" dataDxfId="86" totalsRowDxfId="85"/>
    <tableColumn id="23" xr3:uid="{3A29649A-8D72-4CE3-BF23-1CBA02B20EF5}" name="Total Returnees PiN" totalsRowFunction="sum" dataDxfId="84" totalsRowDxfId="39"/>
    <tableColumn id="24" xr3:uid="{8F544DAB-71E1-4C5B-8097-C60218EF5459}" name="HC (Affected)" dataDxfId="83" totalsRowDxfId="82"/>
    <tableColumn id="38" xr3:uid="{F2B92D05-C7D2-42A2-A571-64B339E20200}" name="Final Severity (population Group level)-HC" dataDxfId="81" totalsRowDxfId="80"/>
    <tableColumn id="40" xr3:uid="{0666917C-639F-4BF4-9A0F-18C14B9EF198}" name="Acute PiN (severity phase 4,5) - HC" dataDxfId="79" totalsRowDxfId="78"/>
    <tableColumn id="41" xr3:uid="{FCAC6B4B-9445-42F8-92C3-03F484C8BC4E}" name="Moderate PiN (severity phase 3) - HC" dataDxfId="77" totalsRowDxfId="76"/>
    <tableColumn id="42" xr3:uid="{093C8031-DAA9-4FC4-9D29-9CED1FA9325F}" name="Total HC PiN" totalsRowFunction="sum" dataDxfId="75" totalsRowDxfId="38"/>
    <tableColumn id="43" xr3:uid="{1206B45D-4761-478C-8F66-6604D0A054AC}" name="TOTAL PiN - HLP" totalsRowFunction="sum" dataDxfId="74" totalsRowDxfId="37">
      <calculatedColumnFormula>SUM(sev_pin_hlp[[#This Row],[Total IDPs PiN]],sev_pin_hlp[[#This Row],[Total Returnees PiN]],sev_pin_hlp[[#This Row],[Total HC PiN]])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C92A56E-FB4D-43E9-8FA4-2E9312DEA38D}" name="severity_ej" displayName="severity_ej" ref="A1:M265" totalsRowCount="1" headerRowDxfId="73" dataDxfId="71" totalsRowDxfId="69" headerRowBorderDxfId="72" tableBorderDxfId="70">
  <autoFilter ref="A1:M264" xr:uid="{6D613AF2-664F-424E-8086-13F9A21CA294}"/>
  <sortState xmlns:xlrd2="http://schemas.microsoft.com/office/spreadsheetml/2017/richdata2" ref="A2:L11">
    <sortCondition ref="F1:F264"/>
  </sortState>
  <tableColumns count="13">
    <tableColumn id="1" xr3:uid="{FA526DE9-EC49-427B-8A40-2AB60478E126}" name="ADM1_PCODE" dataDxfId="68" totalsRowDxfId="67"/>
    <tableColumn id="3" xr3:uid="{32BFAC6D-1201-4CF0-B3E0-315372DC5ECA}" name="ADM1_EN" dataDxfId="66" totalsRowDxfId="65"/>
    <tableColumn id="5" xr3:uid="{CFC527EB-259E-4A95-9408-C2F46EC9ACF8}" name="ADM2_PCODE" dataDxfId="64" totalsRowDxfId="63"/>
    <tableColumn id="2" xr3:uid="{E2423DED-06EB-4EE6-91DA-21F44EB1FBCD}" name="ADM2_EN" dataDxfId="62" totalsRowDxfId="61"/>
    <tableColumn id="4" xr3:uid="{9714225E-E1C5-442D-B8E0-882378B85709}" name="ADM3_PCODE" dataDxfId="60" totalsRowDxfId="59"/>
    <tableColumn id="6" xr3:uid="{BEB895E0-A428-48A3-9878-00C45043AECE}" name="ADM3_EN" dataDxfId="58" totalsRowDxfId="57"/>
    <tableColumn id="8" xr3:uid="{9AAFF5F7-7B33-4E61-854B-9960C7C381D9}" name="Severity - Protection" dataDxfId="56" totalsRowDxfId="51">
      <calculatedColumnFormula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calculatedColumnFormula>
    </tableColumn>
    <tableColumn id="19" xr3:uid="{4775AD21-BCBF-4290-B074-D29588CF90BE}" name="Severity - GBV" dataDxfId="55" totalsRowDxfId="50" dataCellStyle="Comma 2">
      <calculatedColumnFormula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calculatedColumnFormula>
    </tableColumn>
    <tableColumn id="18" xr3:uid="{0D62BDB4-BC7A-46A6-ACE8-706EFEEFD44C}" name="Severity - CP" dataDxfId="54" totalsRowDxfId="49" dataCellStyle="Comma 2">
      <calculatedColumnFormula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calculatedColumnFormula>
    </tableColumn>
    <tableColumn id="17" xr3:uid="{3931DA08-D079-4572-8A78-4986A557378A}" name="Severity - Mine Action" dataDxfId="53" totalsRowDxfId="48" dataCellStyle="Comma 2">
      <calculatedColumnFormula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calculatedColumnFormula>
    </tableColumn>
    <tableColumn id="16" xr3:uid="{26C78BD3-37B8-4F08-AEF5-55EEEAC93B35}" name="Severity - HLP" dataDxfId="52" totalsRowDxfId="47" dataCellStyle="Comma 2">
      <calculatedColumnFormula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calculatedColumnFormula>
    </tableColumn>
    <tableColumn id="13" xr3:uid="{BC82270A-5E0D-4657-84EB-DB13FB0FA72D}" name="Severity Check" dataDxfId="34" totalsRowDxfId="46">
      <calculatedColumnFormula>IF(MAX(severity_ej[[#This Row],[Severity - GBV]],severity_ej[[#This Row],[Severity - CP]],severity_ej[[#This Row],[Severity - Mine Action]],severity_ej[[#This Row],[Severity - HLP]])&gt;severity_ej[[#This Row],[Severity - Protection]],"Red Flag","OK")</calculatedColumnFormula>
    </tableColumn>
    <tableColumn id="7" xr3:uid="{3A1F8834-D83B-4219-83B6-BE50283E79A7}" name="Final Protection Cluster Severity" dataDxfId="33" totalsRowDxfId="41" dataCellStyle="Comma 2">
      <calculatedColumnFormula>severity_ej[[#This Row],[Severity - Protection]]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C6B6A95-46A9-40A1-ADAC-F18F1EE1EF7A}" name="severity_ej2" displayName="severity_ej2" ref="A1:M265" totalsRowCount="1" headerRowDxfId="30" dataDxfId="29" totalsRowDxfId="28" headerRowBorderDxfId="26" tableBorderDxfId="27">
  <autoFilter ref="A1:M264" xr:uid="{6D613AF2-664F-424E-8086-13F9A21CA294}"/>
  <sortState xmlns:xlrd2="http://schemas.microsoft.com/office/spreadsheetml/2017/richdata2" ref="A2:L11">
    <sortCondition ref="F1:F264"/>
  </sortState>
  <tableColumns count="13">
    <tableColumn id="1" xr3:uid="{E857CE64-E418-43DC-8CF0-9A76D3443C53}" name="ADM1_PCODE" dataDxfId="24" totalsRowDxfId="25"/>
    <tableColumn id="3" xr3:uid="{232380AD-45B4-42F4-ACA0-9DB4F71E7205}" name="ADM1_EN" dataDxfId="22" totalsRowDxfId="23"/>
    <tableColumn id="5" xr3:uid="{462AABB4-7FA3-49C4-8AEF-D4C1AF87A76D}" name="ADM2_PCODE" dataDxfId="20" totalsRowDxfId="21"/>
    <tableColumn id="2" xr3:uid="{98C0B747-0AF8-4FD3-889C-AF634FDFCACF}" name="ADM2_EN" dataDxfId="18" totalsRowDxfId="19"/>
    <tableColumn id="4" xr3:uid="{44BE8112-7BA4-4BBA-B6CC-EA47CB2B4D4E}" name="ADM3_PCODE" dataDxfId="16" totalsRowDxfId="17"/>
    <tableColumn id="6" xr3:uid="{1D27041A-7B8E-4E1C-BB89-612247EEDC4B}" name="ADM3_EN" dataDxfId="14" totalsRowDxfId="15"/>
    <tableColumn id="8" xr3:uid="{BB5178C1-9D2A-4E62-A494-1CA5D28DAF99}" name="PiN - Protection" dataDxfId="3" totalsRowDxfId="13">
      <calculatedColumnFormula>IFERROR(_xlfn.XLOOKUP(severity_ej2[[#This Row],[ADM3_PCODE]],sev_pin_pro[ADM3_PCODE],sev_pin_pro[TOTAL PiN - Protection]),"")</calculatedColumnFormula>
    </tableColumn>
    <tableColumn id="19" xr3:uid="{3D62E843-0082-4182-9BC3-C4F4344CE7F7}" name="PiN - GBV" dataDxfId="4" totalsRowDxfId="12" dataCellStyle="Comma 2">
      <calculatedColumnFormula>IFERROR(_xlfn.XLOOKUP(severity_ej2[[#This Row],[ADM3_PCODE]],sev_pin_gbv[ADM3_PCODE],sev_pin_gbv[TOTAL PiN - GBV]),"")</calculatedColumnFormula>
    </tableColumn>
    <tableColumn id="18" xr3:uid="{6D0F2D5F-FDF8-46E6-BA76-8E1A7C071AAA}" name="PiN - CP" dataDxfId="2" totalsRowDxfId="11" dataCellStyle="Comma 2">
      <calculatedColumnFormula>IFERROR(_xlfn.XLOOKUP(severity_ej2[[#This Row],[ADM3_PCODE]],sev_pin_cp[ADM3_PCODE],sev_pin_cp[TOTAL PiN - CP]),"")</calculatedColumnFormula>
    </tableColumn>
    <tableColumn id="17" xr3:uid="{89FDF768-ADE9-4639-A6B5-5381342A73B6}" name="PiN - Mine Action" dataDxfId="1" totalsRowDxfId="10" dataCellStyle="Comma 2">
      <calculatedColumnFormula>IFERROR(_xlfn.XLOOKUP(severity_ej2[[#This Row],[ADM3_PCODE]],sev_pin_ma[ADM3_PCODE],sev_pin_ma[TOTAL PiN - Mine Action]),"")</calculatedColumnFormula>
    </tableColumn>
    <tableColumn id="16" xr3:uid="{55E2CB81-14B9-4A1F-98A7-685A4225AFCD}" name="PiN - HLP" dataDxfId="0" totalsRowDxfId="9" dataCellStyle="Comma 2">
      <calculatedColumnFormula>IFERROR(_xlfn.XLOOKUP(severity_ej2[[#This Row],[ADM3_PCODE]],sev_pin_hlp[ADM3_PCODE],sev_pin_hlp[TOTAL PiN - HLP]),"")</calculatedColumnFormula>
    </tableColumn>
    <tableColumn id="13" xr3:uid="{A1B1BA6D-6D4E-4643-9FEC-913B112DC794}" name="PiN Check" dataDxfId="7" totalsRowDxfId="8">
      <calculatedColumnFormula>IF(MAX(severity_ej2[[#This Row],[PiN - GBV]],severity_ej2[[#This Row],[PiN - CP]],severity_ej2[[#This Row],[PiN - Mine Action]],severity_ej2[[#This Row],[PiN - HLP]])&gt;severity_ej2[[#This Row],[PiN - Protection]],"Red Flag","OK")</calculatedColumnFormula>
    </tableColumn>
    <tableColumn id="7" xr3:uid="{98586193-D038-4F45-B80D-45FCDFCA7105}" name="Final Protection Cluster PiN" dataDxfId="5" totalsRowDxfId="6" dataCellStyle="Comma 2">
      <calculatedColumnFormula>severity_ej2[[#This Row],[PiN - Protection]]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teams.microsoft.com/meet/38450038994758?p=gozF76DDcKqRRw7son" TargetMode="External"/><Relationship Id="rId1" Type="http://schemas.openxmlformats.org/officeDocument/2006/relationships/hyperlink" Target="https://teams.microsoft.com/meet/38450038994758?p=gozF76DDcKqRRw7son" TargetMode="External"/><Relationship Id="rId4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teams.microsoft.com/meet/38450038994758?p=gozF76DDcKqRRw7son" TargetMode="External"/><Relationship Id="rId1" Type="http://schemas.openxmlformats.org/officeDocument/2006/relationships/hyperlink" Target="https://teams.microsoft.com/meet/38450038994758?p=gozF76DDcKqRRw7son" TargetMode="External"/><Relationship Id="rId4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A507D-1F3F-4071-B868-761F42D5B53E}">
  <sheetPr codeName="Sheet14">
    <tabColor rgb="FF0070C0"/>
  </sheetPr>
  <dimension ref="A1:V5001"/>
  <sheetViews>
    <sheetView zoomScale="90" zoomScaleNormal="90" workbookViewId="0">
      <selection activeCell="K2" sqref="K2"/>
    </sheetView>
  </sheetViews>
  <sheetFormatPr defaultColWidth="8.7109375" defaultRowHeight="12.75" x14ac:dyDescent="0.2"/>
  <cols>
    <col min="1" max="1" width="12.85546875" style="1" customWidth="1"/>
    <col min="2" max="2" width="12.140625" style="1" customWidth="1"/>
    <col min="3" max="3" width="14.140625" style="1" customWidth="1"/>
    <col min="4" max="4" width="10.85546875" style="1" customWidth="1"/>
    <col min="5" max="5" width="15.5703125" style="1" bestFit="1" customWidth="1"/>
    <col min="6" max="6" width="11.7109375" style="1" customWidth="1"/>
    <col min="7" max="7" width="14.7109375" style="1" customWidth="1"/>
    <col min="8" max="8" width="14.140625" style="1" customWidth="1"/>
    <col min="9" max="9" width="14.5703125" style="1" customWidth="1"/>
    <col min="10" max="11" width="11.85546875" style="1" customWidth="1"/>
    <col min="12" max="12" width="10.140625" style="1" customWidth="1"/>
    <col min="13" max="13" width="10" style="1" customWidth="1"/>
    <col min="14" max="14" width="16.140625" style="1" bestFit="1" customWidth="1"/>
    <col min="15" max="16" width="9.7109375" style="1" customWidth="1"/>
    <col min="17" max="17" width="12.42578125" style="1" customWidth="1"/>
    <col min="18" max="18" width="13.5703125" style="1" customWidth="1"/>
    <col min="19" max="19" width="12.42578125" style="1" customWidth="1"/>
    <col min="20" max="20" width="15.140625" style="1" customWidth="1"/>
    <col min="21" max="21" width="14" style="1" bestFit="1" customWidth="1"/>
    <col min="22" max="22" width="12.28515625" style="1" customWidth="1"/>
    <col min="23" max="16384" width="8.7109375" style="1"/>
  </cols>
  <sheetData>
    <row r="1" spans="1:22" ht="33.950000000000003" customHeight="1" x14ac:dyDescent="0.2">
      <c r="A1" s="22"/>
      <c r="B1" s="22"/>
      <c r="C1" s="22"/>
      <c r="D1" s="22"/>
      <c r="E1" s="22"/>
      <c r="F1" s="22"/>
      <c r="G1" s="40" t="s">
        <v>613</v>
      </c>
      <c r="H1" s="40"/>
      <c r="I1" s="40"/>
      <c r="J1" s="40"/>
      <c r="K1" s="40"/>
      <c r="L1" s="38" t="s">
        <v>614</v>
      </c>
      <c r="M1" s="38"/>
      <c r="N1" s="38"/>
      <c r="O1" s="38"/>
      <c r="P1" s="38"/>
      <c r="Q1" s="39" t="s">
        <v>615</v>
      </c>
      <c r="R1" s="39"/>
      <c r="S1" s="39"/>
      <c r="T1" s="39"/>
      <c r="U1" s="39"/>
      <c r="V1" s="28" t="s">
        <v>616</v>
      </c>
    </row>
    <row r="2" spans="1:22" s="2" customFormat="1" ht="54.6" customHeight="1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23" t="s">
        <v>638</v>
      </c>
      <c r="H2" s="6" t="s">
        <v>617</v>
      </c>
      <c r="I2" s="21" t="s">
        <v>618</v>
      </c>
      <c r="J2" s="9" t="s">
        <v>619</v>
      </c>
      <c r="K2" s="10" t="s">
        <v>620</v>
      </c>
      <c r="L2" s="24" t="s">
        <v>637</v>
      </c>
      <c r="M2" s="20" t="s">
        <v>621</v>
      </c>
      <c r="N2" s="21" t="s">
        <v>622</v>
      </c>
      <c r="O2" s="9" t="s">
        <v>623</v>
      </c>
      <c r="P2" s="10" t="s">
        <v>624</v>
      </c>
      <c r="Q2" s="25" t="s">
        <v>639</v>
      </c>
      <c r="R2" s="20" t="s">
        <v>625</v>
      </c>
      <c r="S2" s="21" t="s">
        <v>626</v>
      </c>
      <c r="T2" s="9" t="s">
        <v>627</v>
      </c>
      <c r="U2" s="10" t="s">
        <v>628</v>
      </c>
      <c r="V2" s="27" t="s">
        <v>629</v>
      </c>
    </row>
    <row r="3" spans="1:22" x14ac:dyDescent="0.2">
      <c r="A3" s="1" t="s">
        <v>6</v>
      </c>
      <c r="B3" s="1" t="s">
        <v>7</v>
      </c>
      <c r="C3" s="1" t="s">
        <v>8</v>
      </c>
      <c r="D3" s="1" t="s">
        <v>7</v>
      </c>
      <c r="E3" s="1" t="s">
        <v>9</v>
      </c>
      <c r="F3" s="1" t="s">
        <v>7</v>
      </c>
      <c r="G3" s="4">
        <v>354761.97564480267</v>
      </c>
      <c r="H3" s="7">
        <v>4</v>
      </c>
      <c r="I3" s="5">
        <v>0</v>
      </c>
      <c r="J3" s="5">
        <v>12375.417755051229</v>
      </c>
      <c r="K3" s="8">
        <v>12375.417755051229</v>
      </c>
      <c r="L3" s="8">
        <v>94603.193505280695</v>
      </c>
      <c r="M3" s="7">
        <v>4</v>
      </c>
      <c r="N3" s="5">
        <v>0</v>
      </c>
      <c r="O3" s="5">
        <v>4851.4458207836251</v>
      </c>
      <c r="P3" s="8">
        <v>4851.4458207836251</v>
      </c>
      <c r="Q3" s="8">
        <v>734099.43084991665</v>
      </c>
      <c r="R3" s="5">
        <v>2</v>
      </c>
      <c r="S3" s="5">
        <v>12442.363234744327</v>
      </c>
      <c r="T3" s="5">
        <v>37327.089704232974</v>
      </c>
      <c r="U3" s="8">
        <v>49769.452938977302</v>
      </c>
      <c r="V3" s="26">
        <f>SUM(sev_pin_gbv[[#This Row],[Total IDPs PiN]],sev_pin_gbv[[#This Row],[Total Returnees PiN]],sev_pin_gbv[[#This Row],[Total HC PiN]])</f>
        <v>66996.316514812148</v>
      </c>
    </row>
    <row r="4" spans="1:22" x14ac:dyDescent="0.2">
      <c r="A4" s="1" t="s">
        <v>10</v>
      </c>
      <c r="B4" s="1" t="s">
        <v>11</v>
      </c>
      <c r="C4" s="1" t="s">
        <v>12</v>
      </c>
      <c r="D4" s="1" t="s">
        <v>13</v>
      </c>
      <c r="E4" s="1" t="s">
        <v>14</v>
      </c>
      <c r="F4" s="1" t="s">
        <v>13</v>
      </c>
      <c r="G4" s="4">
        <v>107032.08829103541</v>
      </c>
      <c r="H4" s="7">
        <v>5</v>
      </c>
      <c r="I4" s="5">
        <v>86645.023854647719</v>
      </c>
      <c r="J4" s="5">
        <v>0</v>
      </c>
      <c r="K4" s="8">
        <v>86645.023854647719</v>
      </c>
      <c r="L4" s="5">
        <v>122322.9244504487</v>
      </c>
      <c r="M4" s="7">
        <v>3</v>
      </c>
      <c r="N4" s="5">
        <v>17474.703492921246</v>
      </c>
      <c r="O4" s="5">
        <v>29124.505821535411</v>
      </c>
      <c r="P4" s="5">
        <v>46599.209314456661</v>
      </c>
      <c r="Q4" s="5">
        <v>941091.38725851581</v>
      </c>
      <c r="R4" s="5">
        <v>3</v>
      </c>
      <c r="S4" s="5">
        <v>170369.99252093839</v>
      </c>
      <c r="T4" s="5">
        <v>210934.27645449518</v>
      </c>
      <c r="U4" s="5">
        <v>381304.26897543354</v>
      </c>
      <c r="V4" s="26">
        <f>SUM(sev_pin_gbv[[#This Row],[Total IDPs PiN]],sev_pin_gbv[[#This Row],[Total Returnees PiN]],sev_pin_gbv[[#This Row],[Total HC PiN]])</f>
        <v>514548.50214453792</v>
      </c>
    </row>
    <row r="5" spans="1:22" x14ac:dyDescent="0.2">
      <c r="A5" s="1" t="s">
        <v>10</v>
      </c>
      <c r="B5" s="1" t="s">
        <v>11</v>
      </c>
      <c r="C5" s="1" t="s">
        <v>12</v>
      </c>
      <c r="D5" s="1" t="s">
        <v>13</v>
      </c>
      <c r="E5" s="1" t="s">
        <v>15</v>
      </c>
      <c r="F5" s="1" t="s">
        <v>16</v>
      </c>
      <c r="G5" s="4">
        <v>63242.057638839484</v>
      </c>
      <c r="H5" s="7">
        <v>2</v>
      </c>
      <c r="I5" s="5">
        <v>0</v>
      </c>
      <c r="J5" s="5">
        <v>10540.342939806589</v>
      </c>
      <c r="K5" s="8">
        <v>10540.342939806589</v>
      </c>
      <c r="L5" s="5">
        <v>8577.3378951512295</v>
      </c>
      <c r="M5" s="7">
        <v>3</v>
      </c>
      <c r="N5" s="5">
        <v>0</v>
      </c>
      <c r="O5" s="5">
        <v>5718.225263434153</v>
      </c>
      <c r="P5" s="5">
        <v>5718.225263434153</v>
      </c>
      <c r="Q5" s="5">
        <v>52206.404466009291</v>
      </c>
      <c r="R5" s="5">
        <v>3</v>
      </c>
      <c r="S5" s="5">
        <v>1186.5091924093015</v>
      </c>
      <c r="T5" s="5">
        <v>10678.582731683711</v>
      </c>
      <c r="U5" s="5">
        <v>11865.091924093012</v>
      </c>
      <c r="V5" s="26">
        <f>SUM(sev_pin_gbv[[#This Row],[Total IDPs PiN]],sev_pin_gbv[[#This Row],[Total Returnees PiN]],sev_pin_gbv[[#This Row],[Total HC PiN]])</f>
        <v>28123.660127333755</v>
      </c>
    </row>
    <row r="6" spans="1:22" x14ac:dyDescent="0.2">
      <c r="A6" s="1" t="s">
        <v>10</v>
      </c>
      <c r="B6" s="1" t="s">
        <v>11</v>
      </c>
      <c r="C6" s="1" t="s">
        <v>12</v>
      </c>
      <c r="D6" s="1" t="s">
        <v>13</v>
      </c>
      <c r="E6" s="1" t="s">
        <v>17</v>
      </c>
      <c r="F6" s="1" t="s">
        <v>18</v>
      </c>
      <c r="G6" s="4">
        <v>207.3367561113555</v>
      </c>
      <c r="H6" s="7">
        <v>2</v>
      </c>
      <c r="I6" s="5">
        <v>0</v>
      </c>
      <c r="J6" s="5">
        <v>0</v>
      </c>
      <c r="K6" s="8">
        <v>0</v>
      </c>
      <c r="L6" s="5">
        <v>14159.397109281721</v>
      </c>
      <c r="M6" s="7">
        <v>2</v>
      </c>
      <c r="N6" s="5">
        <v>2154.6908644559144</v>
      </c>
      <c r="O6" s="5">
        <v>0</v>
      </c>
      <c r="P6" s="5">
        <v>2154.6908644559144</v>
      </c>
      <c r="Q6" s="5">
        <v>13673.066134606925</v>
      </c>
      <c r="R6" s="5">
        <v>5</v>
      </c>
      <c r="S6" s="5">
        <v>3528.5331960275935</v>
      </c>
      <c r="T6" s="5">
        <v>0</v>
      </c>
      <c r="U6" s="5">
        <v>3528.5331960275935</v>
      </c>
      <c r="V6" s="26">
        <f>SUM(sev_pin_gbv[[#This Row],[Total IDPs PiN]],sev_pin_gbv[[#This Row],[Total Returnees PiN]],sev_pin_gbv[[#This Row],[Total HC PiN]])</f>
        <v>5683.2240604835079</v>
      </c>
    </row>
    <row r="7" spans="1:22" x14ac:dyDescent="0.2">
      <c r="A7" s="1" t="s">
        <v>10</v>
      </c>
      <c r="B7" s="1" t="s">
        <v>11</v>
      </c>
      <c r="C7" s="1" t="s">
        <v>12</v>
      </c>
      <c r="D7" s="1" t="s">
        <v>13</v>
      </c>
      <c r="E7" s="1" t="s">
        <v>19</v>
      </c>
      <c r="F7" s="1" t="s">
        <v>20</v>
      </c>
      <c r="G7" s="4">
        <v>77.404680699250804</v>
      </c>
      <c r="H7" s="7">
        <v>2</v>
      </c>
      <c r="I7" s="5">
        <v>0</v>
      </c>
      <c r="J7" s="5">
        <v>0</v>
      </c>
      <c r="K7" s="8">
        <v>0</v>
      </c>
      <c r="L7" s="5">
        <v>9173.2666000713525</v>
      </c>
      <c r="M7" s="7">
        <v>2</v>
      </c>
      <c r="N7" s="5">
        <v>0</v>
      </c>
      <c r="O7" s="5">
        <v>611.55110667142344</v>
      </c>
      <c r="P7" s="5">
        <v>611.55110667142344</v>
      </c>
      <c r="Q7" s="5">
        <v>5921.7287192293979</v>
      </c>
      <c r="R7" s="5">
        <v>2</v>
      </c>
      <c r="S7" s="5">
        <v>0</v>
      </c>
      <c r="T7" s="5">
        <v>328.98492884607765</v>
      </c>
      <c r="U7" s="5">
        <v>328.98492884607765</v>
      </c>
      <c r="V7" s="26">
        <f>SUM(sev_pin_gbv[[#This Row],[Total IDPs PiN]],sev_pin_gbv[[#This Row],[Total Returnees PiN]],sev_pin_gbv[[#This Row],[Total HC PiN]])</f>
        <v>940.53603551750109</v>
      </c>
    </row>
    <row r="8" spans="1:22" x14ac:dyDescent="0.2">
      <c r="A8" s="1" t="s">
        <v>10</v>
      </c>
      <c r="B8" s="1" t="s">
        <v>11</v>
      </c>
      <c r="C8" s="1" t="s">
        <v>12</v>
      </c>
      <c r="D8" s="1" t="s">
        <v>13</v>
      </c>
      <c r="E8" s="1" t="s">
        <v>21</v>
      </c>
      <c r="F8" s="1" t="s">
        <v>22</v>
      </c>
      <c r="G8" s="4">
        <v>10463.652279166277</v>
      </c>
      <c r="H8" s="7">
        <v>2</v>
      </c>
      <c r="I8" s="5">
        <v>0</v>
      </c>
      <c r="J8" s="5">
        <v>0</v>
      </c>
      <c r="K8" s="8">
        <v>0</v>
      </c>
      <c r="L8" s="5">
        <v>12731.693196419306</v>
      </c>
      <c r="M8" s="7">
        <v>2</v>
      </c>
      <c r="N8" s="5">
        <v>0</v>
      </c>
      <c r="O8" s="5">
        <v>0</v>
      </c>
      <c r="P8" s="5">
        <v>0</v>
      </c>
      <c r="Q8" s="5">
        <v>22728.054524414412</v>
      </c>
      <c r="R8" s="5">
        <v>2</v>
      </c>
      <c r="S8" s="5">
        <v>0</v>
      </c>
      <c r="T8" s="5">
        <v>614.27174390309222</v>
      </c>
      <c r="U8" s="5">
        <v>614.27174390309222</v>
      </c>
      <c r="V8" s="26">
        <f>SUM(sev_pin_gbv[[#This Row],[Total IDPs PiN]],sev_pin_gbv[[#This Row],[Total Returnees PiN]],sev_pin_gbv[[#This Row],[Total HC PiN]])</f>
        <v>614.27174390309222</v>
      </c>
    </row>
    <row r="9" spans="1:22" x14ac:dyDescent="0.2">
      <c r="A9" s="1" t="s">
        <v>10</v>
      </c>
      <c r="B9" s="1" t="s">
        <v>11</v>
      </c>
      <c r="C9" s="1" t="s">
        <v>12</v>
      </c>
      <c r="D9" s="1" t="s">
        <v>13</v>
      </c>
      <c r="E9" s="1" t="s">
        <v>23</v>
      </c>
      <c r="F9" s="1" t="s">
        <v>24</v>
      </c>
      <c r="G9" s="4">
        <v>65.040480045718652</v>
      </c>
      <c r="H9" s="7">
        <v>2</v>
      </c>
      <c r="I9" s="5">
        <v>0</v>
      </c>
      <c r="J9" s="5">
        <v>0</v>
      </c>
      <c r="K9" s="8">
        <v>0</v>
      </c>
      <c r="L9" s="5">
        <v>8993.1471759215165</v>
      </c>
      <c r="M9" s="7">
        <v>2</v>
      </c>
      <c r="N9" s="5">
        <v>0</v>
      </c>
      <c r="O9" s="5">
        <v>0</v>
      </c>
      <c r="P9" s="5">
        <v>0</v>
      </c>
      <c r="Q9" s="5">
        <v>4599.0123440327652</v>
      </c>
      <c r="R9" s="5">
        <v>2</v>
      </c>
      <c r="S9" s="5">
        <v>530.65527046531906</v>
      </c>
      <c r="T9" s="5">
        <v>0</v>
      </c>
      <c r="U9" s="5">
        <v>530.65527046531906</v>
      </c>
      <c r="V9" s="26">
        <f>SUM(sev_pin_gbv[[#This Row],[Total IDPs PiN]],sev_pin_gbv[[#This Row],[Total Returnees PiN]],sev_pin_gbv[[#This Row],[Total HC PiN]])</f>
        <v>530.65527046531906</v>
      </c>
    </row>
    <row r="10" spans="1:22" x14ac:dyDescent="0.2">
      <c r="A10" s="1" t="s">
        <v>10</v>
      </c>
      <c r="B10" s="1" t="s">
        <v>11</v>
      </c>
      <c r="C10" s="1" t="s">
        <v>12</v>
      </c>
      <c r="D10" s="1" t="s">
        <v>13</v>
      </c>
      <c r="E10" s="1" t="s">
        <v>25</v>
      </c>
      <c r="F10" s="1" t="s">
        <v>26</v>
      </c>
      <c r="G10" s="4">
        <v>73.143091307861027</v>
      </c>
      <c r="H10" s="7">
        <v>2</v>
      </c>
      <c r="I10" s="5">
        <v>0</v>
      </c>
      <c r="J10" s="5">
        <v>0</v>
      </c>
      <c r="K10" s="8">
        <v>0</v>
      </c>
      <c r="L10" s="5">
        <v>4935.7837931432532</v>
      </c>
      <c r="M10" s="7">
        <v>2</v>
      </c>
      <c r="N10" s="5">
        <v>0</v>
      </c>
      <c r="O10" s="5">
        <v>0</v>
      </c>
      <c r="P10" s="5">
        <v>0</v>
      </c>
      <c r="Q10" s="5">
        <v>4519.4731155488862</v>
      </c>
      <c r="R10" s="5">
        <v>2</v>
      </c>
      <c r="S10" s="5">
        <v>0</v>
      </c>
      <c r="T10" s="5">
        <v>0</v>
      </c>
      <c r="U10" s="5">
        <v>0</v>
      </c>
      <c r="V10" s="26">
        <f>SUM(sev_pin_gbv[[#This Row],[Total IDPs PiN]],sev_pin_gbv[[#This Row],[Total Returnees PiN]],sev_pin_gbv[[#This Row],[Total HC PiN]])</f>
        <v>0</v>
      </c>
    </row>
    <row r="11" spans="1:22" x14ac:dyDescent="0.2">
      <c r="A11" s="1" t="s">
        <v>10</v>
      </c>
      <c r="B11" s="1" t="s">
        <v>11</v>
      </c>
      <c r="C11" s="1" t="s">
        <v>27</v>
      </c>
      <c r="D11" s="1" t="s">
        <v>28</v>
      </c>
      <c r="E11" s="1" t="s">
        <v>29</v>
      </c>
      <c r="F11" s="1" t="s">
        <v>28</v>
      </c>
      <c r="G11" s="4">
        <v>107033.6570532832</v>
      </c>
      <c r="H11" s="7">
        <v>2</v>
      </c>
      <c r="I11" s="5">
        <v>3148.0487368612694</v>
      </c>
      <c r="J11" s="5">
        <v>15740.243684306348</v>
      </c>
      <c r="K11" s="8">
        <v>18888.292421167618</v>
      </c>
      <c r="L11" s="5">
        <v>11417.710441641428</v>
      </c>
      <c r="M11" s="7">
        <v>2</v>
      </c>
      <c r="N11" s="5">
        <v>0</v>
      </c>
      <c r="O11" s="5">
        <v>0</v>
      </c>
      <c r="P11" s="5">
        <v>0</v>
      </c>
      <c r="Q11" s="5">
        <v>64391.432505075391</v>
      </c>
      <c r="R11" s="5">
        <v>2</v>
      </c>
      <c r="S11" s="5">
        <v>1570.5227440262299</v>
      </c>
      <c r="T11" s="5">
        <v>6282.0909761049197</v>
      </c>
      <c r="U11" s="5">
        <v>7852.6137201311494</v>
      </c>
      <c r="V11" s="26">
        <f>SUM(sev_pin_gbv[[#This Row],[Total IDPs PiN]],sev_pin_gbv[[#This Row],[Total Returnees PiN]],sev_pin_gbv[[#This Row],[Total HC PiN]])</f>
        <v>26740.906141298768</v>
      </c>
    </row>
    <row r="12" spans="1:22" x14ac:dyDescent="0.2">
      <c r="A12" s="1" t="s">
        <v>10</v>
      </c>
      <c r="B12" s="1" t="s">
        <v>11</v>
      </c>
      <c r="C12" s="1" t="s">
        <v>27</v>
      </c>
      <c r="D12" s="1" t="s">
        <v>28</v>
      </c>
      <c r="E12" s="1" t="s">
        <v>30</v>
      </c>
      <c r="F12" s="1" t="s">
        <v>31</v>
      </c>
      <c r="G12" s="4">
        <v>288.20954376020455</v>
      </c>
      <c r="H12" s="7">
        <v>2</v>
      </c>
      <c r="I12" s="5">
        <v>0</v>
      </c>
      <c r="J12" s="5">
        <v>0</v>
      </c>
      <c r="K12" s="8">
        <v>0</v>
      </c>
      <c r="L12" s="5">
        <v>3062.0793567665814</v>
      </c>
      <c r="M12" s="7">
        <v>2</v>
      </c>
      <c r="N12" s="5">
        <v>0</v>
      </c>
      <c r="O12" s="5">
        <v>0</v>
      </c>
      <c r="P12" s="5">
        <v>0</v>
      </c>
      <c r="Q12" s="5">
        <v>15742.711099473214</v>
      </c>
      <c r="R12" s="5">
        <v>2</v>
      </c>
      <c r="S12" s="5">
        <v>0</v>
      </c>
      <c r="T12" s="5">
        <v>0</v>
      </c>
      <c r="U12" s="5">
        <v>0</v>
      </c>
      <c r="V12" s="26">
        <f>SUM(sev_pin_gbv[[#This Row],[Total IDPs PiN]],sev_pin_gbv[[#This Row],[Total Returnees PiN]],sev_pin_gbv[[#This Row],[Total HC PiN]])</f>
        <v>0</v>
      </c>
    </row>
    <row r="13" spans="1:22" x14ac:dyDescent="0.2">
      <c r="A13" s="1" t="s">
        <v>10</v>
      </c>
      <c r="B13" s="1" t="s">
        <v>11</v>
      </c>
      <c r="C13" s="1" t="s">
        <v>27</v>
      </c>
      <c r="D13" s="1" t="s">
        <v>28</v>
      </c>
      <c r="E13" s="1" t="s">
        <v>32</v>
      </c>
      <c r="F13" s="1" t="s">
        <v>33</v>
      </c>
      <c r="G13" s="4">
        <v>175.10566421289309</v>
      </c>
      <c r="H13" s="7">
        <v>2</v>
      </c>
      <c r="I13" s="5">
        <v>0</v>
      </c>
      <c r="J13" s="5">
        <v>0</v>
      </c>
      <c r="K13" s="8">
        <v>0</v>
      </c>
      <c r="L13" s="5">
        <v>1556.4248067268304</v>
      </c>
      <c r="M13" s="7">
        <v>2</v>
      </c>
      <c r="N13" s="5">
        <v>0</v>
      </c>
      <c r="O13" s="5">
        <v>0</v>
      </c>
      <c r="P13" s="5">
        <v>0</v>
      </c>
      <c r="Q13" s="5">
        <v>18718.669529060277</v>
      </c>
      <c r="R13" s="5">
        <v>2</v>
      </c>
      <c r="S13" s="5">
        <v>2529.5499363594968</v>
      </c>
      <c r="T13" s="5">
        <v>1011.8199745437988</v>
      </c>
      <c r="U13" s="5">
        <v>3541.3699109032955</v>
      </c>
      <c r="V13" s="26">
        <f>SUM(sev_pin_gbv[[#This Row],[Total IDPs PiN]],sev_pin_gbv[[#This Row],[Total Returnees PiN]],sev_pin_gbv[[#This Row],[Total HC PiN]])</f>
        <v>3541.3699109032955</v>
      </c>
    </row>
    <row r="14" spans="1:22" x14ac:dyDescent="0.2">
      <c r="A14" s="1" t="s">
        <v>10</v>
      </c>
      <c r="B14" s="1" t="s">
        <v>11</v>
      </c>
      <c r="C14" s="1" t="s">
        <v>27</v>
      </c>
      <c r="D14" s="1" t="s">
        <v>28</v>
      </c>
      <c r="E14" s="1" t="s">
        <v>34</v>
      </c>
      <c r="F14" s="1" t="s">
        <v>35</v>
      </c>
      <c r="G14" s="4">
        <v>4580.4846856696604</v>
      </c>
      <c r="H14" s="7">
        <v>2</v>
      </c>
      <c r="I14" s="5">
        <v>0</v>
      </c>
      <c r="J14" s="5">
        <v>458.04846856696605</v>
      </c>
      <c r="K14" s="8">
        <v>458.04846856696605</v>
      </c>
      <c r="L14" s="5">
        <v>348.56916829363536</v>
      </c>
      <c r="M14" s="7">
        <v>2</v>
      </c>
      <c r="N14" s="5">
        <v>0</v>
      </c>
      <c r="O14" s="5">
        <v>0</v>
      </c>
      <c r="P14" s="5">
        <v>0</v>
      </c>
      <c r="Q14" s="5">
        <v>10983.346146036705</v>
      </c>
      <c r="R14" s="5">
        <v>2</v>
      </c>
      <c r="S14" s="5">
        <v>0</v>
      </c>
      <c r="T14" s="5">
        <v>203.39529900067973</v>
      </c>
      <c r="U14" s="5">
        <v>203.39529900067973</v>
      </c>
      <c r="V14" s="26">
        <f>SUM(sev_pin_gbv[[#This Row],[Total IDPs PiN]],sev_pin_gbv[[#This Row],[Total Returnees PiN]],sev_pin_gbv[[#This Row],[Total HC PiN]])</f>
        <v>661.44376756764575</v>
      </c>
    </row>
    <row r="15" spans="1:22" x14ac:dyDescent="0.2">
      <c r="A15" s="1" t="s">
        <v>10</v>
      </c>
      <c r="B15" s="1" t="s">
        <v>11</v>
      </c>
      <c r="C15" s="1" t="s">
        <v>27</v>
      </c>
      <c r="D15" s="1" t="s">
        <v>28</v>
      </c>
      <c r="E15" s="1" t="s">
        <v>36</v>
      </c>
      <c r="F15" s="1" t="s">
        <v>37</v>
      </c>
      <c r="G15" s="4">
        <v>127.36981692231569</v>
      </c>
      <c r="H15" s="7">
        <v>2</v>
      </c>
      <c r="I15" s="5">
        <v>0</v>
      </c>
      <c r="J15" s="5">
        <v>0</v>
      </c>
      <c r="K15" s="8">
        <v>0</v>
      </c>
      <c r="L15" s="5">
        <v>2712.8633773945003</v>
      </c>
      <c r="M15" s="7">
        <v>2</v>
      </c>
      <c r="N15" s="5">
        <v>0</v>
      </c>
      <c r="O15" s="5">
        <v>0</v>
      </c>
      <c r="P15" s="5">
        <v>0</v>
      </c>
      <c r="Q15" s="5">
        <v>13248.166805683184</v>
      </c>
      <c r="R15" s="5">
        <v>2</v>
      </c>
      <c r="S15" s="5">
        <v>0</v>
      </c>
      <c r="T15" s="5">
        <v>0</v>
      </c>
      <c r="U15" s="5">
        <v>0</v>
      </c>
      <c r="V15" s="26">
        <f>SUM(sev_pin_gbv[[#This Row],[Total IDPs PiN]],sev_pin_gbv[[#This Row],[Total Returnees PiN]],sev_pin_gbv[[#This Row],[Total HC PiN]])</f>
        <v>0</v>
      </c>
    </row>
    <row r="16" spans="1:22" x14ac:dyDescent="0.2">
      <c r="A16" s="1" t="s">
        <v>10</v>
      </c>
      <c r="B16" s="1" t="s">
        <v>11</v>
      </c>
      <c r="C16" s="1" t="s">
        <v>27</v>
      </c>
      <c r="D16" s="1" t="s">
        <v>28</v>
      </c>
      <c r="E16" s="1" t="s">
        <v>38</v>
      </c>
      <c r="F16" s="1" t="s">
        <v>39</v>
      </c>
      <c r="G16" s="4">
        <v>128.88048627812736</v>
      </c>
      <c r="H16" s="7">
        <v>2</v>
      </c>
      <c r="I16" s="5">
        <v>0</v>
      </c>
      <c r="J16" s="5">
        <v>0</v>
      </c>
      <c r="K16" s="8">
        <v>0</v>
      </c>
      <c r="L16" s="5">
        <v>1911.4329654399892</v>
      </c>
      <c r="M16" s="7">
        <v>3</v>
      </c>
      <c r="N16" s="5">
        <v>0</v>
      </c>
      <c r="O16" s="5">
        <v>1911.4329654399892</v>
      </c>
      <c r="P16" s="5">
        <v>1911.4329654399892</v>
      </c>
      <c r="Q16" s="5">
        <v>15822.286548281883</v>
      </c>
      <c r="R16" s="5">
        <v>5</v>
      </c>
      <c r="S16" s="5">
        <v>5183.162834781996</v>
      </c>
      <c r="T16" s="5">
        <v>2182.3843514871564</v>
      </c>
      <c r="U16" s="5">
        <v>7365.547186269152</v>
      </c>
      <c r="V16" s="26">
        <f>SUM(sev_pin_gbv[[#This Row],[Total IDPs PiN]],sev_pin_gbv[[#This Row],[Total Returnees PiN]],sev_pin_gbv[[#This Row],[Total HC PiN]])</f>
        <v>9276.9801517091419</v>
      </c>
    </row>
    <row r="17" spans="1:22" x14ac:dyDescent="0.2">
      <c r="A17" s="1" t="s">
        <v>10</v>
      </c>
      <c r="B17" s="1" t="s">
        <v>11</v>
      </c>
      <c r="C17" s="1" t="s">
        <v>27</v>
      </c>
      <c r="D17" s="1" t="s">
        <v>28</v>
      </c>
      <c r="E17" s="1" t="s">
        <v>40</v>
      </c>
      <c r="F17" s="1" t="s">
        <v>41</v>
      </c>
      <c r="G17" s="4">
        <v>3722.6868548876751</v>
      </c>
      <c r="H17" s="7">
        <v>2</v>
      </c>
      <c r="I17" s="5">
        <v>338.42607771706139</v>
      </c>
      <c r="J17" s="5">
        <v>0</v>
      </c>
      <c r="K17" s="8">
        <v>338.42607771706139</v>
      </c>
      <c r="L17" s="5">
        <v>6460.2367182756525</v>
      </c>
      <c r="M17" s="7">
        <v>2</v>
      </c>
      <c r="N17" s="5">
        <v>0</v>
      </c>
      <c r="O17" s="5">
        <v>0</v>
      </c>
      <c r="P17" s="5">
        <v>0</v>
      </c>
      <c r="Q17" s="5">
        <v>21189.076426836673</v>
      </c>
      <c r="R17" s="5">
        <v>2</v>
      </c>
      <c r="S17" s="5">
        <v>1461.3156156439084</v>
      </c>
      <c r="T17" s="5">
        <v>730.65780782195418</v>
      </c>
      <c r="U17" s="5">
        <v>2191.9734234658627</v>
      </c>
      <c r="V17" s="26">
        <f>SUM(sev_pin_gbv[[#This Row],[Total IDPs PiN]],sev_pin_gbv[[#This Row],[Total Returnees PiN]],sev_pin_gbv[[#This Row],[Total HC PiN]])</f>
        <v>2530.3995011829238</v>
      </c>
    </row>
    <row r="18" spans="1:22" x14ac:dyDescent="0.2">
      <c r="A18" s="1" t="s">
        <v>10</v>
      </c>
      <c r="B18" s="1" t="s">
        <v>11</v>
      </c>
      <c r="C18" s="1" t="s">
        <v>42</v>
      </c>
      <c r="D18" s="1" t="s">
        <v>43</v>
      </c>
      <c r="E18" s="1" t="s">
        <v>44</v>
      </c>
      <c r="F18" s="1" t="s">
        <v>43</v>
      </c>
      <c r="G18" s="4">
        <v>95996.778573836084</v>
      </c>
      <c r="H18" s="7">
        <v>5</v>
      </c>
      <c r="I18" s="5">
        <v>10666.308730426241</v>
      </c>
      <c r="J18" s="5">
        <v>10666.308730426241</v>
      </c>
      <c r="K18" s="8">
        <v>21332.617460852482</v>
      </c>
      <c r="L18" s="5">
        <v>13274.506639932933</v>
      </c>
      <c r="M18" s="7">
        <v>2</v>
      </c>
      <c r="N18" s="5">
        <v>2212.4177733221554</v>
      </c>
      <c r="O18" s="5">
        <v>0</v>
      </c>
      <c r="P18" s="5">
        <v>2212.4177733221554</v>
      </c>
      <c r="Q18" s="5">
        <v>32607.514786230979</v>
      </c>
      <c r="R18" s="5">
        <v>3</v>
      </c>
      <c r="S18" s="5">
        <v>2508.270368171613</v>
      </c>
      <c r="T18" s="5">
        <v>7524.811104514838</v>
      </c>
      <c r="U18" s="5">
        <v>10033.081472686452</v>
      </c>
      <c r="V18" s="26">
        <f>SUM(sev_pin_gbv[[#This Row],[Total IDPs PiN]],sev_pin_gbv[[#This Row],[Total Returnees PiN]],sev_pin_gbv[[#This Row],[Total HC PiN]])</f>
        <v>33578.116706861088</v>
      </c>
    </row>
    <row r="19" spans="1:22" x14ac:dyDescent="0.2">
      <c r="A19" s="1" t="s">
        <v>10</v>
      </c>
      <c r="B19" s="1" t="s">
        <v>11</v>
      </c>
      <c r="C19" s="1" t="s">
        <v>42</v>
      </c>
      <c r="D19" s="1" t="s">
        <v>43</v>
      </c>
      <c r="E19" s="1" t="s">
        <v>45</v>
      </c>
      <c r="F19" s="1" t="s">
        <v>46</v>
      </c>
      <c r="G19" s="4">
        <v>1698.0398927830879</v>
      </c>
      <c r="H19" s="7">
        <v>2</v>
      </c>
      <c r="I19" s="5">
        <v>0</v>
      </c>
      <c r="J19" s="5">
        <v>0</v>
      </c>
      <c r="K19" s="8">
        <v>0</v>
      </c>
      <c r="L19" s="5">
        <v>2992.313245334547</v>
      </c>
      <c r="M19" s="7">
        <v>2</v>
      </c>
      <c r="N19" s="5">
        <v>0</v>
      </c>
      <c r="O19" s="5">
        <v>0</v>
      </c>
      <c r="P19" s="5">
        <v>0</v>
      </c>
      <c r="Q19" s="5">
        <v>6863.4468618823657</v>
      </c>
      <c r="R19" s="5">
        <v>2</v>
      </c>
      <c r="S19" s="5">
        <v>0</v>
      </c>
      <c r="T19" s="5">
        <v>0</v>
      </c>
      <c r="U19" s="5">
        <v>0</v>
      </c>
      <c r="V19" s="26">
        <f>SUM(sev_pin_gbv[[#This Row],[Total IDPs PiN]],sev_pin_gbv[[#This Row],[Total Returnees PiN]],sev_pin_gbv[[#This Row],[Total HC PiN]])</f>
        <v>0</v>
      </c>
    </row>
    <row r="20" spans="1:22" x14ac:dyDescent="0.2">
      <c r="A20" s="1" t="s">
        <v>10</v>
      </c>
      <c r="B20" s="1" t="s">
        <v>11</v>
      </c>
      <c r="C20" s="1" t="s">
        <v>42</v>
      </c>
      <c r="D20" s="1" t="s">
        <v>43</v>
      </c>
      <c r="E20" s="1" t="s">
        <v>47</v>
      </c>
      <c r="F20" s="1" t="s">
        <v>48</v>
      </c>
      <c r="G20" s="4">
        <v>16487.544884994524</v>
      </c>
      <c r="H20" s="7">
        <v>2</v>
      </c>
      <c r="I20" s="5">
        <v>0</v>
      </c>
      <c r="J20" s="5">
        <v>1099.169658999635</v>
      </c>
      <c r="K20" s="8">
        <v>1099.169658999635</v>
      </c>
      <c r="L20" s="5">
        <v>3740.0501788974088</v>
      </c>
      <c r="M20" s="7">
        <v>2</v>
      </c>
      <c r="N20" s="5">
        <v>0</v>
      </c>
      <c r="O20" s="5">
        <v>0</v>
      </c>
      <c r="P20" s="5">
        <v>0</v>
      </c>
      <c r="Q20" s="5">
        <v>12026.80493610807</v>
      </c>
      <c r="R20" s="5">
        <v>2</v>
      </c>
      <c r="S20" s="5">
        <v>308.37961374636075</v>
      </c>
      <c r="T20" s="5">
        <v>616.75922749272149</v>
      </c>
      <c r="U20" s="5">
        <v>925.13884123908224</v>
      </c>
      <c r="V20" s="26">
        <f>SUM(sev_pin_gbv[[#This Row],[Total IDPs PiN]],sev_pin_gbv[[#This Row],[Total Returnees PiN]],sev_pin_gbv[[#This Row],[Total HC PiN]])</f>
        <v>2024.3085002387172</v>
      </c>
    </row>
    <row r="21" spans="1:22" x14ac:dyDescent="0.2">
      <c r="A21" s="1" t="s">
        <v>10</v>
      </c>
      <c r="B21" s="1" t="s">
        <v>11</v>
      </c>
      <c r="C21" s="1" t="s">
        <v>42</v>
      </c>
      <c r="D21" s="1" t="s">
        <v>43</v>
      </c>
      <c r="E21" s="1" t="s">
        <v>49</v>
      </c>
      <c r="F21" s="1" t="s">
        <v>50</v>
      </c>
      <c r="G21" s="4">
        <v>1039.8354740400066</v>
      </c>
      <c r="H21" s="7">
        <v>3</v>
      </c>
      <c r="I21" s="5">
        <v>0</v>
      </c>
      <c r="J21" s="5">
        <v>346.6118246800022</v>
      </c>
      <c r="K21" s="8">
        <v>346.6118246800022</v>
      </c>
      <c r="L21" s="5">
        <v>5591.4962486839913</v>
      </c>
      <c r="M21" s="7">
        <v>2</v>
      </c>
      <c r="N21" s="5">
        <v>0</v>
      </c>
      <c r="O21" s="5">
        <v>465.95802072366592</v>
      </c>
      <c r="P21" s="5">
        <v>465.95802072366592</v>
      </c>
      <c r="Q21" s="5">
        <v>16281.868277276002</v>
      </c>
      <c r="R21" s="5">
        <v>3</v>
      </c>
      <c r="S21" s="5">
        <v>2759.6386910637293</v>
      </c>
      <c r="T21" s="5">
        <v>3311.5664292764754</v>
      </c>
      <c r="U21" s="5">
        <v>6071.2051203402043</v>
      </c>
      <c r="V21" s="26">
        <f>SUM(sev_pin_gbv[[#This Row],[Total IDPs PiN]],sev_pin_gbv[[#This Row],[Total Returnees PiN]],sev_pin_gbv[[#This Row],[Total HC PiN]])</f>
        <v>6883.7749657438726</v>
      </c>
    </row>
    <row r="22" spans="1:22" x14ac:dyDescent="0.2">
      <c r="A22" s="1" t="s">
        <v>10</v>
      </c>
      <c r="B22" s="1" t="s">
        <v>11</v>
      </c>
      <c r="C22" s="1" t="s">
        <v>42</v>
      </c>
      <c r="D22" s="1" t="s">
        <v>43</v>
      </c>
      <c r="E22" s="1" t="s">
        <v>51</v>
      </c>
      <c r="F22" s="1" t="s">
        <v>52</v>
      </c>
      <c r="G22" s="4">
        <v>7534.5834269164843</v>
      </c>
      <c r="H22" s="7">
        <v>2</v>
      </c>
      <c r="I22" s="5">
        <v>358.78968699602302</v>
      </c>
      <c r="J22" s="5">
        <v>1076.3690609880691</v>
      </c>
      <c r="K22" s="8">
        <v>1435.1587479840921</v>
      </c>
      <c r="L22" s="5">
        <v>3203.4730776050592</v>
      </c>
      <c r="M22" s="7">
        <v>2</v>
      </c>
      <c r="N22" s="5">
        <v>177.9707265336144</v>
      </c>
      <c r="O22" s="5">
        <v>177.9707265336144</v>
      </c>
      <c r="P22" s="5">
        <v>355.94145306722879</v>
      </c>
      <c r="Q22" s="5">
        <v>10055.943495478456</v>
      </c>
      <c r="R22" s="5">
        <v>3</v>
      </c>
      <c r="S22" s="5">
        <v>754.1957621608841</v>
      </c>
      <c r="T22" s="5">
        <v>2765.3844612565754</v>
      </c>
      <c r="U22" s="5">
        <v>3519.5802234174594</v>
      </c>
      <c r="V22" s="26">
        <f>SUM(sev_pin_gbv[[#This Row],[Total IDPs PiN]],sev_pin_gbv[[#This Row],[Total Returnees PiN]],sev_pin_gbv[[#This Row],[Total HC PiN]])</f>
        <v>5310.6804244687801</v>
      </c>
    </row>
    <row r="23" spans="1:22" x14ac:dyDescent="0.2">
      <c r="A23" s="1" t="s">
        <v>10</v>
      </c>
      <c r="B23" s="1" t="s">
        <v>11</v>
      </c>
      <c r="C23" s="1" t="s">
        <v>42</v>
      </c>
      <c r="D23" s="1" t="s">
        <v>43</v>
      </c>
      <c r="E23" s="1" t="s">
        <v>53</v>
      </c>
      <c r="F23" s="1" t="s">
        <v>54</v>
      </c>
      <c r="G23" s="4">
        <v>1725.8178825890618</v>
      </c>
      <c r="H23" s="7">
        <v>2</v>
      </c>
      <c r="I23" s="5">
        <v>123.27270589921869</v>
      </c>
      <c r="J23" s="5">
        <v>0</v>
      </c>
      <c r="K23" s="8">
        <v>123.27270589921869</v>
      </c>
      <c r="L23" s="5">
        <v>822.26047165077762</v>
      </c>
      <c r="M23" s="7">
        <v>2</v>
      </c>
      <c r="N23" s="5">
        <v>0</v>
      </c>
      <c r="O23" s="5">
        <v>0</v>
      </c>
      <c r="P23" s="5">
        <v>0</v>
      </c>
      <c r="Q23" s="5">
        <v>3238.5216457601605</v>
      </c>
      <c r="R23" s="5">
        <v>2</v>
      </c>
      <c r="S23" s="5">
        <v>0</v>
      </c>
      <c r="T23" s="5">
        <v>0</v>
      </c>
      <c r="U23" s="5">
        <v>0</v>
      </c>
      <c r="V23" s="26">
        <f>SUM(sev_pin_gbv[[#This Row],[Total IDPs PiN]],sev_pin_gbv[[#This Row],[Total Returnees PiN]],sev_pin_gbv[[#This Row],[Total HC PiN]])</f>
        <v>123.27270589921869</v>
      </c>
    </row>
    <row r="24" spans="1:22" x14ac:dyDescent="0.2">
      <c r="A24" s="1" t="s">
        <v>10</v>
      </c>
      <c r="B24" s="1" t="s">
        <v>11</v>
      </c>
      <c r="C24" s="1" t="s">
        <v>42</v>
      </c>
      <c r="D24" s="1" t="s">
        <v>43</v>
      </c>
      <c r="E24" s="1" t="s">
        <v>55</v>
      </c>
      <c r="F24" s="1" t="s">
        <v>56</v>
      </c>
      <c r="G24" s="4">
        <v>2151.2838012139605</v>
      </c>
      <c r="H24" s="7">
        <v>2</v>
      </c>
      <c r="I24" s="5">
        <v>0</v>
      </c>
      <c r="J24" s="5">
        <v>0</v>
      </c>
      <c r="K24" s="8">
        <v>0</v>
      </c>
      <c r="L24" s="5">
        <v>1968.6446889226099</v>
      </c>
      <c r="M24" s="7">
        <v>3</v>
      </c>
      <c r="N24" s="5">
        <v>0</v>
      </c>
      <c r="O24" s="5">
        <v>590.59340667678293</v>
      </c>
      <c r="P24" s="5">
        <v>590.59340667678293</v>
      </c>
      <c r="Q24" s="5">
        <v>8591.2715098634289</v>
      </c>
      <c r="R24" s="5">
        <v>2</v>
      </c>
      <c r="S24" s="5">
        <v>0</v>
      </c>
      <c r="T24" s="5">
        <v>1456.1477135361743</v>
      </c>
      <c r="U24" s="5">
        <v>1456.1477135361743</v>
      </c>
      <c r="V24" s="26">
        <f>SUM(sev_pin_gbv[[#This Row],[Total IDPs PiN]],sev_pin_gbv[[#This Row],[Total Returnees PiN]],sev_pin_gbv[[#This Row],[Total HC PiN]])</f>
        <v>2046.7411202129572</v>
      </c>
    </row>
    <row r="25" spans="1:22" x14ac:dyDescent="0.2">
      <c r="A25" s="1" t="s">
        <v>10</v>
      </c>
      <c r="B25" s="1" t="s">
        <v>11</v>
      </c>
      <c r="C25" s="1" t="s">
        <v>57</v>
      </c>
      <c r="D25" s="1" t="s">
        <v>58</v>
      </c>
      <c r="E25" s="1" t="s">
        <v>59</v>
      </c>
      <c r="F25" s="1" t="s">
        <v>58</v>
      </c>
      <c r="G25" s="4">
        <v>160873.27122726041</v>
      </c>
      <c r="H25" s="7">
        <v>2</v>
      </c>
      <c r="I25" s="5">
        <v>0</v>
      </c>
      <c r="J25" s="5">
        <v>17549.811406610235</v>
      </c>
      <c r="K25" s="8">
        <v>17549.811406610235</v>
      </c>
      <c r="L25" s="5">
        <v>14370.136351399642</v>
      </c>
      <c r="M25" s="7">
        <v>2</v>
      </c>
      <c r="N25" s="5">
        <v>0</v>
      </c>
      <c r="O25" s="5">
        <v>0</v>
      </c>
      <c r="P25" s="5">
        <v>0</v>
      </c>
      <c r="Q25" s="5">
        <v>37188.392421339973</v>
      </c>
      <c r="R25" s="5">
        <v>2</v>
      </c>
      <c r="S25" s="5">
        <v>0</v>
      </c>
      <c r="T25" s="5">
        <v>0</v>
      </c>
      <c r="U25" s="5">
        <v>0</v>
      </c>
      <c r="V25" s="26">
        <f>SUM(sev_pin_gbv[[#This Row],[Total IDPs PiN]],sev_pin_gbv[[#This Row],[Total Returnees PiN]],sev_pin_gbv[[#This Row],[Total HC PiN]])</f>
        <v>17549.811406610235</v>
      </c>
    </row>
    <row r="26" spans="1:22" x14ac:dyDescent="0.2">
      <c r="A26" s="1" t="s">
        <v>10</v>
      </c>
      <c r="B26" s="1" t="s">
        <v>11</v>
      </c>
      <c r="C26" s="1" t="s">
        <v>57</v>
      </c>
      <c r="D26" s="1" t="s">
        <v>58</v>
      </c>
      <c r="E26" s="1" t="s">
        <v>60</v>
      </c>
      <c r="F26" s="1" t="s">
        <v>61</v>
      </c>
      <c r="G26" s="4">
        <v>18237.616514832498</v>
      </c>
      <c r="H26" s="7">
        <v>2</v>
      </c>
      <c r="I26" s="5">
        <v>0</v>
      </c>
      <c r="J26" s="5">
        <v>0</v>
      </c>
      <c r="K26" s="8">
        <v>0</v>
      </c>
      <c r="L26" s="5">
        <v>2650.4736892576452</v>
      </c>
      <c r="M26" s="7">
        <v>2</v>
      </c>
      <c r="N26" s="5">
        <v>0</v>
      </c>
      <c r="O26" s="5">
        <v>0</v>
      </c>
      <c r="P26" s="5">
        <v>0</v>
      </c>
      <c r="Q26" s="5">
        <v>35096.30979590986</v>
      </c>
      <c r="R26" s="5">
        <v>2</v>
      </c>
      <c r="S26" s="5">
        <v>0</v>
      </c>
      <c r="T26" s="5">
        <v>0</v>
      </c>
      <c r="U26" s="5">
        <v>0</v>
      </c>
      <c r="V26" s="26">
        <f>SUM(sev_pin_gbv[[#This Row],[Total IDPs PiN]],sev_pin_gbv[[#This Row],[Total Returnees PiN]],sev_pin_gbv[[#This Row],[Total HC PiN]])</f>
        <v>0</v>
      </c>
    </row>
    <row r="27" spans="1:22" x14ac:dyDescent="0.2">
      <c r="A27" s="1" t="s">
        <v>10</v>
      </c>
      <c r="B27" s="1" t="s">
        <v>11</v>
      </c>
      <c r="C27" s="1" t="s">
        <v>57</v>
      </c>
      <c r="D27" s="1" t="s">
        <v>58</v>
      </c>
      <c r="E27" s="1" t="s">
        <v>62</v>
      </c>
      <c r="F27" s="1" t="s">
        <v>63</v>
      </c>
      <c r="G27" s="4">
        <v>483.57001609154298</v>
      </c>
      <c r="H27" s="7">
        <v>2</v>
      </c>
      <c r="I27" s="5">
        <v>0</v>
      </c>
      <c r="J27" s="5">
        <v>0</v>
      </c>
      <c r="K27" s="8">
        <v>0</v>
      </c>
      <c r="L27" s="5">
        <v>15439.147487931345</v>
      </c>
      <c r="M27" s="7">
        <v>2</v>
      </c>
      <c r="N27" s="5">
        <v>359.04994157979871</v>
      </c>
      <c r="O27" s="5">
        <v>1436.1997663191949</v>
      </c>
      <c r="P27" s="5">
        <v>1795.2497078989936</v>
      </c>
      <c r="Q27" s="5">
        <v>10690.882495977114</v>
      </c>
      <c r="R27" s="5">
        <v>5</v>
      </c>
      <c r="S27" s="5">
        <v>2494.5392490613267</v>
      </c>
      <c r="T27" s="5">
        <v>1425.4509994636151</v>
      </c>
      <c r="U27" s="5">
        <v>3919.9902485249418</v>
      </c>
      <c r="V27" s="26">
        <f>SUM(sev_pin_gbv[[#This Row],[Total IDPs PiN]],sev_pin_gbv[[#This Row],[Total Returnees PiN]],sev_pin_gbv[[#This Row],[Total HC PiN]])</f>
        <v>5715.2399564239349</v>
      </c>
    </row>
    <row r="28" spans="1:22" x14ac:dyDescent="0.2">
      <c r="A28" s="1" t="s">
        <v>10</v>
      </c>
      <c r="B28" s="1" t="s">
        <v>11</v>
      </c>
      <c r="C28" s="1" t="s">
        <v>57</v>
      </c>
      <c r="D28" s="1" t="s">
        <v>58</v>
      </c>
      <c r="E28" s="1" t="s">
        <v>64</v>
      </c>
      <c r="F28" s="1" t="s">
        <v>65</v>
      </c>
      <c r="G28" s="4">
        <v>9339.7739413680792</v>
      </c>
      <c r="H28" s="7">
        <v>2</v>
      </c>
      <c r="I28" s="5">
        <v>0</v>
      </c>
      <c r="J28" s="5">
        <v>0</v>
      </c>
      <c r="K28" s="8">
        <v>0</v>
      </c>
      <c r="L28" s="5">
        <v>2076.6920014477018</v>
      </c>
      <c r="M28" s="7">
        <v>2</v>
      </c>
      <c r="N28" s="5">
        <v>0</v>
      </c>
      <c r="O28" s="5">
        <v>0</v>
      </c>
      <c r="P28" s="5">
        <v>0</v>
      </c>
      <c r="Q28" s="5">
        <v>18092.734057184221</v>
      </c>
      <c r="R28" s="5">
        <v>2</v>
      </c>
      <c r="S28" s="5">
        <v>0</v>
      </c>
      <c r="T28" s="5">
        <v>306.65650944380036</v>
      </c>
      <c r="U28" s="5">
        <v>306.65650944380036</v>
      </c>
      <c r="V28" s="26">
        <f>SUM(sev_pin_gbv[[#This Row],[Total IDPs PiN]],sev_pin_gbv[[#This Row],[Total Returnees PiN]],sev_pin_gbv[[#This Row],[Total HC PiN]])</f>
        <v>306.65650944380036</v>
      </c>
    </row>
    <row r="29" spans="1:22" x14ac:dyDescent="0.2">
      <c r="A29" s="1" t="s">
        <v>10</v>
      </c>
      <c r="B29" s="1" t="s">
        <v>11</v>
      </c>
      <c r="C29" s="1" t="s">
        <v>57</v>
      </c>
      <c r="D29" s="1" t="s">
        <v>58</v>
      </c>
      <c r="E29" s="1" t="s">
        <v>66</v>
      </c>
      <c r="F29" s="1" t="s">
        <v>67</v>
      </c>
      <c r="G29" s="4">
        <v>10.49196866660928</v>
      </c>
      <c r="H29" s="7">
        <v>2</v>
      </c>
      <c r="I29" s="5">
        <v>0</v>
      </c>
      <c r="J29" s="5">
        <v>0</v>
      </c>
      <c r="K29" s="8">
        <v>0</v>
      </c>
      <c r="L29" s="5">
        <v>8311.3878453989837</v>
      </c>
      <c r="M29" s="7">
        <v>5</v>
      </c>
      <c r="N29" s="5">
        <v>3116.7704420246191</v>
      </c>
      <c r="O29" s="5">
        <v>2077.8469613497459</v>
      </c>
      <c r="P29" s="5">
        <v>5194.6174033743646</v>
      </c>
      <c r="Q29" s="5">
        <v>18763.720185934406</v>
      </c>
      <c r="R29" s="5">
        <v>2</v>
      </c>
      <c r="S29" s="5">
        <v>0</v>
      </c>
      <c r="T29" s="5">
        <v>840.16657548960018</v>
      </c>
      <c r="U29" s="5">
        <v>840.16657548960018</v>
      </c>
      <c r="V29" s="26">
        <f>SUM(sev_pin_gbv[[#This Row],[Total IDPs PiN]],sev_pin_gbv[[#This Row],[Total Returnees PiN]],sev_pin_gbv[[#This Row],[Total HC PiN]])</f>
        <v>6034.7839788639649</v>
      </c>
    </row>
    <row r="30" spans="1:22" x14ac:dyDescent="0.2">
      <c r="A30" s="1" t="s">
        <v>10</v>
      </c>
      <c r="B30" s="1" t="s">
        <v>11</v>
      </c>
      <c r="C30" s="1" t="s">
        <v>57</v>
      </c>
      <c r="D30" s="1" t="s">
        <v>58</v>
      </c>
      <c r="E30" s="1" t="s">
        <v>68</v>
      </c>
      <c r="F30" s="1" t="s">
        <v>69</v>
      </c>
      <c r="G30" s="4">
        <v>19529.653075590657</v>
      </c>
      <c r="H30" s="7">
        <v>3</v>
      </c>
      <c r="I30" s="5">
        <v>2055.7529553253326</v>
      </c>
      <c r="J30" s="5">
        <v>3083.6294329879988</v>
      </c>
      <c r="K30" s="8">
        <v>5139.3823883133318</v>
      </c>
      <c r="L30" s="5">
        <v>1530.5541024042127</v>
      </c>
      <c r="M30" s="7">
        <v>3</v>
      </c>
      <c r="N30" s="5">
        <v>0</v>
      </c>
      <c r="O30" s="5">
        <v>1530.5541024042127</v>
      </c>
      <c r="P30" s="5">
        <v>1530.5541024042127</v>
      </c>
      <c r="Q30" s="5">
        <v>22493.592822005128</v>
      </c>
      <c r="R30" s="5">
        <v>3</v>
      </c>
      <c r="S30" s="5">
        <v>3271.7953195643795</v>
      </c>
      <c r="T30" s="5">
        <v>2862.8209046188317</v>
      </c>
      <c r="U30" s="5">
        <v>6134.6162241832117</v>
      </c>
      <c r="V30" s="26">
        <f>SUM(sev_pin_gbv[[#This Row],[Total IDPs PiN]],sev_pin_gbv[[#This Row],[Total Returnees PiN]],sev_pin_gbv[[#This Row],[Total HC PiN]])</f>
        <v>12804.552714900756</v>
      </c>
    </row>
    <row r="31" spans="1:22" x14ac:dyDescent="0.2">
      <c r="A31" s="1" t="s">
        <v>10</v>
      </c>
      <c r="B31" s="1" t="s">
        <v>11</v>
      </c>
      <c r="C31" s="1" t="s">
        <v>70</v>
      </c>
      <c r="D31" s="1" t="s">
        <v>71</v>
      </c>
      <c r="E31" s="1" t="s">
        <v>72</v>
      </c>
      <c r="F31" s="1" t="s">
        <v>71</v>
      </c>
      <c r="G31" s="4">
        <v>20544.786457702448</v>
      </c>
      <c r="H31" s="7">
        <v>2</v>
      </c>
      <c r="I31" s="5">
        <v>0</v>
      </c>
      <c r="J31" s="5">
        <v>1467.4847469787462</v>
      </c>
      <c r="K31" s="8">
        <v>1467.4847469787462</v>
      </c>
      <c r="L31" s="5">
        <v>9082.5951156788396</v>
      </c>
      <c r="M31" s="7">
        <v>2</v>
      </c>
      <c r="N31" s="5">
        <v>0</v>
      </c>
      <c r="O31" s="5">
        <v>0</v>
      </c>
      <c r="P31" s="5">
        <v>0</v>
      </c>
      <c r="Q31" s="5">
        <v>155479.21842661873</v>
      </c>
      <c r="R31" s="5">
        <v>3</v>
      </c>
      <c r="S31" s="5">
        <v>22211.316918088378</v>
      </c>
      <c r="T31" s="5">
        <v>26653.580301706053</v>
      </c>
      <c r="U31" s="5">
        <v>48864.897219794431</v>
      </c>
      <c r="V31" s="26">
        <f>SUM(sev_pin_gbv[[#This Row],[Total IDPs PiN]],sev_pin_gbv[[#This Row],[Total Returnees PiN]],sev_pin_gbv[[#This Row],[Total HC PiN]])</f>
        <v>50332.38196677318</v>
      </c>
    </row>
    <row r="32" spans="1:22" x14ac:dyDescent="0.2">
      <c r="A32" s="1" t="s">
        <v>10</v>
      </c>
      <c r="B32" s="1" t="s">
        <v>11</v>
      </c>
      <c r="C32" s="1" t="s">
        <v>70</v>
      </c>
      <c r="D32" s="1" t="s">
        <v>71</v>
      </c>
      <c r="E32" s="1" t="s">
        <v>73</v>
      </c>
      <c r="F32" s="1" t="s">
        <v>74</v>
      </c>
      <c r="G32" s="4">
        <v>940.84002743366636</v>
      </c>
      <c r="H32" s="7">
        <v>3</v>
      </c>
      <c r="I32" s="5">
        <v>134.40571820480946</v>
      </c>
      <c r="J32" s="5">
        <v>268.81143640961892</v>
      </c>
      <c r="K32" s="8">
        <v>403.21715461442841</v>
      </c>
      <c r="L32" s="5">
        <v>587.95100518667755</v>
      </c>
      <c r="M32" s="7">
        <v>2</v>
      </c>
      <c r="N32" s="5">
        <v>0</v>
      </c>
      <c r="O32" s="5">
        <v>0</v>
      </c>
      <c r="P32" s="5">
        <v>0</v>
      </c>
      <c r="Q32" s="5">
        <v>26097.208967379662</v>
      </c>
      <c r="R32" s="5">
        <v>5</v>
      </c>
      <c r="S32" s="5">
        <v>7675.6496962881365</v>
      </c>
      <c r="T32" s="5">
        <v>8059.4321811025429</v>
      </c>
      <c r="U32" s="5">
        <v>15735.081877390679</v>
      </c>
      <c r="V32" s="26">
        <f>SUM(sev_pin_gbv[[#This Row],[Total IDPs PiN]],sev_pin_gbv[[#This Row],[Total Returnees PiN]],sev_pin_gbv[[#This Row],[Total HC PiN]])</f>
        <v>16138.299032005109</v>
      </c>
    </row>
    <row r="33" spans="1:22" x14ac:dyDescent="0.2">
      <c r="A33" s="1" t="s">
        <v>10</v>
      </c>
      <c r="B33" s="1" t="s">
        <v>11</v>
      </c>
      <c r="C33" s="1" t="s">
        <v>70</v>
      </c>
      <c r="D33" s="1" t="s">
        <v>71</v>
      </c>
      <c r="E33" s="1" t="s">
        <v>75</v>
      </c>
      <c r="F33" s="1" t="s">
        <v>76</v>
      </c>
      <c r="G33" s="4">
        <v>1313.4942447251085</v>
      </c>
      <c r="H33" s="7">
        <v>2</v>
      </c>
      <c r="I33" s="5">
        <v>0</v>
      </c>
      <c r="J33" s="5">
        <v>0</v>
      </c>
      <c r="K33" s="8">
        <v>0</v>
      </c>
      <c r="L33" s="5">
        <v>5281.5369027852903</v>
      </c>
      <c r="M33" s="7">
        <v>5</v>
      </c>
      <c r="N33" s="5">
        <v>4225.2295222282328</v>
      </c>
      <c r="O33" s="5">
        <v>0</v>
      </c>
      <c r="P33" s="5">
        <v>4225.2295222282328</v>
      </c>
      <c r="Q33" s="5">
        <v>56268.568852489596</v>
      </c>
      <c r="R33" s="5">
        <v>4</v>
      </c>
      <c r="S33" s="5">
        <v>13640.865176361096</v>
      </c>
      <c r="T33" s="5">
        <v>7672.9866617031166</v>
      </c>
      <c r="U33" s="5">
        <v>21313.851838064213</v>
      </c>
      <c r="V33" s="26">
        <f>SUM(sev_pin_gbv[[#This Row],[Total IDPs PiN]],sev_pin_gbv[[#This Row],[Total Returnees PiN]],sev_pin_gbv[[#This Row],[Total HC PiN]])</f>
        <v>25539.081360292446</v>
      </c>
    </row>
    <row r="34" spans="1:22" x14ac:dyDescent="0.2">
      <c r="A34" s="1" t="s">
        <v>10</v>
      </c>
      <c r="B34" s="1" t="s">
        <v>11</v>
      </c>
      <c r="C34" s="1" t="s">
        <v>70</v>
      </c>
      <c r="D34" s="1" t="s">
        <v>71</v>
      </c>
      <c r="E34" s="1" t="s">
        <v>77</v>
      </c>
      <c r="F34" s="1" t="s">
        <v>78</v>
      </c>
      <c r="G34" s="4">
        <v>153.26961157654227</v>
      </c>
      <c r="H34" s="7">
        <v>2</v>
      </c>
      <c r="I34" s="5">
        <v>0</v>
      </c>
      <c r="J34" s="5">
        <v>0</v>
      </c>
      <c r="K34" s="8">
        <v>0</v>
      </c>
      <c r="L34" s="5">
        <v>2718.6123381568927</v>
      </c>
      <c r="M34" s="7">
        <v>5</v>
      </c>
      <c r="N34" s="5">
        <v>2718.6123381568927</v>
      </c>
      <c r="O34" s="5">
        <v>0</v>
      </c>
      <c r="P34" s="5">
        <v>2718.6123381568927</v>
      </c>
      <c r="Q34" s="5">
        <v>27431.118050266563</v>
      </c>
      <c r="R34" s="5">
        <v>5</v>
      </c>
      <c r="S34" s="5">
        <v>24899.014845626571</v>
      </c>
      <c r="T34" s="5">
        <v>1266.0516023199953</v>
      </c>
      <c r="U34" s="5">
        <v>26165.066447946567</v>
      </c>
      <c r="V34" s="26">
        <f>SUM(sev_pin_gbv[[#This Row],[Total IDPs PiN]],sev_pin_gbv[[#This Row],[Total Returnees PiN]],sev_pin_gbv[[#This Row],[Total HC PiN]])</f>
        <v>28883.678786103461</v>
      </c>
    </row>
    <row r="35" spans="1:22" x14ac:dyDescent="0.2">
      <c r="A35" s="1" t="s">
        <v>10</v>
      </c>
      <c r="B35" s="1" t="s">
        <v>11</v>
      </c>
      <c r="C35" s="1" t="s">
        <v>79</v>
      </c>
      <c r="D35" s="1" t="s">
        <v>80</v>
      </c>
      <c r="E35" s="1" t="s">
        <v>81</v>
      </c>
      <c r="F35" s="1" t="s">
        <v>82</v>
      </c>
      <c r="G35" s="4">
        <v>2712.811967119098</v>
      </c>
      <c r="H35" s="7">
        <v>2</v>
      </c>
      <c r="I35" s="5">
        <v>0</v>
      </c>
      <c r="J35" s="5">
        <v>0</v>
      </c>
      <c r="K35" s="8">
        <v>0</v>
      </c>
      <c r="L35" s="5">
        <v>5327.8592620913787</v>
      </c>
      <c r="M35" s="7">
        <v>2</v>
      </c>
      <c r="N35" s="5">
        <v>0</v>
      </c>
      <c r="O35" s="5">
        <v>0</v>
      </c>
      <c r="P35" s="5">
        <v>0</v>
      </c>
      <c r="Q35" s="5">
        <v>64546.128770789524</v>
      </c>
      <c r="R35" s="5">
        <v>2</v>
      </c>
      <c r="S35" s="5">
        <v>849.29116803670422</v>
      </c>
      <c r="T35" s="5">
        <v>0</v>
      </c>
      <c r="U35" s="5">
        <v>849.29116803670422</v>
      </c>
      <c r="V35" s="26">
        <f>SUM(sev_pin_gbv[[#This Row],[Total IDPs PiN]],sev_pin_gbv[[#This Row],[Total Returnees PiN]],sev_pin_gbv[[#This Row],[Total HC PiN]])</f>
        <v>849.29116803670422</v>
      </c>
    </row>
    <row r="36" spans="1:22" x14ac:dyDescent="0.2">
      <c r="A36" s="1" t="s">
        <v>10</v>
      </c>
      <c r="B36" s="1" t="s">
        <v>11</v>
      </c>
      <c r="C36" s="1" t="s">
        <v>79</v>
      </c>
      <c r="D36" s="1" t="s">
        <v>80</v>
      </c>
      <c r="E36" s="1" t="s">
        <v>83</v>
      </c>
      <c r="F36" s="1" t="s">
        <v>84</v>
      </c>
      <c r="G36" s="4">
        <v>0</v>
      </c>
      <c r="H36" s="7">
        <v>2</v>
      </c>
      <c r="I36" s="5">
        <v>0</v>
      </c>
      <c r="J36" s="5">
        <v>0</v>
      </c>
      <c r="K36" s="8">
        <v>0</v>
      </c>
      <c r="L36" s="5">
        <v>6.7799270542801979</v>
      </c>
      <c r="M36" s="7">
        <v>2</v>
      </c>
      <c r="N36" s="5">
        <v>0</v>
      </c>
      <c r="O36" s="5">
        <v>0</v>
      </c>
      <c r="P36" s="5">
        <v>0</v>
      </c>
      <c r="Q36" s="5">
        <v>14357.420072945722</v>
      </c>
      <c r="R36" s="5">
        <v>5</v>
      </c>
      <c r="S36" s="5">
        <v>4326.8937206137789</v>
      </c>
      <c r="T36" s="5">
        <v>1376.7389111043842</v>
      </c>
      <c r="U36" s="5">
        <v>5703.6326317181629</v>
      </c>
      <c r="V36" s="26">
        <f>SUM(sev_pin_gbv[[#This Row],[Total IDPs PiN]],sev_pin_gbv[[#This Row],[Total Returnees PiN]],sev_pin_gbv[[#This Row],[Total HC PiN]])</f>
        <v>5703.6326317181629</v>
      </c>
    </row>
    <row r="37" spans="1:22" x14ac:dyDescent="0.2">
      <c r="A37" s="1" t="s">
        <v>10</v>
      </c>
      <c r="B37" s="1" t="s">
        <v>11</v>
      </c>
      <c r="C37" s="1" t="s">
        <v>79</v>
      </c>
      <c r="D37" s="1" t="s">
        <v>80</v>
      </c>
      <c r="E37" s="1" t="s">
        <v>85</v>
      </c>
      <c r="F37" s="1" t="s">
        <v>86</v>
      </c>
      <c r="G37" s="4">
        <v>807.02222386296512</v>
      </c>
      <c r="H37" s="7">
        <v>2</v>
      </c>
      <c r="I37" s="5">
        <v>0</v>
      </c>
      <c r="J37" s="5">
        <v>0</v>
      </c>
      <c r="K37" s="8">
        <v>0</v>
      </c>
      <c r="L37" s="5">
        <v>916.52629946839943</v>
      </c>
      <c r="M37" s="7">
        <v>5</v>
      </c>
      <c r="N37" s="5">
        <v>458.26314973419971</v>
      </c>
      <c r="O37" s="5">
        <v>0</v>
      </c>
      <c r="P37" s="5">
        <v>458.26314973419971</v>
      </c>
      <c r="Q37" s="5">
        <v>60073.251476668636</v>
      </c>
      <c r="R37" s="5">
        <v>4</v>
      </c>
      <c r="S37" s="5">
        <v>13166.740049680797</v>
      </c>
      <c r="T37" s="5">
        <v>6583.3700248403984</v>
      </c>
      <c r="U37" s="5">
        <v>19750.110074521195</v>
      </c>
      <c r="V37" s="26">
        <f>SUM(sev_pin_gbv[[#This Row],[Total IDPs PiN]],sev_pin_gbv[[#This Row],[Total Returnees PiN]],sev_pin_gbv[[#This Row],[Total HC PiN]])</f>
        <v>20208.373224255396</v>
      </c>
    </row>
    <row r="38" spans="1:22" x14ac:dyDescent="0.2">
      <c r="A38" s="1" t="s">
        <v>10</v>
      </c>
      <c r="B38" s="1" t="s">
        <v>11</v>
      </c>
      <c r="C38" s="1" t="s">
        <v>87</v>
      </c>
      <c r="D38" s="1" t="s">
        <v>88</v>
      </c>
      <c r="E38" s="1" t="s">
        <v>89</v>
      </c>
      <c r="F38" s="1" t="s">
        <v>88</v>
      </c>
      <c r="G38" s="4">
        <v>8.1390576952531326</v>
      </c>
      <c r="H38" s="7">
        <v>2</v>
      </c>
      <c r="I38" s="5">
        <v>0</v>
      </c>
      <c r="J38" s="5">
        <v>0</v>
      </c>
      <c r="K38" s="8">
        <v>0</v>
      </c>
      <c r="L38" s="5">
        <v>6805.414955759511</v>
      </c>
      <c r="M38" s="7">
        <v>2</v>
      </c>
      <c r="N38" s="5">
        <v>0</v>
      </c>
      <c r="O38" s="5">
        <v>1134.2358259599184</v>
      </c>
      <c r="P38" s="5">
        <v>1134.2358259599184</v>
      </c>
      <c r="Q38" s="5">
        <v>42530.645986545234</v>
      </c>
      <c r="R38" s="5">
        <v>2</v>
      </c>
      <c r="S38" s="5">
        <v>0</v>
      </c>
      <c r="T38" s="5">
        <v>1215.161313901292</v>
      </c>
      <c r="U38" s="5">
        <v>1215.161313901292</v>
      </c>
      <c r="V38" s="26">
        <f>SUM(sev_pin_gbv[[#This Row],[Total IDPs PiN]],sev_pin_gbv[[#This Row],[Total Returnees PiN]],sev_pin_gbv[[#This Row],[Total HC PiN]])</f>
        <v>2349.3971398612102</v>
      </c>
    </row>
    <row r="39" spans="1:22" x14ac:dyDescent="0.2">
      <c r="A39" s="1" t="s">
        <v>10</v>
      </c>
      <c r="B39" s="1" t="s">
        <v>11</v>
      </c>
      <c r="C39" s="1" t="s">
        <v>87</v>
      </c>
      <c r="D39" s="1" t="s">
        <v>88</v>
      </c>
      <c r="E39" s="1" t="s">
        <v>90</v>
      </c>
      <c r="F39" s="1" t="s">
        <v>91</v>
      </c>
      <c r="G39" s="4">
        <v>55.768444948921683</v>
      </c>
      <c r="H39" s="7">
        <v>2</v>
      </c>
      <c r="I39" s="5">
        <v>0</v>
      </c>
      <c r="J39" s="5">
        <v>0</v>
      </c>
      <c r="K39" s="8">
        <v>0</v>
      </c>
      <c r="L39" s="5">
        <v>1947.9917820658345</v>
      </c>
      <c r="M39" s="7">
        <v>2</v>
      </c>
      <c r="N39" s="5">
        <v>0</v>
      </c>
      <c r="O39" s="5">
        <v>0</v>
      </c>
      <c r="P39" s="5">
        <v>0</v>
      </c>
      <c r="Q39" s="5">
        <v>2909.4397729852444</v>
      </c>
      <c r="R39" s="5">
        <v>2</v>
      </c>
      <c r="S39" s="5">
        <v>0</v>
      </c>
      <c r="T39" s="5">
        <v>0</v>
      </c>
      <c r="U39" s="5">
        <v>0</v>
      </c>
      <c r="V39" s="26">
        <f>SUM(sev_pin_gbv[[#This Row],[Total IDPs PiN]],sev_pin_gbv[[#This Row],[Total Returnees PiN]],sev_pin_gbv[[#This Row],[Total HC PiN]])</f>
        <v>0</v>
      </c>
    </row>
    <row r="40" spans="1:22" x14ac:dyDescent="0.2">
      <c r="A40" s="1" t="s">
        <v>10</v>
      </c>
      <c r="B40" s="1" t="s">
        <v>11</v>
      </c>
      <c r="C40" s="1" t="s">
        <v>87</v>
      </c>
      <c r="D40" s="1" t="s">
        <v>88</v>
      </c>
      <c r="E40" s="1" t="s">
        <v>92</v>
      </c>
      <c r="F40" s="1" t="s">
        <v>93</v>
      </c>
      <c r="G40" s="4">
        <v>35.748945615982237</v>
      </c>
      <c r="H40" s="7">
        <v>2</v>
      </c>
      <c r="I40" s="5">
        <v>0</v>
      </c>
      <c r="J40" s="5">
        <v>0</v>
      </c>
      <c r="K40" s="8">
        <v>0</v>
      </c>
      <c r="L40" s="5">
        <v>5486.044543100259</v>
      </c>
      <c r="M40" s="7">
        <v>2</v>
      </c>
      <c r="N40" s="5">
        <v>0</v>
      </c>
      <c r="O40" s="5">
        <v>0</v>
      </c>
      <c r="P40" s="5">
        <v>0</v>
      </c>
      <c r="Q40" s="5">
        <v>3681.0065112837588</v>
      </c>
      <c r="R40" s="5">
        <v>2</v>
      </c>
      <c r="S40" s="5">
        <v>0</v>
      </c>
      <c r="T40" s="5">
        <v>184.05032556418794</v>
      </c>
      <c r="U40" s="5">
        <v>184.05032556418794</v>
      </c>
      <c r="V40" s="26">
        <f>SUM(sev_pin_gbv[[#This Row],[Total IDPs PiN]],sev_pin_gbv[[#This Row],[Total Returnees PiN]],sev_pin_gbv[[#This Row],[Total HC PiN]])</f>
        <v>184.05032556418794</v>
      </c>
    </row>
    <row r="41" spans="1:22" x14ac:dyDescent="0.2">
      <c r="A41" s="1" t="s">
        <v>10</v>
      </c>
      <c r="B41" s="1" t="s">
        <v>11</v>
      </c>
      <c r="C41" s="1" t="s">
        <v>87</v>
      </c>
      <c r="D41" s="1" t="s">
        <v>88</v>
      </c>
      <c r="E41" s="1" t="s">
        <v>94</v>
      </c>
      <c r="F41" s="1" t="s">
        <v>95</v>
      </c>
      <c r="G41" s="4">
        <v>13.458321870701516</v>
      </c>
      <c r="H41" s="7">
        <v>2</v>
      </c>
      <c r="I41" s="5">
        <v>0</v>
      </c>
      <c r="J41" s="5">
        <v>0</v>
      </c>
      <c r="K41" s="8">
        <v>0</v>
      </c>
      <c r="L41" s="5">
        <v>4385.0723521320497</v>
      </c>
      <c r="M41" s="7">
        <v>5</v>
      </c>
      <c r="N41" s="5">
        <v>2192.5361760660248</v>
      </c>
      <c r="O41" s="5">
        <v>219.25361760660249</v>
      </c>
      <c r="P41" s="5">
        <v>2411.7897936726272</v>
      </c>
      <c r="Q41" s="5">
        <v>1557.0693259972493</v>
      </c>
      <c r="R41" s="5">
        <v>5</v>
      </c>
      <c r="S41" s="5">
        <v>583.90099724896845</v>
      </c>
      <c r="T41" s="5">
        <v>311.4138651994499</v>
      </c>
      <c r="U41" s="5">
        <v>895.31486244841835</v>
      </c>
      <c r="V41" s="26">
        <f>SUM(sev_pin_gbv[[#This Row],[Total IDPs PiN]],sev_pin_gbv[[#This Row],[Total Returnees PiN]],sev_pin_gbv[[#This Row],[Total HC PiN]])</f>
        <v>3307.1046561210455</v>
      </c>
    </row>
    <row r="42" spans="1:22" x14ac:dyDescent="0.2">
      <c r="A42" s="1" t="s">
        <v>10</v>
      </c>
      <c r="B42" s="1" t="s">
        <v>11</v>
      </c>
      <c r="C42" s="1" t="s">
        <v>96</v>
      </c>
      <c r="D42" s="1" t="s">
        <v>97</v>
      </c>
      <c r="E42" s="1" t="s">
        <v>98</v>
      </c>
      <c r="F42" s="1" t="s">
        <v>97</v>
      </c>
      <c r="G42" s="4">
        <v>16230.655902460698</v>
      </c>
      <c r="H42" s="7">
        <v>2</v>
      </c>
      <c r="I42" s="5">
        <v>2318.6651289229576</v>
      </c>
      <c r="J42" s="5">
        <v>579.6662822307394</v>
      </c>
      <c r="K42" s="8">
        <v>2898.331411153697</v>
      </c>
      <c r="L42" s="5">
        <v>2902.8734012883483</v>
      </c>
      <c r="M42" s="7">
        <v>2</v>
      </c>
      <c r="N42" s="5">
        <v>0</v>
      </c>
      <c r="O42" s="5">
        <v>0</v>
      </c>
      <c r="P42" s="5">
        <v>0</v>
      </c>
      <c r="Q42" s="5">
        <v>28139.67069625096</v>
      </c>
      <c r="R42" s="5">
        <v>2</v>
      </c>
      <c r="S42" s="5">
        <v>0</v>
      </c>
      <c r="T42" s="5">
        <v>1197.4327955851479</v>
      </c>
      <c r="U42" s="5">
        <v>1197.4327955851479</v>
      </c>
      <c r="V42" s="26">
        <f>SUM(sev_pin_gbv[[#This Row],[Total IDPs PiN]],sev_pin_gbv[[#This Row],[Total Returnees PiN]],sev_pin_gbv[[#This Row],[Total HC PiN]])</f>
        <v>4095.7642067388451</v>
      </c>
    </row>
    <row r="43" spans="1:22" x14ac:dyDescent="0.2">
      <c r="A43" s="1" t="s">
        <v>10</v>
      </c>
      <c r="B43" s="1" t="s">
        <v>11</v>
      </c>
      <c r="C43" s="1" t="s">
        <v>96</v>
      </c>
      <c r="D43" s="1" t="s">
        <v>97</v>
      </c>
      <c r="E43" s="1" t="s">
        <v>99</v>
      </c>
      <c r="F43" s="1" t="s">
        <v>100</v>
      </c>
      <c r="G43" s="4">
        <v>7604.779563774302</v>
      </c>
      <c r="H43" s="7">
        <v>2</v>
      </c>
      <c r="I43" s="5">
        <v>0</v>
      </c>
      <c r="J43" s="5">
        <v>0</v>
      </c>
      <c r="K43" s="8">
        <v>0</v>
      </c>
      <c r="L43" s="5">
        <v>278.11493598862023</v>
      </c>
      <c r="M43" s="7">
        <v>2</v>
      </c>
      <c r="N43" s="5">
        <v>0</v>
      </c>
      <c r="O43" s="5">
        <v>0</v>
      </c>
      <c r="P43" s="5">
        <v>0</v>
      </c>
      <c r="Q43" s="5">
        <v>12169.905500237081</v>
      </c>
      <c r="R43" s="5">
        <v>2</v>
      </c>
      <c r="S43" s="5">
        <v>442.54201819043925</v>
      </c>
      <c r="T43" s="5">
        <v>663.8130272856589</v>
      </c>
      <c r="U43" s="5">
        <v>1106.3550454760982</v>
      </c>
      <c r="V43" s="26">
        <f>SUM(sev_pin_gbv[[#This Row],[Total IDPs PiN]],sev_pin_gbv[[#This Row],[Total Returnees PiN]],sev_pin_gbv[[#This Row],[Total HC PiN]])</f>
        <v>1106.3550454760982</v>
      </c>
    </row>
    <row r="44" spans="1:22" x14ac:dyDescent="0.2">
      <c r="A44" s="1" t="s">
        <v>101</v>
      </c>
      <c r="B44" s="1" t="s">
        <v>102</v>
      </c>
      <c r="C44" s="1" t="s">
        <v>103</v>
      </c>
      <c r="D44" s="1" t="s">
        <v>102</v>
      </c>
      <c r="E44" s="1" t="s">
        <v>104</v>
      </c>
      <c r="F44" s="1" t="s">
        <v>105</v>
      </c>
      <c r="G44" s="4">
        <v>24157.64662840842</v>
      </c>
      <c r="H44" s="7">
        <v>2</v>
      </c>
      <c r="I44" s="5">
        <v>0</v>
      </c>
      <c r="J44" s="5">
        <v>0</v>
      </c>
      <c r="K44" s="8">
        <v>0</v>
      </c>
      <c r="L44" s="5">
        <v>1999.5657142095408</v>
      </c>
      <c r="M44" s="7">
        <v>2</v>
      </c>
      <c r="N44" s="5">
        <v>0</v>
      </c>
      <c r="O44" s="5">
        <v>0</v>
      </c>
      <c r="P44" s="5">
        <v>0</v>
      </c>
      <c r="Q44" s="5">
        <v>56670.187657382048</v>
      </c>
      <c r="R44" s="5">
        <v>2</v>
      </c>
      <c r="S44" s="5">
        <v>0</v>
      </c>
      <c r="T44" s="5">
        <v>0</v>
      </c>
      <c r="U44" s="5">
        <v>0</v>
      </c>
      <c r="V44" s="26">
        <f>SUM(sev_pin_gbv[[#This Row],[Total IDPs PiN]],sev_pin_gbv[[#This Row],[Total Returnees PiN]],sev_pin_gbv[[#This Row],[Total HC PiN]])</f>
        <v>0</v>
      </c>
    </row>
    <row r="45" spans="1:22" x14ac:dyDescent="0.2">
      <c r="A45" s="1" t="s">
        <v>101</v>
      </c>
      <c r="B45" s="1" t="s">
        <v>102</v>
      </c>
      <c r="C45" s="1" t="s">
        <v>103</v>
      </c>
      <c r="D45" s="1" t="s">
        <v>102</v>
      </c>
      <c r="E45" s="1" t="s">
        <v>106</v>
      </c>
      <c r="F45" s="1" t="s">
        <v>107</v>
      </c>
      <c r="G45" s="4">
        <v>49612.809375865392</v>
      </c>
      <c r="H45" s="7">
        <v>2</v>
      </c>
      <c r="I45" s="5">
        <v>0</v>
      </c>
      <c r="J45" s="5">
        <v>0</v>
      </c>
      <c r="K45" s="8">
        <v>0</v>
      </c>
      <c r="L45" s="5">
        <v>4404.384494876901</v>
      </c>
      <c r="M45" s="7">
        <v>2</v>
      </c>
      <c r="N45" s="5">
        <v>183.51602061987089</v>
      </c>
      <c r="O45" s="5">
        <v>183.51602061987089</v>
      </c>
      <c r="P45" s="5">
        <v>367.03204123974177</v>
      </c>
      <c r="Q45" s="5">
        <v>204461.60612925774</v>
      </c>
      <c r="R45" s="5">
        <v>2</v>
      </c>
      <c r="S45" s="5">
        <v>6195.8062463411379</v>
      </c>
      <c r="T45" s="5">
        <v>21685.321862193985</v>
      </c>
      <c r="U45" s="5">
        <v>27881.128108535122</v>
      </c>
      <c r="V45" s="26">
        <f>SUM(sev_pin_gbv[[#This Row],[Total IDPs PiN]],sev_pin_gbv[[#This Row],[Total Returnees PiN]],sev_pin_gbv[[#This Row],[Total HC PiN]])</f>
        <v>28248.160149774863</v>
      </c>
    </row>
    <row r="46" spans="1:22" x14ac:dyDescent="0.2">
      <c r="A46" s="1" t="s">
        <v>101</v>
      </c>
      <c r="B46" s="1" t="s">
        <v>102</v>
      </c>
      <c r="C46" s="1" t="s">
        <v>103</v>
      </c>
      <c r="D46" s="1" t="s">
        <v>102</v>
      </c>
      <c r="E46" s="1" t="s">
        <v>108</v>
      </c>
      <c r="F46" s="1" t="s">
        <v>109</v>
      </c>
      <c r="G46" s="4">
        <v>180856.43894896464</v>
      </c>
      <c r="H46" s="7">
        <v>2</v>
      </c>
      <c r="I46" s="5">
        <v>0</v>
      </c>
      <c r="J46" s="5">
        <v>0</v>
      </c>
      <c r="K46" s="8">
        <v>0</v>
      </c>
      <c r="L46" s="5">
        <v>154.34277181434715</v>
      </c>
      <c r="M46" s="7">
        <v>2</v>
      </c>
      <c r="N46" s="5">
        <v>0</v>
      </c>
      <c r="O46" s="5">
        <v>0</v>
      </c>
      <c r="P46" s="5">
        <v>0</v>
      </c>
      <c r="Q46" s="5">
        <v>184601.21827922101</v>
      </c>
      <c r="R46" s="5">
        <v>2</v>
      </c>
      <c r="S46" s="5">
        <v>0</v>
      </c>
      <c r="T46" s="5">
        <v>0</v>
      </c>
      <c r="U46" s="5">
        <v>0</v>
      </c>
      <c r="V46" s="26">
        <f>SUM(sev_pin_gbv[[#This Row],[Total IDPs PiN]],sev_pin_gbv[[#This Row],[Total Returnees PiN]],sev_pin_gbv[[#This Row],[Total HC PiN]])</f>
        <v>0</v>
      </c>
    </row>
    <row r="47" spans="1:22" x14ac:dyDescent="0.2">
      <c r="A47" s="1" t="s">
        <v>101</v>
      </c>
      <c r="B47" s="1" t="s">
        <v>102</v>
      </c>
      <c r="C47" s="1" t="s">
        <v>103</v>
      </c>
      <c r="D47" s="1" t="s">
        <v>102</v>
      </c>
      <c r="E47" s="1" t="s">
        <v>110</v>
      </c>
      <c r="F47" s="1" t="s">
        <v>111</v>
      </c>
      <c r="G47" s="4">
        <v>1538.6666328044048</v>
      </c>
      <c r="H47" s="7">
        <v>5</v>
      </c>
      <c r="I47" s="5">
        <v>307.73332656088098</v>
      </c>
      <c r="J47" s="5">
        <v>615.46665312176196</v>
      </c>
      <c r="K47" s="8">
        <v>923.19997968264295</v>
      </c>
      <c r="L47" s="5">
        <v>2287.3274954793883</v>
      </c>
      <c r="M47" s="7">
        <v>5</v>
      </c>
      <c r="N47" s="5">
        <v>457.4654990958777</v>
      </c>
      <c r="O47" s="5">
        <v>1829.8619963835108</v>
      </c>
      <c r="P47" s="5">
        <v>2287.3274954793887</v>
      </c>
      <c r="Q47" s="5">
        <v>27481.005871716206</v>
      </c>
      <c r="R47" s="5">
        <v>5</v>
      </c>
      <c r="S47" s="5">
        <v>5974.1317112426468</v>
      </c>
      <c r="T47" s="5">
        <v>11948.263422485303</v>
      </c>
      <c r="U47" s="5">
        <v>17922.39513372795</v>
      </c>
      <c r="V47" s="26">
        <f>SUM(sev_pin_gbv[[#This Row],[Total IDPs PiN]],sev_pin_gbv[[#This Row],[Total Returnees PiN]],sev_pin_gbv[[#This Row],[Total HC PiN]])</f>
        <v>21132.922608889981</v>
      </c>
    </row>
    <row r="48" spans="1:22" x14ac:dyDescent="0.2">
      <c r="A48" s="1" t="s">
        <v>101</v>
      </c>
      <c r="B48" s="1" t="s">
        <v>102</v>
      </c>
      <c r="C48" s="1" t="s">
        <v>103</v>
      </c>
      <c r="D48" s="1" t="s">
        <v>102</v>
      </c>
      <c r="E48" s="1" t="s">
        <v>112</v>
      </c>
      <c r="F48" s="1" t="s">
        <v>113</v>
      </c>
      <c r="G48" s="4">
        <v>581.67771454134265</v>
      </c>
      <c r="H48" s="7">
        <v>2</v>
      </c>
      <c r="I48" s="5">
        <v>0</v>
      </c>
      <c r="J48" s="5">
        <v>0</v>
      </c>
      <c r="K48" s="8">
        <v>0</v>
      </c>
      <c r="L48" s="5">
        <v>2926.6229838208619</v>
      </c>
      <c r="M48" s="7">
        <v>2</v>
      </c>
      <c r="N48" s="5">
        <v>0</v>
      </c>
      <c r="O48" s="5">
        <v>365.82787297760774</v>
      </c>
      <c r="P48" s="5">
        <v>365.82787297760774</v>
      </c>
      <c r="Q48" s="5">
        <v>45404.899301637801</v>
      </c>
      <c r="R48" s="5">
        <v>3</v>
      </c>
      <c r="S48" s="5">
        <v>2522.4944056465456</v>
      </c>
      <c r="T48" s="5">
        <v>7567.4832169396359</v>
      </c>
      <c r="U48" s="5">
        <v>10089.977622586182</v>
      </c>
      <c r="V48" s="26">
        <f>SUM(sev_pin_gbv[[#This Row],[Total IDPs PiN]],sev_pin_gbv[[#This Row],[Total Returnees PiN]],sev_pin_gbv[[#This Row],[Total HC PiN]])</f>
        <v>10455.805495563791</v>
      </c>
    </row>
    <row r="49" spans="1:22" x14ac:dyDescent="0.2">
      <c r="A49" s="1" t="s">
        <v>101</v>
      </c>
      <c r="B49" s="1" t="s">
        <v>102</v>
      </c>
      <c r="C49" s="1" t="s">
        <v>103</v>
      </c>
      <c r="D49" s="1" t="s">
        <v>102</v>
      </c>
      <c r="E49" s="1" t="s">
        <v>114</v>
      </c>
      <c r="F49" s="1" t="s">
        <v>115</v>
      </c>
      <c r="G49" s="4">
        <v>360.34810193090772</v>
      </c>
      <c r="H49" s="7">
        <v>3</v>
      </c>
      <c r="I49" s="5">
        <v>0</v>
      </c>
      <c r="J49" s="5">
        <v>120.11603397696923</v>
      </c>
      <c r="K49" s="8">
        <v>120.11603397696923</v>
      </c>
      <c r="L49" s="5">
        <v>2923.7480099829245</v>
      </c>
      <c r="M49" s="7">
        <v>2</v>
      </c>
      <c r="N49" s="5">
        <v>0</v>
      </c>
      <c r="O49" s="5">
        <v>0</v>
      </c>
      <c r="P49" s="5">
        <v>0</v>
      </c>
      <c r="Q49" s="5">
        <v>35697.503888086176</v>
      </c>
      <c r="R49" s="5">
        <v>2</v>
      </c>
      <c r="S49" s="5">
        <v>3149.7797548311332</v>
      </c>
      <c r="T49" s="5">
        <v>3674.7430473029885</v>
      </c>
      <c r="U49" s="5">
        <v>6824.5228021341218</v>
      </c>
      <c r="V49" s="26">
        <f>SUM(sev_pin_gbv[[#This Row],[Total IDPs PiN]],sev_pin_gbv[[#This Row],[Total Returnees PiN]],sev_pin_gbv[[#This Row],[Total HC PiN]])</f>
        <v>6944.6388361110912</v>
      </c>
    </row>
    <row r="50" spans="1:22" x14ac:dyDescent="0.2">
      <c r="A50" s="1" t="s">
        <v>101</v>
      </c>
      <c r="B50" s="1" t="s">
        <v>102</v>
      </c>
      <c r="C50" s="1" t="s">
        <v>103</v>
      </c>
      <c r="D50" s="1" t="s">
        <v>102</v>
      </c>
      <c r="E50" s="1" t="s">
        <v>116</v>
      </c>
      <c r="F50" s="1" t="s">
        <v>117</v>
      </c>
      <c r="G50" s="4">
        <v>76548.91355856783</v>
      </c>
      <c r="H50" s="7">
        <v>2</v>
      </c>
      <c r="I50" s="5">
        <v>0</v>
      </c>
      <c r="J50" s="5">
        <v>1822.5931799659004</v>
      </c>
      <c r="K50" s="8">
        <v>1822.5931799659004</v>
      </c>
      <c r="L50" s="5">
        <v>1393.7960450469009</v>
      </c>
      <c r="M50" s="7">
        <v>2</v>
      </c>
      <c r="N50" s="5">
        <v>0</v>
      </c>
      <c r="O50" s="5">
        <v>0</v>
      </c>
      <c r="P50" s="5">
        <v>0</v>
      </c>
      <c r="Q50" s="5">
        <v>130797.09039638526</v>
      </c>
      <c r="R50" s="5">
        <v>2</v>
      </c>
      <c r="S50" s="5">
        <v>0</v>
      </c>
      <c r="T50" s="5">
        <v>0</v>
      </c>
      <c r="U50" s="5">
        <v>0</v>
      </c>
      <c r="V50" s="26">
        <f>SUM(sev_pin_gbv[[#This Row],[Total IDPs PiN]],sev_pin_gbv[[#This Row],[Total Returnees PiN]],sev_pin_gbv[[#This Row],[Total HC PiN]])</f>
        <v>1822.5931799659004</v>
      </c>
    </row>
    <row r="51" spans="1:22" x14ac:dyDescent="0.2">
      <c r="A51" s="1" t="s">
        <v>101</v>
      </c>
      <c r="B51" s="1" t="s">
        <v>102</v>
      </c>
      <c r="C51" s="1" t="s">
        <v>118</v>
      </c>
      <c r="D51" s="1" t="s">
        <v>119</v>
      </c>
      <c r="E51" s="1" t="s">
        <v>120</v>
      </c>
      <c r="F51" s="1" t="s">
        <v>119</v>
      </c>
      <c r="G51" s="4">
        <v>5880.0490862838105</v>
      </c>
      <c r="H51" s="7">
        <v>3</v>
      </c>
      <c r="I51" s="5">
        <v>0</v>
      </c>
      <c r="J51" s="5">
        <v>1960.0163620946034</v>
      </c>
      <c r="K51" s="8">
        <v>1960.0163620946034</v>
      </c>
      <c r="L51" s="5">
        <v>9522.926652820619</v>
      </c>
      <c r="M51" s="7">
        <v>2</v>
      </c>
      <c r="N51" s="5">
        <v>0</v>
      </c>
      <c r="O51" s="5">
        <v>0</v>
      </c>
      <c r="P51" s="5">
        <v>0</v>
      </c>
      <c r="Q51" s="5">
        <v>136635.62426089557</v>
      </c>
      <c r="R51" s="5">
        <v>2</v>
      </c>
      <c r="S51" s="5">
        <v>0</v>
      </c>
      <c r="T51" s="5">
        <v>22102.821571615441</v>
      </c>
      <c r="U51" s="5">
        <v>22102.821571615441</v>
      </c>
      <c r="V51" s="26">
        <f>SUM(sev_pin_gbv[[#This Row],[Total IDPs PiN]],sev_pin_gbv[[#This Row],[Total Returnees PiN]],sev_pin_gbv[[#This Row],[Total HC PiN]])</f>
        <v>24062.837933710045</v>
      </c>
    </row>
    <row r="52" spans="1:22" x14ac:dyDescent="0.2">
      <c r="A52" s="1" t="s">
        <v>101</v>
      </c>
      <c r="B52" s="1" t="s">
        <v>102</v>
      </c>
      <c r="C52" s="1" t="s">
        <v>118</v>
      </c>
      <c r="D52" s="1" t="s">
        <v>119</v>
      </c>
      <c r="E52" s="1" t="s">
        <v>121</v>
      </c>
      <c r="F52" s="1" t="s">
        <v>122</v>
      </c>
      <c r="G52" s="4">
        <v>45353.417152330549</v>
      </c>
      <c r="H52" s="7">
        <v>2</v>
      </c>
      <c r="I52" s="5">
        <v>0</v>
      </c>
      <c r="J52" s="5">
        <v>0</v>
      </c>
      <c r="K52" s="8">
        <v>0</v>
      </c>
      <c r="L52" s="5">
        <v>3205.862526302365</v>
      </c>
      <c r="M52" s="7">
        <v>2</v>
      </c>
      <c r="N52" s="5">
        <v>0</v>
      </c>
      <c r="O52" s="5">
        <v>0</v>
      </c>
      <c r="P52" s="5">
        <v>0</v>
      </c>
      <c r="Q52" s="5">
        <v>86543.520321367076</v>
      </c>
      <c r="R52" s="5">
        <v>2</v>
      </c>
      <c r="S52" s="5">
        <v>0</v>
      </c>
      <c r="T52" s="5">
        <v>0</v>
      </c>
      <c r="U52" s="5">
        <v>0</v>
      </c>
      <c r="V52" s="26">
        <f>SUM(sev_pin_gbv[[#This Row],[Total IDPs PiN]],sev_pin_gbv[[#This Row],[Total Returnees PiN]],sev_pin_gbv[[#This Row],[Total HC PiN]])</f>
        <v>0</v>
      </c>
    </row>
    <row r="53" spans="1:22" x14ac:dyDescent="0.2">
      <c r="A53" s="1" t="s">
        <v>101</v>
      </c>
      <c r="B53" s="1" t="s">
        <v>102</v>
      </c>
      <c r="C53" s="1" t="s">
        <v>118</v>
      </c>
      <c r="D53" s="1" t="s">
        <v>119</v>
      </c>
      <c r="E53" s="1" t="s">
        <v>123</v>
      </c>
      <c r="F53" s="1" t="s">
        <v>124</v>
      </c>
      <c r="G53" s="4">
        <v>217.69669247009148</v>
      </c>
      <c r="H53" s="7">
        <v>2</v>
      </c>
      <c r="I53" s="5">
        <v>0</v>
      </c>
      <c r="J53" s="5">
        <v>24.188521385565718</v>
      </c>
      <c r="K53" s="8">
        <v>24.188521385565718</v>
      </c>
      <c r="L53" s="5">
        <v>3.0661505981703021</v>
      </c>
      <c r="M53" s="7">
        <v>2</v>
      </c>
      <c r="N53" s="5">
        <v>0</v>
      </c>
      <c r="O53" s="5">
        <v>0</v>
      </c>
      <c r="P53" s="5">
        <v>0</v>
      </c>
      <c r="Q53" s="5">
        <v>1522.0371569317381</v>
      </c>
      <c r="R53" s="5">
        <v>2</v>
      </c>
      <c r="S53" s="5">
        <v>0</v>
      </c>
      <c r="T53" s="5">
        <v>89.531597466572833</v>
      </c>
      <c r="U53" s="5">
        <v>89.531597466572833</v>
      </c>
      <c r="V53" s="26">
        <f>SUM(sev_pin_gbv[[#This Row],[Total IDPs PiN]],sev_pin_gbv[[#This Row],[Total Returnees PiN]],sev_pin_gbv[[#This Row],[Total HC PiN]])</f>
        <v>113.72011885213855</v>
      </c>
    </row>
    <row r="54" spans="1:22" x14ac:dyDescent="0.2">
      <c r="A54" s="1" t="s">
        <v>101</v>
      </c>
      <c r="B54" s="1" t="s">
        <v>102</v>
      </c>
      <c r="C54" s="1" t="s">
        <v>118</v>
      </c>
      <c r="D54" s="1" t="s">
        <v>119</v>
      </c>
      <c r="E54" s="1" t="s">
        <v>125</v>
      </c>
      <c r="F54" s="1" t="s">
        <v>126</v>
      </c>
      <c r="G54" s="4">
        <v>9248.9832785842955</v>
      </c>
      <c r="H54" s="7">
        <v>2</v>
      </c>
      <c r="I54" s="5">
        <v>0</v>
      </c>
      <c r="J54" s="5">
        <v>1321.2833255120422</v>
      </c>
      <c r="K54" s="8">
        <v>1321.2833255120422</v>
      </c>
      <c r="L54" s="5">
        <v>309.16664194129487</v>
      </c>
      <c r="M54" s="7">
        <v>2</v>
      </c>
      <c r="N54" s="5">
        <v>0</v>
      </c>
      <c r="O54" s="5">
        <v>0</v>
      </c>
      <c r="P54" s="5">
        <v>0</v>
      </c>
      <c r="Q54" s="5">
        <v>13280.250079474408</v>
      </c>
      <c r="R54" s="5">
        <v>2</v>
      </c>
      <c r="S54" s="5">
        <v>0</v>
      </c>
      <c r="T54" s="5">
        <v>0</v>
      </c>
      <c r="U54" s="5">
        <v>0</v>
      </c>
      <c r="V54" s="26">
        <f>SUM(sev_pin_gbv[[#This Row],[Total IDPs PiN]],sev_pin_gbv[[#This Row],[Total Returnees PiN]],sev_pin_gbv[[#This Row],[Total HC PiN]])</f>
        <v>1321.2833255120422</v>
      </c>
    </row>
    <row r="55" spans="1:22" x14ac:dyDescent="0.2">
      <c r="A55" s="1" t="s">
        <v>101</v>
      </c>
      <c r="B55" s="1" t="s">
        <v>102</v>
      </c>
      <c r="C55" s="1" t="s">
        <v>118</v>
      </c>
      <c r="D55" s="1" t="s">
        <v>119</v>
      </c>
      <c r="E55" s="1" t="s">
        <v>127</v>
      </c>
      <c r="F55" s="1" t="s">
        <v>128</v>
      </c>
      <c r="G55" s="4">
        <v>1353.9802157374813</v>
      </c>
      <c r="H55" s="7">
        <v>2</v>
      </c>
      <c r="I55" s="5">
        <v>0</v>
      </c>
      <c r="J55" s="5">
        <v>0</v>
      </c>
      <c r="K55" s="8">
        <v>0</v>
      </c>
      <c r="L55" s="5">
        <v>6343.8804269331213</v>
      </c>
      <c r="M55" s="7">
        <v>2</v>
      </c>
      <c r="N55" s="5">
        <v>0</v>
      </c>
      <c r="O55" s="5">
        <v>0</v>
      </c>
      <c r="P55" s="5">
        <v>0</v>
      </c>
      <c r="Q55" s="5">
        <v>19930.739357329396</v>
      </c>
      <c r="R55" s="5">
        <v>2</v>
      </c>
      <c r="S55" s="5">
        <v>0</v>
      </c>
      <c r="T55" s="5">
        <v>311.41780245827181</v>
      </c>
      <c r="U55" s="5">
        <v>311.41780245827181</v>
      </c>
      <c r="V55" s="26">
        <f>SUM(sev_pin_gbv[[#This Row],[Total IDPs PiN]],sev_pin_gbv[[#This Row],[Total Returnees PiN]],sev_pin_gbv[[#This Row],[Total HC PiN]])</f>
        <v>311.41780245827181</v>
      </c>
    </row>
    <row r="56" spans="1:22" x14ac:dyDescent="0.2">
      <c r="A56" s="1" t="s">
        <v>101</v>
      </c>
      <c r="B56" s="1" t="s">
        <v>102</v>
      </c>
      <c r="C56" s="1" t="s">
        <v>118</v>
      </c>
      <c r="D56" s="1" t="s">
        <v>119</v>
      </c>
      <c r="E56" s="1" t="s">
        <v>129</v>
      </c>
      <c r="F56" s="1" t="s">
        <v>130</v>
      </c>
      <c r="G56" s="4">
        <v>17650.584356556545</v>
      </c>
      <c r="H56" s="7">
        <v>2</v>
      </c>
      <c r="I56" s="5">
        <v>1176.7056237704362</v>
      </c>
      <c r="J56" s="5">
        <v>1176.7056237704362</v>
      </c>
      <c r="K56" s="8">
        <v>2353.4112475408724</v>
      </c>
      <c r="L56" s="5">
        <v>1659.5446034868735</v>
      </c>
      <c r="M56" s="7">
        <v>3</v>
      </c>
      <c r="N56" s="5">
        <v>221.27261379824981</v>
      </c>
      <c r="O56" s="5">
        <v>331.9089206973747</v>
      </c>
      <c r="P56" s="5">
        <v>553.18153449562453</v>
      </c>
      <c r="Q56" s="5">
        <v>31254.871039956583</v>
      </c>
      <c r="R56" s="5">
        <v>3</v>
      </c>
      <c r="S56" s="5">
        <v>2551.4180440780883</v>
      </c>
      <c r="T56" s="5">
        <v>5102.8360881561766</v>
      </c>
      <c r="U56" s="5">
        <v>7654.2541322342649</v>
      </c>
      <c r="V56" s="26">
        <f>SUM(sev_pin_gbv[[#This Row],[Total IDPs PiN]],sev_pin_gbv[[#This Row],[Total Returnees PiN]],sev_pin_gbv[[#This Row],[Total HC PiN]])</f>
        <v>10560.846914270762</v>
      </c>
    </row>
    <row r="57" spans="1:22" x14ac:dyDescent="0.2">
      <c r="A57" s="1" t="s">
        <v>101</v>
      </c>
      <c r="B57" s="1" t="s">
        <v>102</v>
      </c>
      <c r="C57" s="1" t="s">
        <v>118</v>
      </c>
      <c r="D57" s="1" t="s">
        <v>119</v>
      </c>
      <c r="E57" s="1" t="s">
        <v>131</v>
      </c>
      <c r="F57" s="1" t="s">
        <v>132</v>
      </c>
      <c r="G57" s="4">
        <v>135.18894305674223</v>
      </c>
      <c r="H57" s="7">
        <v>2</v>
      </c>
      <c r="I57" s="5">
        <v>0</v>
      </c>
      <c r="J57" s="5">
        <v>0</v>
      </c>
      <c r="K57" s="8">
        <v>0</v>
      </c>
      <c r="L57" s="5">
        <v>1115.891491179575</v>
      </c>
      <c r="M57" s="7">
        <v>2</v>
      </c>
      <c r="N57" s="5">
        <v>0</v>
      </c>
      <c r="O57" s="5">
        <v>0</v>
      </c>
      <c r="P57" s="5">
        <v>0</v>
      </c>
      <c r="Q57" s="5">
        <v>21937.319565763682</v>
      </c>
      <c r="R57" s="5">
        <v>2</v>
      </c>
      <c r="S57" s="5">
        <v>0</v>
      </c>
      <c r="T57" s="5">
        <v>0</v>
      </c>
      <c r="U57" s="5">
        <v>0</v>
      </c>
      <c r="V57" s="26">
        <f>SUM(sev_pin_gbv[[#This Row],[Total IDPs PiN]],sev_pin_gbv[[#This Row],[Total Returnees PiN]],sev_pin_gbv[[#This Row],[Total HC PiN]])</f>
        <v>0</v>
      </c>
    </row>
    <row r="58" spans="1:22" x14ac:dyDescent="0.2">
      <c r="A58" s="1" t="s">
        <v>101</v>
      </c>
      <c r="B58" s="1" t="s">
        <v>102</v>
      </c>
      <c r="C58" s="1" t="s">
        <v>133</v>
      </c>
      <c r="D58" s="1" t="s">
        <v>134</v>
      </c>
      <c r="E58" s="1" t="s">
        <v>135</v>
      </c>
      <c r="F58" s="1" t="s">
        <v>134</v>
      </c>
      <c r="G58" s="4">
        <v>4125.1272480730804</v>
      </c>
      <c r="H58" s="7">
        <v>2</v>
      </c>
      <c r="I58" s="5">
        <v>0</v>
      </c>
      <c r="J58" s="5">
        <v>0</v>
      </c>
      <c r="K58" s="8">
        <v>0</v>
      </c>
      <c r="L58" s="5">
        <v>761.87981729945773</v>
      </c>
      <c r="M58" s="7">
        <v>2</v>
      </c>
      <c r="N58" s="5">
        <v>0</v>
      </c>
      <c r="O58" s="5">
        <v>0</v>
      </c>
      <c r="P58" s="5">
        <v>0</v>
      </c>
      <c r="Q58" s="5">
        <v>31300.992934627466</v>
      </c>
      <c r="R58" s="5">
        <v>2</v>
      </c>
      <c r="S58" s="5">
        <v>0</v>
      </c>
      <c r="T58" s="5">
        <v>0</v>
      </c>
      <c r="U58" s="5">
        <v>0</v>
      </c>
      <c r="V58" s="26">
        <f>SUM(sev_pin_gbv[[#This Row],[Total IDPs PiN]],sev_pin_gbv[[#This Row],[Total Returnees PiN]],sev_pin_gbv[[#This Row],[Total HC PiN]])</f>
        <v>0</v>
      </c>
    </row>
    <row r="59" spans="1:22" x14ac:dyDescent="0.2">
      <c r="A59" s="1" t="s">
        <v>101</v>
      </c>
      <c r="B59" s="1" t="s">
        <v>102</v>
      </c>
      <c r="C59" s="1" t="s">
        <v>133</v>
      </c>
      <c r="D59" s="1" t="s">
        <v>134</v>
      </c>
      <c r="E59" s="1" t="s">
        <v>136</v>
      </c>
      <c r="F59" s="1" t="s">
        <v>137</v>
      </c>
      <c r="G59" s="4">
        <v>203.04721990100916</v>
      </c>
      <c r="H59" s="7">
        <v>2</v>
      </c>
      <c r="I59" s="5">
        <v>0</v>
      </c>
      <c r="J59" s="5">
        <v>0</v>
      </c>
      <c r="K59" s="8">
        <v>0</v>
      </c>
      <c r="L59" s="5">
        <v>505.11129395127591</v>
      </c>
      <c r="M59" s="7">
        <v>3</v>
      </c>
      <c r="N59" s="5">
        <v>0</v>
      </c>
      <c r="O59" s="5">
        <v>168.37043131709197</v>
      </c>
      <c r="P59" s="5">
        <v>168.37043131709197</v>
      </c>
      <c r="Q59" s="5">
        <v>18790.641486147713</v>
      </c>
      <c r="R59" s="5">
        <v>3</v>
      </c>
      <c r="S59" s="5">
        <v>0</v>
      </c>
      <c r="T59" s="5">
        <v>5405.52700286441</v>
      </c>
      <c r="U59" s="5">
        <v>5405.52700286441</v>
      </c>
      <c r="V59" s="26">
        <f>SUM(sev_pin_gbv[[#This Row],[Total IDPs PiN]],sev_pin_gbv[[#This Row],[Total Returnees PiN]],sev_pin_gbv[[#This Row],[Total HC PiN]])</f>
        <v>5573.8974341815019</v>
      </c>
    </row>
    <row r="60" spans="1:22" x14ac:dyDescent="0.2">
      <c r="A60" s="1" t="s">
        <v>101</v>
      </c>
      <c r="B60" s="1" t="s">
        <v>102</v>
      </c>
      <c r="C60" s="1" t="s">
        <v>133</v>
      </c>
      <c r="D60" s="1" t="s">
        <v>134</v>
      </c>
      <c r="E60" s="1" t="s">
        <v>138</v>
      </c>
      <c r="F60" s="1" t="s">
        <v>139</v>
      </c>
      <c r="G60" s="4">
        <v>17.090130880792358</v>
      </c>
      <c r="H60" s="7">
        <v>2</v>
      </c>
      <c r="I60" s="5">
        <v>0</v>
      </c>
      <c r="J60" s="5">
        <v>0</v>
      </c>
      <c r="K60" s="8">
        <v>0</v>
      </c>
      <c r="L60" s="5">
        <v>427.253272019809</v>
      </c>
      <c r="M60" s="7">
        <v>2</v>
      </c>
      <c r="N60" s="5">
        <v>0</v>
      </c>
      <c r="O60" s="5">
        <v>0</v>
      </c>
      <c r="P60" s="5">
        <v>0</v>
      </c>
      <c r="Q60" s="5">
        <v>8502.6565970993979</v>
      </c>
      <c r="R60" s="5">
        <v>2</v>
      </c>
      <c r="S60" s="5">
        <v>0</v>
      </c>
      <c r="T60" s="5">
        <v>0</v>
      </c>
      <c r="U60" s="5">
        <v>0</v>
      </c>
      <c r="V60" s="26">
        <f>SUM(sev_pin_gbv[[#This Row],[Total IDPs PiN]],sev_pin_gbv[[#This Row],[Total Returnees PiN]],sev_pin_gbv[[#This Row],[Total HC PiN]])</f>
        <v>0</v>
      </c>
    </row>
    <row r="61" spans="1:22" x14ac:dyDescent="0.2">
      <c r="A61" s="1" t="s">
        <v>101</v>
      </c>
      <c r="B61" s="1" t="s">
        <v>102</v>
      </c>
      <c r="C61" s="1" t="s">
        <v>133</v>
      </c>
      <c r="D61" s="1" t="s">
        <v>134</v>
      </c>
      <c r="E61" s="1" t="s">
        <v>140</v>
      </c>
      <c r="F61" s="1" t="s">
        <v>141</v>
      </c>
      <c r="G61" s="4">
        <v>6479.1198233837831</v>
      </c>
      <c r="H61" s="7">
        <v>3</v>
      </c>
      <c r="I61" s="5">
        <v>308.52951539922776</v>
      </c>
      <c r="J61" s="5">
        <v>1234.118061596911</v>
      </c>
      <c r="K61" s="8">
        <v>1542.6475769961389</v>
      </c>
      <c r="L61" s="5">
        <v>2003.3995099665653</v>
      </c>
      <c r="M61" s="7">
        <v>3</v>
      </c>
      <c r="N61" s="5">
        <v>0</v>
      </c>
      <c r="O61" s="5">
        <v>1001.6997549832827</v>
      </c>
      <c r="P61" s="5">
        <v>1001.6997549832827</v>
      </c>
      <c r="Q61" s="5">
        <v>16412.880666649649</v>
      </c>
      <c r="R61" s="5">
        <v>3</v>
      </c>
      <c r="S61" s="5">
        <v>303.94223456758607</v>
      </c>
      <c r="T61" s="5">
        <v>4559.1335185137914</v>
      </c>
      <c r="U61" s="5">
        <v>4863.0757530813771</v>
      </c>
      <c r="V61" s="26">
        <f>SUM(sev_pin_gbv[[#This Row],[Total IDPs PiN]],sev_pin_gbv[[#This Row],[Total Returnees PiN]],sev_pin_gbv[[#This Row],[Total HC PiN]])</f>
        <v>7407.4230850607983</v>
      </c>
    </row>
    <row r="62" spans="1:22" x14ac:dyDescent="0.2">
      <c r="A62" s="1" t="s">
        <v>101</v>
      </c>
      <c r="B62" s="1" t="s">
        <v>102</v>
      </c>
      <c r="C62" s="1" t="s">
        <v>142</v>
      </c>
      <c r="D62" s="1" t="s">
        <v>143</v>
      </c>
      <c r="E62" s="1" t="s">
        <v>144</v>
      </c>
      <c r="F62" s="1" t="s">
        <v>143</v>
      </c>
      <c r="G62" s="4">
        <v>133726.79303778839</v>
      </c>
      <c r="H62" s="7">
        <v>2</v>
      </c>
      <c r="I62" s="5">
        <v>0</v>
      </c>
      <c r="J62" s="5">
        <v>0</v>
      </c>
      <c r="K62" s="8">
        <v>0</v>
      </c>
      <c r="L62" s="5">
        <v>912.50126135122957</v>
      </c>
      <c r="M62" s="7">
        <v>2</v>
      </c>
      <c r="N62" s="5">
        <v>0</v>
      </c>
      <c r="O62" s="5">
        <v>0</v>
      </c>
      <c r="P62" s="5">
        <v>0</v>
      </c>
      <c r="Q62" s="5">
        <v>44367.705700860402</v>
      </c>
      <c r="R62" s="5">
        <v>2</v>
      </c>
      <c r="S62" s="5">
        <v>0</v>
      </c>
      <c r="T62" s="5">
        <v>0</v>
      </c>
      <c r="U62" s="5">
        <v>0</v>
      </c>
      <c r="V62" s="26">
        <f>SUM(sev_pin_gbv[[#This Row],[Total IDPs PiN]],sev_pin_gbv[[#This Row],[Total Returnees PiN]],sev_pin_gbv[[#This Row],[Total HC PiN]])</f>
        <v>0</v>
      </c>
    </row>
    <row r="63" spans="1:22" x14ac:dyDescent="0.2">
      <c r="A63" s="1" t="s">
        <v>101</v>
      </c>
      <c r="B63" s="1" t="s">
        <v>102</v>
      </c>
      <c r="C63" s="1" t="s">
        <v>142</v>
      </c>
      <c r="D63" s="1" t="s">
        <v>143</v>
      </c>
      <c r="E63" s="1" t="s">
        <v>145</v>
      </c>
      <c r="F63" s="1" t="s">
        <v>146</v>
      </c>
      <c r="G63" s="4">
        <v>228.44204789903915</v>
      </c>
      <c r="H63" s="7">
        <v>2</v>
      </c>
      <c r="I63" s="5">
        <v>0</v>
      </c>
      <c r="J63" s="5">
        <v>0</v>
      </c>
      <c r="K63" s="8">
        <v>0</v>
      </c>
      <c r="L63" s="5">
        <v>581.06625555714902</v>
      </c>
      <c r="M63" s="7">
        <v>2</v>
      </c>
      <c r="N63" s="5">
        <v>0</v>
      </c>
      <c r="O63" s="5">
        <v>0</v>
      </c>
      <c r="P63" s="5">
        <v>0</v>
      </c>
      <c r="Q63" s="5">
        <v>8451.6916965438122</v>
      </c>
      <c r="R63" s="5">
        <v>2</v>
      </c>
      <c r="S63" s="5">
        <v>357.11373365678077</v>
      </c>
      <c r="T63" s="5">
        <v>476.15164487570775</v>
      </c>
      <c r="U63" s="5">
        <v>833.26537853248851</v>
      </c>
      <c r="V63" s="26">
        <f>SUM(sev_pin_gbv[[#This Row],[Total IDPs PiN]],sev_pin_gbv[[#This Row],[Total Returnees PiN]],sev_pin_gbv[[#This Row],[Total HC PiN]])</f>
        <v>833.26537853248851</v>
      </c>
    </row>
    <row r="64" spans="1:22" x14ac:dyDescent="0.2">
      <c r="A64" s="1" t="s">
        <v>101</v>
      </c>
      <c r="B64" s="1" t="s">
        <v>102</v>
      </c>
      <c r="C64" s="1" t="s">
        <v>142</v>
      </c>
      <c r="D64" s="1" t="s">
        <v>143</v>
      </c>
      <c r="E64" s="1" t="s">
        <v>147</v>
      </c>
      <c r="F64" s="1" t="s">
        <v>148</v>
      </c>
      <c r="G64" s="4">
        <v>91.689385091034012</v>
      </c>
      <c r="H64" s="7">
        <v>5</v>
      </c>
      <c r="I64" s="5">
        <v>34.383519409137755</v>
      </c>
      <c r="J64" s="5">
        <v>57.305865681896258</v>
      </c>
      <c r="K64" s="8">
        <v>91.689385091034012</v>
      </c>
      <c r="L64" s="5">
        <v>927.44802473376853</v>
      </c>
      <c r="M64" s="7">
        <v>5</v>
      </c>
      <c r="N64" s="5">
        <v>463.72401236688427</v>
      </c>
      <c r="O64" s="5">
        <v>463.72401236688427</v>
      </c>
      <c r="P64" s="5">
        <v>927.44802473376853</v>
      </c>
      <c r="Q64" s="5">
        <v>6661.6625901751977</v>
      </c>
      <c r="R64" s="5">
        <v>5</v>
      </c>
      <c r="S64" s="5">
        <v>2664.6650360700792</v>
      </c>
      <c r="T64" s="5">
        <v>2664.6650360700792</v>
      </c>
      <c r="U64" s="5">
        <v>5329.3300721401583</v>
      </c>
      <c r="V64" s="26">
        <f>SUM(sev_pin_gbv[[#This Row],[Total IDPs PiN]],sev_pin_gbv[[#This Row],[Total Returnees PiN]],sev_pin_gbv[[#This Row],[Total HC PiN]])</f>
        <v>6348.4674819649608</v>
      </c>
    </row>
    <row r="65" spans="1:22" x14ac:dyDescent="0.2">
      <c r="A65" s="1" t="s">
        <v>101</v>
      </c>
      <c r="B65" s="1" t="s">
        <v>102</v>
      </c>
      <c r="C65" s="1" t="s">
        <v>149</v>
      </c>
      <c r="D65" s="1" t="s">
        <v>150</v>
      </c>
      <c r="E65" s="1" t="s">
        <v>151</v>
      </c>
      <c r="F65" s="1" t="s">
        <v>150</v>
      </c>
      <c r="G65" s="4">
        <v>11996.765379476392</v>
      </c>
      <c r="H65" s="7">
        <v>3</v>
      </c>
      <c r="I65" s="5">
        <v>959.74123035811135</v>
      </c>
      <c r="J65" s="5">
        <v>8157.8004580439474</v>
      </c>
      <c r="K65" s="8">
        <v>9117.5416884020597</v>
      </c>
      <c r="L65" s="5">
        <v>10925.637319257585</v>
      </c>
      <c r="M65" s="7">
        <v>2</v>
      </c>
      <c r="N65" s="5">
        <v>0</v>
      </c>
      <c r="O65" s="5">
        <v>0</v>
      </c>
      <c r="P65" s="5">
        <v>0</v>
      </c>
      <c r="Q65" s="5">
        <v>26629.397301266024</v>
      </c>
      <c r="R65" s="5">
        <v>3</v>
      </c>
      <c r="S65" s="5">
        <v>554.7791104430421</v>
      </c>
      <c r="T65" s="5">
        <v>12205.140429746927</v>
      </c>
      <c r="U65" s="5">
        <v>12759.919540189969</v>
      </c>
      <c r="V65" s="26">
        <f>SUM(sev_pin_gbv[[#This Row],[Total IDPs PiN]],sev_pin_gbv[[#This Row],[Total Returnees PiN]],sev_pin_gbv[[#This Row],[Total HC PiN]])</f>
        <v>21877.46122859203</v>
      </c>
    </row>
    <row r="66" spans="1:22" x14ac:dyDescent="0.2">
      <c r="A66" s="1" t="s">
        <v>101</v>
      </c>
      <c r="B66" s="1" t="s">
        <v>102</v>
      </c>
      <c r="C66" s="1" t="s">
        <v>149</v>
      </c>
      <c r="D66" s="1" t="s">
        <v>150</v>
      </c>
      <c r="E66" s="1" t="s">
        <v>152</v>
      </c>
      <c r="F66" s="1" t="s">
        <v>153</v>
      </c>
      <c r="G66" s="4">
        <v>993.71106540518304</v>
      </c>
      <c r="H66" s="7">
        <v>5</v>
      </c>
      <c r="I66" s="5">
        <v>596.22663924310984</v>
      </c>
      <c r="J66" s="5">
        <v>397.48442616207325</v>
      </c>
      <c r="K66" s="8">
        <v>993.71106540518304</v>
      </c>
      <c r="L66" s="5">
        <v>4138.5591114767585</v>
      </c>
      <c r="M66" s="7">
        <v>5</v>
      </c>
      <c r="N66" s="5">
        <v>4138.5591114767585</v>
      </c>
      <c r="O66" s="5">
        <v>0</v>
      </c>
      <c r="P66" s="5">
        <v>4138.5591114767585</v>
      </c>
      <c r="Q66" s="5">
        <v>4123.3298231180579</v>
      </c>
      <c r="R66" s="5">
        <v>5</v>
      </c>
      <c r="S66" s="5">
        <v>2190.5189685314681</v>
      </c>
      <c r="T66" s="5">
        <v>1803.9567976141502</v>
      </c>
      <c r="U66" s="5">
        <v>3994.4757661456183</v>
      </c>
      <c r="V66" s="26">
        <f>SUM(sev_pin_gbv[[#This Row],[Total IDPs PiN]],sev_pin_gbv[[#This Row],[Total Returnees PiN]],sev_pin_gbv[[#This Row],[Total HC PiN]])</f>
        <v>9126.7459430275594</v>
      </c>
    </row>
    <row r="67" spans="1:22" x14ac:dyDescent="0.2">
      <c r="A67" s="1" t="s">
        <v>101</v>
      </c>
      <c r="B67" s="1" t="s">
        <v>102</v>
      </c>
      <c r="C67" s="1" t="s">
        <v>154</v>
      </c>
      <c r="D67" s="1" t="s">
        <v>155</v>
      </c>
      <c r="E67" s="1" t="s">
        <v>156</v>
      </c>
      <c r="F67" s="1" t="s">
        <v>155</v>
      </c>
      <c r="G67" s="4">
        <v>17997.335752126583</v>
      </c>
      <c r="H67" s="7">
        <v>2</v>
      </c>
      <c r="I67" s="5">
        <v>0</v>
      </c>
      <c r="J67" s="5">
        <v>0</v>
      </c>
      <c r="K67" s="8">
        <v>0</v>
      </c>
      <c r="L67" s="5">
        <v>21882.312696020093</v>
      </c>
      <c r="M67" s="7">
        <v>2</v>
      </c>
      <c r="N67" s="5">
        <v>0</v>
      </c>
      <c r="O67" s="5">
        <v>0</v>
      </c>
      <c r="P67" s="5">
        <v>0</v>
      </c>
      <c r="Q67" s="5">
        <v>29955.751551853318</v>
      </c>
      <c r="R67" s="5">
        <v>3</v>
      </c>
      <c r="S67" s="5">
        <v>5873.6767748732</v>
      </c>
      <c r="T67" s="5">
        <v>4698.9414198985596</v>
      </c>
      <c r="U67" s="5">
        <v>10572.61819477176</v>
      </c>
      <c r="V67" s="26">
        <f>SUM(sev_pin_gbv[[#This Row],[Total IDPs PiN]],sev_pin_gbv[[#This Row],[Total Returnees PiN]],sev_pin_gbv[[#This Row],[Total HC PiN]])</f>
        <v>10572.61819477176</v>
      </c>
    </row>
    <row r="68" spans="1:22" x14ac:dyDescent="0.2">
      <c r="A68" s="1" t="s">
        <v>101</v>
      </c>
      <c r="B68" s="1" t="s">
        <v>102</v>
      </c>
      <c r="C68" s="1" t="s">
        <v>154</v>
      </c>
      <c r="D68" s="1" t="s">
        <v>155</v>
      </c>
      <c r="E68" s="1" t="s">
        <v>157</v>
      </c>
      <c r="F68" s="1" t="s">
        <v>158</v>
      </c>
      <c r="G68" s="4">
        <v>5128.7327899333277</v>
      </c>
      <c r="H68" s="7">
        <v>2</v>
      </c>
      <c r="I68" s="5">
        <v>0</v>
      </c>
      <c r="J68" s="5">
        <v>466.24843544848437</v>
      </c>
      <c r="K68" s="8">
        <v>466.24843544848437</v>
      </c>
      <c r="L68" s="5">
        <v>717.18668043947798</v>
      </c>
      <c r="M68" s="7">
        <v>5</v>
      </c>
      <c r="N68" s="5">
        <v>358.59334021973899</v>
      </c>
      <c r="O68" s="5">
        <v>358.59334021973899</v>
      </c>
      <c r="P68" s="5">
        <v>717.18668043947798</v>
      </c>
      <c r="Q68" s="5">
        <v>26406.280529627198</v>
      </c>
      <c r="R68" s="5">
        <v>3</v>
      </c>
      <c r="S68" s="5">
        <v>1100.2616887344666</v>
      </c>
      <c r="T68" s="5">
        <v>4767.8006511826889</v>
      </c>
      <c r="U68" s="5">
        <v>5868.0623399171554</v>
      </c>
      <c r="V68" s="26">
        <f>SUM(sev_pin_gbv[[#This Row],[Total IDPs PiN]],sev_pin_gbv[[#This Row],[Total Returnees PiN]],sev_pin_gbv[[#This Row],[Total HC PiN]])</f>
        <v>7051.4974558051181</v>
      </c>
    </row>
    <row r="69" spans="1:22" x14ac:dyDescent="0.2">
      <c r="A69" s="1" t="s">
        <v>101</v>
      </c>
      <c r="B69" s="1" t="s">
        <v>102</v>
      </c>
      <c r="C69" s="1" t="s">
        <v>159</v>
      </c>
      <c r="D69" s="1" t="s">
        <v>160</v>
      </c>
      <c r="E69" s="1" t="s">
        <v>161</v>
      </c>
      <c r="F69" s="1" t="s">
        <v>160</v>
      </c>
      <c r="G69" s="4">
        <v>1642.4672559340549</v>
      </c>
      <c r="H69" s="7">
        <v>2</v>
      </c>
      <c r="I69" s="5">
        <v>0</v>
      </c>
      <c r="J69" s="5">
        <v>0</v>
      </c>
      <c r="K69" s="8">
        <v>0</v>
      </c>
      <c r="L69" s="5">
        <v>6635.4696196245905</v>
      </c>
      <c r="M69" s="7">
        <v>2</v>
      </c>
      <c r="N69" s="5">
        <v>0</v>
      </c>
      <c r="O69" s="5">
        <v>0</v>
      </c>
      <c r="P69" s="5">
        <v>0</v>
      </c>
      <c r="Q69" s="5">
        <v>16414.863124441355</v>
      </c>
      <c r="R69" s="5">
        <v>2</v>
      </c>
      <c r="S69" s="5">
        <v>0</v>
      </c>
      <c r="T69" s="5">
        <v>260.55338292764054</v>
      </c>
      <c r="U69" s="5">
        <v>260.55338292764054</v>
      </c>
      <c r="V69" s="26">
        <f>SUM(sev_pin_gbv[[#This Row],[Total IDPs PiN]],sev_pin_gbv[[#This Row],[Total Returnees PiN]],sev_pin_gbv[[#This Row],[Total HC PiN]])</f>
        <v>260.55338292764054</v>
      </c>
    </row>
    <row r="70" spans="1:22" x14ac:dyDescent="0.2">
      <c r="A70" s="1" t="s">
        <v>101</v>
      </c>
      <c r="B70" s="1" t="s">
        <v>102</v>
      </c>
      <c r="C70" s="1" t="s">
        <v>159</v>
      </c>
      <c r="D70" s="1" t="s">
        <v>160</v>
      </c>
      <c r="E70" s="1" t="s">
        <v>162</v>
      </c>
      <c r="F70" s="1" t="s">
        <v>163</v>
      </c>
      <c r="G70" s="4">
        <v>4458.299932750504</v>
      </c>
      <c r="H70" s="7">
        <v>2</v>
      </c>
      <c r="I70" s="5">
        <v>0</v>
      </c>
      <c r="J70" s="5">
        <v>0</v>
      </c>
      <c r="K70" s="8">
        <v>0</v>
      </c>
      <c r="L70" s="5">
        <v>384.69068594485543</v>
      </c>
      <c r="M70" s="7">
        <v>3</v>
      </c>
      <c r="N70" s="5">
        <v>0</v>
      </c>
      <c r="O70" s="5">
        <v>384.69068594485543</v>
      </c>
      <c r="P70" s="5">
        <v>384.69068594485543</v>
      </c>
      <c r="Q70" s="5">
        <v>8029.8093813046398</v>
      </c>
      <c r="R70" s="5">
        <v>2</v>
      </c>
      <c r="S70" s="5">
        <v>145.99653420553889</v>
      </c>
      <c r="T70" s="5">
        <v>145.99653420553889</v>
      </c>
      <c r="U70" s="5">
        <v>291.99306841107779</v>
      </c>
      <c r="V70" s="26">
        <f>SUM(sev_pin_gbv[[#This Row],[Total IDPs PiN]],sev_pin_gbv[[#This Row],[Total Returnees PiN]],sev_pin_gbv[[#This Row],[Total HC PiN]])</f>
        <v>676.68375435593316</v>
      </c>
    </row>
    <row r="71" spans="1:22" x14ac:dyDescent="0.2">
      <c r="A71" s="1" t="s">
        <v>101</v>
      </c>
      <c r="B71" s="1" t="s">
        <v>102</v>
      </c>
      <c r="C71" s="1" t="s">
        <v>159</v>
      </c>
      <c r="D71" s="1" t="s">
        <v>160</v>
      </c>
      <c r="E71" s="1" t="s">
        <v>164</v>
      </c>
      <c r="F71" s="1" t="s">
        <v>165</v>
      </c>
      <c r="G71" s="4">
        <v>737.63021676215226</v>
      </c>
      <c r="H71" s="7">
        <v>2</v>
      </c>
      <c r="I71" s="5">
        <v>0</v>
      </c>
      <c r="J71" s="5">
        <v>0</v>
      </c>
      <c r="K71" s="8">
        <v>0</v>
      </c>
      <c r="L71" s="5">
        <v>816.61760085051071</v>
      </c>
      <c r="M71" s="7">
        <v>2</v>
      </c>
      <c r="N71" s="5">
        <v>0</v>
      </c>
      <c r="O71" s="5">
        <v>0</v>
      </c>
      <c r="P71" s="5">
        <v>0</v>
      </c>
      <c r="Q71" s="5">
        <v>8975.9521823873365</v>
      </c>
      <c r="R71" s="5">
        <v>2</v>
      </c>
      <c r="S71" s="5">
        <v>0</v>
      </c>
      <c r="T71" s="5">
        <v>0</v>
      </c>
      <c r="U71" s="5">
        <v>0</v>
      </c>
      <c r="V71" s="26">
        <f>SUM(sev_pin_gbv[[#This Row],[Total IDPs PiN]],sev_pin_gbv[[#This Row],[Total Returnees PiN]],sev_pin_gbv[[#This Row],[Total HC PiN]])</f>
        <v>0</v>
      </c>
    </row>
    <row r="72" spans="1:22" x14ac:dyDescent="0.2">
      <c r="A72" s="1" t="s">
        <v>101</v>
      </c>
      <c r="B72" s="1" t="s">
        <v>102</v>
      </c>
      <c r="C72" s="1" t="s">
        <v>159</v>
      </c>
      <c r="D72" s="1" t="s">
        <v>160</v>
      </c>
      <c r="E72" s="1" t="s">
        <v>166</v>
      </c>
      <c r="F72" s="1" t="s">
        <v>167</v>
      </c>
      <c r="G72" s="4">
        <v>741.40332438749874</v>
      </c>
      <c r="H72" s="7">
        <v>2</v>
      </c>
      <c r="I72" s="5">
        <v>0</v>
      </c>
      <c r="J72" s="5">
        <v>0</v>
      </c>
      <c r="K72" s="8">
        <v>0</v>
      </c>
      <c r="L72" s="5">
        <v>2617.2578131763485</v>
      </c>
      <c r="M72" s="7">
        <v>2</v>
      </c>
      <c r="N72" s="5">
        <v>0</v>
      </c>
      <c r="O72" s="5">
        <v>0</v>
      </c>
      <c r="P72" s="5">
        <v>0</v>
      </c>
      <c r="Q72" s="5">
        <v>17856.738862436148</v>
      </c>
      <c r="R72" s="5">
        <v>2</v>
      </c>
      <c r="S72" s="5">
        <v>0</v>
      </c>
      <c r="T72" s="5">
        <v>0</v>
      </c>
      <c r="U72" s="5">
        <v>0</v>
      </c>
      <c r="V72" s="26">
        <f>SUM(sev_pin_gbv[[#This Row],[Total IDPs PiN]],sev_pin_gbv[[#This Row],[Total Returnees PiN]],sev_pin_gbv[[#This Row],[Total HC PiN]])</f>
        <v>0</v>
      </c>
    </row>
    <row r="73" spans="1:22" x14ac:dyDescent="0.2">
      <c r="A73" s="1" t="s">
        <v>101</v>
      </c>
      <c r="B73" s="1" t="s">
        <v>102</v>
      </c>
      <c r="C73" s="1" t="s">
        <v>159</v>
      </c>
      <c r="D73" s="1" t="s">
        <v>160</v>
      </c>
      <c r="E73" s="1" t="s">
        <v>168</v>
      </c>
      <c r="F73" s="1" t="s">
        <v>169</v>
      </c>
      <c r="G73" s="4">
        <v>146.88241961158866</v>
      </c>
      <c r="H73" s="7">
        <v>2</v>
      </c>
      <c r="I73" s="5">
        <v>0</v>
      </c>
      <c r="J73" s="5">
        <v>0</v>
      </c>
      <c r="K73" s="8">
        <v>0</v>
      </c>
      <c r="L73" s="5">
        <v>377.24477554918809</v>
      </c>
      <c r="M73" s="7">
        <v>2</v>
      </c>
      <c r="N73" s="5">
        <v>0</v>
      </c>
      <c r="O73" s="5">
        <v>0</v>
      </c>
      <c r="P73" s="5">
        <v>0</v>
      </c>
      <c r="Q73" s="5">
        <v>7773.6728048392224</v>
      </c>
      <c r="R73" s="5">
        <v>2</v>
      </c>
      <c r="S73" s="5">
        <v>0</v>
      </c>
      <c r="T73" s="5">
        <v>0</v>
      </c>
      <c r="U73" s="5">
        <v>0</v>
      </c>
      <c r="V73" s="26">
        <f>SUM(sev_pin_gbv[[#This Row],[Total IDPs PiN]],sev_pin_gbv[[#This Row],[Total Returnees PiN]],sev_pin_gbv[[#This Row],[Total HC PiN]])</f>
        <v>0</v>
      </c>
    </row>
    <row r="74" spans="1:22" x14ac:dyDescent="0.2">
      <c r="A74" s="1" t="s">
        <v>101</v>
      </c>
      <c r="B74" s="1" t="s">
        <v>102</v>
      </c>
      <c r="C74" s="1" t="s">
        <v>170</v>
      </c>
      <c r="D74" s="1" t="s">
        <v>171</v>
      </c>
      <c r="E74" s="1" t="s">
        <v>172</v>
      </c>
      <c r="F74" s="1" t="s">
        <v>171</v>
      </c>
      <c r="G74" s="4">
        <v>88136.182708019158</v>
      </c>
      <c r="H74" s="7">
        <v>5</v>
      </c>
      <c r="I74" s="5">
        <v>40542.644045688772</v>
      </c>
      <c r="J74" s="5">
        <v>35254.473083207624</v>
      </c>
      <c r="K74" s="8">
        <v>75797.117128896396</v>
      </c>
      <c r="L74" s="5">
        <v>10261.214777081295</v>
      </c>
      <c r="M74" s="7">
        <v>5</v>
      </c>
      <c r="N74" s="5">
        <v>6840.8098513875302</v>
      </c>
      <c r="O74" s="5">
        <v>3420.4049256937651</v>
      </c>
      <c r="P74" s="5">
        <v>10261.214777081295</v>
      </c>
      <c r="Q74" s="5">
        <v>92984.802514899551</v>
      </c>
      <c r="R74" s="5">
        <v>5</v>
      </c>
      <c r="S74" s="5">
        <v>51962.095523032105</v>
      </c>
      <c r="T74" s="5">
        <v>24613.624195120468</v>
      </c>
      <c r="U74" s="5">
        <v>76575.71971815257</v>
      </c>
      <c r="V74" s="26">
        <f>SUM(sev_pin_gbv[[#This Row],[Total IDPs PiN]],sev_pin_gbv[[#This Row],[Total Returnees PiN]],sev_pin_gbv[[#This Row],[Total HC PiN]])</f>
        <v>162634.05162413025</v>
      </c>
    </row>
    <row r="75" spans="1:22" x14ac:dyDescent="0.2">
      <c r="A75" s="1" t="s">
        <v>101</v>
      </c>
      <c r="B75" s="1" t="s">
        <v>102</v>
      </c>
      <c r="C75" s="1" t="s">
        <v>170</v>
      </c>
      <c r="D75" s="1" t="s">
        <v>171</v>
      </c>
      <c r="E75" s="1" t="s">
        <v>173</v>
      </c>
      <c r="F75" s="1" t="s">
        <v>174</v>
      </c>
      <c r="G75" s="4">
        <v>4.2659698301460987</v>
      </c>
      <c r="H75" s="7">
        <v>2</v>
      </c>
      <c r="I75" s="5">
        <v>0</v>
      </c>
      <c r="J75" s="5">
        <v>0</v>
      </c>
      <c r="K75" s="8">
        <v>0</v>
      </c>
      <c r="L75" s="5">
        <v>131.1785722769925</v>
      </c>
      <c r="M75" s="7">
        <v>2</v>
      </c>
      <c r="N75" s="5">
        <v>0</v>
      </c>
      <c r="O75" s="5">
        <v>0</v>
      </c>
      <c r="P75" s="5">
        <v>0</v>
      </c>
      <c r="Q75" s="5">
        <v>4353.955457892861</v>
      </c>
      <c r="R75" s="5">
        <v>2</v>
      </c>
      <c r="S75" s="5">
        <v>0</v>
      </c>
      <c r="T75" s="5">
        <v>0</v>
      </c>
      <c r="U75" s="5">
        <v>0</v>
      </c>
      <c r="V75" s="26">
        <f>SUM(sev_pin_gbv[[#This Row],[Total IDPs PiN]],sev_pin_gbv[[#This Row],[Total Returnees PiN]],sev_pin_gbv[[#This Row],[Total HC PiN]])</f>
        <v>0</v>
      </c>
    </row>
    <row r="76" spans="1:22" x14ac:dyDescent="0.2">
      <c r="A76" s="1" t="s">
        <v>101</v>
      </c>
      <c r="B76" s="1" t="s">
        <v>102</v>
      </c>
      <c r="C76" s="1" t="s">
        <v>170</v>
      </c>
      <c r="D76" s="1" t="s">
        <v>171</v>
      </c>
      <c r="E76" s="1" t="s">
        <v>175</v>
      </c>
      <c r="F76" s="1" t="s">
        <v>176</v>
      </c>
      <c r="G76" s="4">
        <v>214.32848792718866</v>
      </c>
      <c r="H76" s="7">
        <v>2</v>
      </c>
      <c r="I76" s="5">
        <v>0</v>
      </c>
      <c r="J76" s="5">
        <v>0</v>
      </c>
      <c r="K76" s="8">
        <v>0</v>
      </c>
      <c r="L76" s="5">
        <v>921.09535160129599</v>
      </c>
      <c r="M76" s="7">
        <v>2</v>
      </c>
      <c r="N76" s="5">
        <v>0</v>
      </c>
      <c r="O76" s="5">
        <v>0</v>
      </c>
      <c r="P76" s="5">
        <v>0</v>
      </c>
      <c r="Q76" s="5">
        <v>34156.376160471511</v>
      </c>
      <c r="R76" s="5">
        <v>2</v>
      </c>
      <c r="S76" s="5">
        <v>0</v>
      </c>
      <c r="T76" s="5">
        <v>0</v>
      </c>
      <c r="U76" s="5">
        <v>0</v>
      </c>
      <c r="V76" s="26">
        <f>SUM(sev_pin_gbv[[#This Row],[Total IDPs PiN]],sev_pin_gbv[[#This Row],[Total Returnees PiN]],sev_pin_gbv[[#This Row],[Total HC PiN]])</f>
        <v>0</v>
      </c>
    </row>
    <row r="77" spans="1:22" x14ac:dyDescent="0.2">
      <c r="A77" s="1" t="s">
        <v>101</v>
      </c>
      <c r="B77" s="1" t="s">
        <v>102</v>
      </c>
      <c r="C77" s="1" t="s">
        <v>177</v>
      </c>
      <c r="D77" s="1" t="s">
        <v>178</v>
      </c>
      <c r="E77" s="1" t="s">
        <v>179</v>
      </c>
      <c r="F77" s="1" t="s">
        <v>180</v>
      </c>
      <c r="G77" s="4">
        <v>2168.5071732422912</v>
      </c>
      <c r="H77" s="7">
        <v>2</v>
      </c>
      <c r="I77" s="5">
        <v>0</v>
      </c>
      <c r="J77" s="5">
        <v>0</v>
      </c>
      <c r="K77" s="8">
        <v>0</v>
      </c>
      <c r="L77" s="5">
        <v>6455.5202563306748</v>
      </c>
      <c r="M77" s="7">
        <v>2</v>
      </c>
      <c r="N77" s="5">
        <v>0</v>
      </c>
      <c r="O77" s="5">
        <v>0</v>
      </c>
      <c r="P77" s="5">
        <v>0</v>
      </c>
      <c r="Q77" s="5">
        <v>56583.572570427044</v>
      </c>
      <c r="R77" s="5">
        <v>2</v>
      </c>
      <c r="S77" s="5">
        <v>0</v>
      </c>
      <c r="T77" s="5">
        <v>0</v>
      </c>
      <c r="U77" s="5">
        <v>0</v>
      </c>
      <c r="V77" s="26">
        <f>SUM(sev_pin_gbv[[#This Row],[Total IDPs PiN]],sev_pin_gbv[[#This Row],[Total Returnees PiN]],sev_pin_gbv[[#This Row],[Total HC PiN]])</f>
        <v>0</v>
      </c>
    </row>
    <row r="78" spans="1:22" x14ac:dyDescent="0.2">
      <c r="A78" s="1" t="s">
        <v>101</v>
      </c>
      <c r="B78" s="1" t="s">
        <v>102</v>
      </c>
      <c r="C78" s="1" t="s">
        <v>177</v>
      </c>
      <c r="D78" s="1" t="s">
        <v>178</v>
      </c>
      <c r="E78" s="1" t="s">
        <v>181</v>
      </c>
      <c r="F78" s="1" t="s">
        <v>182</v>
      </c>
      <c r="G78" s="4">
        <v>11151.147460745146</v>
      </c>
      <c r="H78" s="7">
        <v>2</v>
      </c>
      <c r="I78" s="5">
        <v>332.87007345507868</v>
      </c>
      <c r="J78" s="5">
        <v>166.43503672753934</v>
      </c>
      <c r="K78" s="8">
        <v>499.30511018261802</v>
      </c>
      <c r="L78" s="5">
        <v>41.176363467434726</v>
      </c>
      <c r="M78" s="7">
        <v>2</v>
      </c>
      <c r="N78" s="5">
        <v>0</v>
      </c>
      <c r="O78" s="5">
        <v>0</v>
      </c>
      <c r="P78" s="5">
        <v>0</v>
      </c>
      <c r="Q78" s="5">
        <v>20463.476175787426</v>
      </c>
      <c r="R78" s="5">
        <v>2</v>
      </c>
      <c r="S78" s="5">
        <v>0</v>
      </c>
      <c r="T78" s="5">
        <v>2046.347617578743</v>
      </c>
      <c r="U78" s="5">
        <v>2046.347617578743</v>
      </c>
      <c r="V78" s="26">
        <f>SUM(sev_pin_gbv[[#This Row],[Total IDPs PiN]],sev_pin_gbv[[#This Row],[Total Returnees PiN]],sev_pin_gbv[[#This Row],[Total HC PiN]])</f>
        <v>2545.6527277613609</v>
      </c>
    </row>
    <row r="79" spans="1:22" x14ac:dyDescent="0.2">
      <c r="A79" s="1" t="s">
        <v>101</v>
      </c>
      <c r="B79" s="1" t="s">
        <v>102</v>
      </c>
      <c r="C79" s="1" t="s">
        <v>177</v>
      </c>
      <c r="D79" s="1" t="s">
        <v>178</v>
      </c>
      <c r="E79" s="1" t="s">
        <v>183</v>
      </c>
      <c r="F79" s="1" t="s">
        <v>184</v>
      </c>
      <c r="G79" s="4">
        <v>0</v>
      </c>
      <c r="H79" s="7">
        <v>2</v>
      </c>
      <c r="I79" s="5">
        <v>0</v>
      </c>
      <c r="J79" s="5">
        <v>0</v>
      </c>
      <c r="K79" s="8">
        <v>0</v>
      </c>
      <c r="L79" s="5">
        <v>1202.3874004344677</v>
      </c>
      <c r="M79" s="7">
        <v>5</v>
      </c>
      <c r="N79" s="5">
        <v>300.59685010861693</v>
      </c>
      <c r="O79" s="5">
        <v>601.19370021723387</v>
      </c>
      <c r="P79" s="5">
        <v>901.79055032585075</v>
      </c>
      <c r="Q79" s="5">
        <v>382.8125995655322</v>
      </c>
      <c r="R79" s="5">
        <v>5</v>
      </c>
      <c r="S79" s="5">
        <v>208.80687249029026</v>
      </c>
      <c r="T79" s="5">
        <v>98.603245342637081</v>
      </c>
      <c r="U79" s="5">
        <v>307.41011783292731</v>
      </c>
      <c r="V79" s="26">
        <f>SUM(sev_pin_gbv[[#This Row],[Total IDPs PiN]],sev_pin_gbv[[#This Row],[Total Returnees PiN]],sev_pin_gbv[[#This Row],[Total HC PiN]])</f>
        <v>1209.2006681587782</v>
      </c>
    </row>
    <row r="80" spans="1:22" x14ac:dyDescent="0.2">
      <c r="A80" s="1" t="s">
        <v>185</v>
      </c>
      <c r="B80" s="1" t="s">
        <v>186</v>
      </c>
      <c r="C80" s="1" t="s">
        <v>187</v>
      </c>
      <c r="D80" s="1" t="s">
        <v>186</v>
      </c>
      <c r="E80" s="1" t="s">
        <v>188</v>
      </c>
      <c r="F80" s="1" t="s">
        <v>186</v>
      </c>
      <c r="G80" s="4">
        <v>65674.038764702957</v>
      </c>
      <c r="H80" s="7">
        <v>2</v>
      </c>
      <c r="I80" s="5">
        <v>0</v>
      </c>
      <c r="J80" s="5">
        <v>1059.2586897532731</v>
      </c>
      <c r="K80" s="8">
        <v>1059.2586897532731</v>
      </c>
      <c r="L80" s="5">
        <v>90007.07209547369</v>
      </c>
      <c r="M80" s="7">
        <v>2</v>
      </c>
      <c r="N80" s="5">
        <v>8438.1630089506616</v>
      </c>
      <c r="O80" s="5">
        <v>2812.7210029835542</v>
      </c>
      <c r="P80" s="5">
        <v>11250.884011934217</v>
      </c>
      <c r="Q80" s="5">
        <v>258338.68913982337</v>
      </c>
      <c r="R80" s="5">
        <v>2</v>
      </c>
      <c r="S80" s="5">
        <v>4613.1908774968488</v>
      </c>
      <c r="T80" s="5">
        <v>9226.3817549936975</v>
      </c>
      <c r="U80" s="5">
        <v>13839.572632490546</v>
      </c>
      <c r="V80" s="26">
        <f>SUM(sev_pin_gbv[[#This Row],[Total IDPs PiN]],sev_pin_gbv[[#This Row],[Total Returnees PiN]],sev_pin_gbv[[#This Row],[Total HC PiN]])</f>
        <v>26149.715334178036</v>
      </c>
    </row>
    <row r="81" spans="1:22" x14ac:dyDescent="0.2">
      <c r="A81" s="1" t="s">
        <v>185</v>
      </c>
      <c r="B81" s="1" t="s">
        <v>186</v>
      </c>
      <c r="C81" s="1" t="s">
        <v>187</v>
      </c>
      <c r="D81" s="1" t="s">
        <v>186</v>
      </c>
      <c r="E81" s="1" t="s">
        <v>189</v>
      </c>
      <c r="F81" s="1" t="s">
        <v>190</v>
      </c>
      <c r="G81" s="4">
        <v>115.94538071795608</v>
      </c>
      <c r="H81" s="7">
        <v>2</v>
      </c>
      <c r="I81" s="5">
        <v>0</v>
      </c>
      <c r="J81" s="5">
        <v>0</v>
      </c>
      <c r="K81" s="8">
        <v>0</v>
      </c>
      <c r="L81" s="5">
        <v>7530.0083366272593</v>
      </c>
      <c r="M81" s="7">
        <v>2</v>
      </c>
      <c r="N81" s="5">
        <v>0</v>
      </c>
      <c r="O81" s="5">
        <v>0</v>
      </c>
      <c r="P81" s="5">
        <v>0</v>
      </c>
      <c r="Q81" s="5">
        <v>46131.44628265479</v>
      </c>
      <c r="R81" s="5">
        <v>2</v>
      </c>
      <c r="S81" s="5">
        <v>0</v>
      </c>
      <c r="T81" s="5">
        <v>0</v>
      </c>
      <c r="U81" s="5">
        <v>0</v>
      </c>
      <c r="V81" s="26">
        <f>SUM(sev_pin_gbv[[#This Row],[Total IDPs PiN]],sev_pin_gbv[[#This Row],[Total Returnees PiN]],sev_pin_gbv[[#This Row],[Total HC PiN]])</f>
        <v>0</v>
      </c>
    </row>
    <row r="82" spans="1:22" x14ac:dyDescent="0.2">
      <c r="A82" s="1" t="s">
        <v>185</v>
      </c>
      <c r="B82" s="1" t="s">
        <v>186</v>
      </c>
      <c r="C82" s="1" t="s">
        <v>187</v>
      </c>
      <c r="D82" s="1" t="s">
        <v>186</v>
      </c>
      <c r="E82" s="1" t="s">
        <v>191</v>
      </c>
      <c r="F82" s="1" t="s">
        <v>192</v>
      </c>
      <c r="G82" s="4">
        <v>2020.1835914181484</v>
      </c>
      <c r="H82" s="7">
        <v>3</v>
      </c>
      <c r="I82" s="5">
        <v>0</v>
      </c>
      <c r="J82" s="5">
        <v>404.03671828362968</v>
      </c>
      <c r="K82" s="8">
        <v>404.03671828362968</v>
      </c>
      <c r="L82" s="5">
        <v>934.54476389703814</v>
      </c>
      <c r="M82" s="7">
        <v>2</v>
      </c>
      <c r="N82" s="5">
        <v>0</v>
      </c>
      <c r="O82" s="5">
        <v>0</v>
      </c>
      <c r="P82" s="5">
        <v>0</v>
      </c>
      <c r="Q82" s="5">
        <v>45792.071644684809</v>
      </c>
      <c r="R82" s="5">
        <v>2</v>
      </c>
      <c r="S82" s="5">
        <v>1289.917511117882</v>
      </c>
      <c r="T82" s="5">
        <v>3224.793777794705</v>
      </c>
      <c r="U82" s="5">
        <v>4514.7112889125874</v>
      </c>
      <c r="V82" s="26">
        <f>SUM(sev_pin_gbv[[#This Row],[Total IDPs PiN]],sev_pin_gbv[[#This Row],[Total Returnees PiN]],sev_pin_gbv[[#This Row],[Total HC PiN]])</f>
        <v>4918.7480071962173</v>
      </c>
    </row>
    <row r="83" spans="1:22" x14ac:dyDescent="0.2">
      <c r="A83" s="1" t="s">
        <v>185</v>
      </c>
      <c r="B83" s="1" t="s">
        <v>186</v>
      </c>
      <c r="C83" s="1" t="s">
        <v>187</v>
      </c>
      <c r="D83" s="1" t="s">
        <v>186</v>
      </c>
      <c r="E83" s="1" t="s">
        <v>193</v>
      </c>
      <c r="F83" s="1" t="s">
        <v>194</v>
      </c>
      <c r="G83" s="4">
        <v>233.28532600579433</v>
      </c>
      <c r="H83" s="7">
        <v>2</v>
      </c>
      <c r="I83" s="5">
        <v>0</v>
      </c>
      <c r="J83" s="5">
        <v>0</v>
      </c>
      <c r="K83" s="8">
        <v>0</v>
      </c>
      <c r="L83" s="5">
        <v>549.16626743526172</v>
      </c>
      <c r="M83" s="7">
        <v>2</v>
      </c>
      <c r="N83" s="5">
        <v>0</v>
      </c>
      <c r="O83" s="5">
        <v>0</v>
      </c>
      <c r="P83" s="5">
        <v>0</v>
      </c>
      <c r="Q83" s="5">
        <v>20327.348406558944</v>
      </c>
      <c r="R83" s="5">
        <v>2</v>
      </c>
      <c r="S83" s="5">
        <v>564.64856684885956</v>
      </c>
      <c r="T83" s="5">
        <v>282.32428342442978</v>
      </c>
      <c r="U83" s="5">
        <v>846.9728502732894</v>
      </c>
      <c r="V83" s="26">
        <f>SUM(sev_pin_gbv[[#This Row],[Total IDPs PiN]],sev_pin_gbv[[#This Row],[Total Returnees PiN]],sev_pin_gbv[[#This Row],[Total HC PiN]])</f>
        <v>846.9728502732894</v>
      </c>
    </row>
    <row r="84" spans="1:22" x14ac:dyDescent="0.2">
      <c r="A84" s="1" t="s">
        <v>185</v>
      </c>
      <c r="B84" s="1" t="s">
        <v>186</v>
      </c>
      <c r="C84" s="1" t="s">
        <v>187</v>
      </c>
      <c r="D84" s="1" t="s">
        <v>186</v>
      </c>
      <c r="E84" s="1" t="s">
        <v>195</v>
      </c>
      <c r="F84" s="1" t="s">
        <v>196</v>
      </c>
      <c r="G84" s="4">
        <v>94.86432865731463</v>
      </c>
      <c r="H84" s="7">
        <v>2</v>
      </c>
      <c r="I84" s="5">
        <v>0</v>
      </c>
      <c r="J84" s="5">
        <v>0</v>
      </c>
      <c r="K84" s="8">
        <v>0</v>
      </c>
      <c r="L84" s="5">
        <v>2568.9769539078156</v>
      </c>
      <c r="M84" s="7">
        <v>2</v>
      </c>
      <c r="N84" s="5">
        <v>0</v>
      </c>
      <c r="O84" s="5">
        <v>0</v>
      </c>
      <c r="P84" s="5">
        <v>0</v>
      </c>
      <c r="Q84" s="5">
        <v>10044.15871743487</v>
      </c>
      <c r="R84" s="5">
        <v>2</v>
      </c>
      <c r="S84" s="5">
        <v>0</v>
      </c>
      <c r="T84" s="5">
        <v>0</v>
      </c>
      <c r="U84" s="5">
        <v>0</v>
      </c>
      <c r="V84" s="26">
        <f>SUM(sev_pin_gbv[[#This Row],[Total IDPs PiN]],sev_pin_gbv[[#This Row],[Total Returnees PiN]],sev_pin_gbv[[#This Row],[Total HC PiN]])</f>
        <v>0</v>
      </c>
    </row>
    <row r="85" spans="1:22" x14ac:dyDescent="0.2">
      <c r="A85" s="1" t="s">
        <v>185</v>
      </c>
      <c r="B85" s="1" t="s">
        <v>186</v>
      </c>
      <c r="C85" s="1" t="s">
        <v>187</v>
      </c>
      <c r="D85" s="1" t="s">
        <v>186</v>
      </c>
      <c r="E85" s="1" t="s">
        <v>197</v>
      </c>
      <c r="F85" s="1" t="s">
        <v>198</v>
      </c>
      <c r="G85" s="4">
        <v>1070.4303115703774</v>
      </c>
      <c r="H85" s="7">
        <v>5</v>
      </c>
      <c r="I85" s="5">
        <v>535.2151557851887</v>
      </c>
      <c r="J85" s="5">
        <v>0</v>
      </c>
      <c r="K85" s="8">
        <v>535.2151557851887</v>
      </c>
      <c r="L85" s="5">
        <v>744.48824174103652</v>
      </c>
      <c r="M85" s="7">
        <v>2</v>
      </c>
      <c r="N85" s="5">
        <v>0</v>
      </c>
      <c r="O85" s="5">
        <v>0</v>
      </c>
      <c r="P85" s="5">
        <v>0</v>
      </c>
      <c r="Q85" s="5">
        <v>13749.881446688589</v>
      </c>
      <c r="R85" s="5">
        <v>5</v>
      </c>
      <c r="S85" s="5">
        <v>7481.553140109967</v>
      </c>
      <c r="T85" s="5">
        <v>0</v>
      </c>
      <c r="U85" s="5">
        <v>7481.553140109967</v>
      </c>
      <c r="V85" s="26">
        <f>SUM(sev_pin_gbv[[#This Row],[Total IDPs PiN]],sev_pin_gbv[[#This Row],[Total Returnees PiN]],sev_pin_gbv[[#This Row],[Total HC PiN]])</f>
        <v>8016.7682958951555</v>
      </c>
    </row>
    <row r="86" spans="1:22" x14ac:dyDescent="0.2">
      <c r="A86" s="1" t="s">
        <v>185</v>
      </c>
      <c r="B86" s="1" t="s">
        <v>186</v>
      </c>
      <c r="C86" s="1" t="s">
        <v>187</v>
      </c>
      <c r="D86" s="1" t="s">
        <v>186</v>
      </c>
      <c r="E86" s="1" t="s">
        <v>199</v>
      </c>
      <c r="F86" s="1" t="s">
        <v>200</v>
      </c>
      <c r="G86" s="4">
        <v>604.59637317019883</v>
      </c>
      <c r="H86" s="7">
        <v>2</v>
      </c>
      <c r="I86" s="5">
        <v>0</v>
      </c>
      <c r="J86" s="5">
        <v>0</v>
      </c>
      <c r="K86" s="8">
        <v>0</v>
      </c>
      <c r="L86" s="5">
        <v>12637.708499016822</v>
      </c>
      <c r="M86" s="7">
        <v>2</v>
      </c>
      <c r="N86" s="5">
        <v>549.46558691377481</v>
      </c>
      <c r="O86" s="5">
        <v>274.73279345688741</v>
      </c>
      <c r="P86" s="5">
        <v>824.19838037066222</v>
      </c>
      <c r="Q86" s="5">
        <v>9914.4951278129793</v>
      </c>
      <c r="R86" s="5">
        <v>2</v>
      </c>
      <c r="S86" s="5">
        <v>0</v>
      </c>
      <c r="T86" s="5">
        <v>0</v>
      </c>
      <c r="U86" s="5">
        <v>0</v>
      </c>
      <c r="V86" s="26">
        <f>SUM(sev_pin_gbv[[#This Row],[Total IDPs PiN]],sev_pin_gbv[[#This Row],[Total Returnees PiN]],sev_pin_gbv[[#This Row],[Total HC PiN]])</f>
        <v>824.19838037066222</v>
      </c>
    </row>
    <row r="87" spans="1:22" x14ac:dyDescent="0.2">
      <c r="A87" s="1" t="s">
        <v>185</v>
      </c>
      <c r="B87" s="1" t="s">
        <v>186</v>
      </c>
      <c r="C87" s="1" t="s">
        <v>187</v>
      </c>
      <c r="D87" s="1" t="s">
        <v>186</v>
      </c>
      <c r="E87" s="1" t="s">
        <v>201</v>
      </c>
      <c r="F87" s="1" t="s">
        <v>202</v>
      </c>
      <c r="G87" s="4">
        <v>0</v>
      </c>
      <c r="H87" s="7">
        <v>2</v>
      </c>
      <c r="I87" s="5">
        <v>0</v>
      </c>
      <c r="J87" s="5">
        <v>0</v>
      </c>
      <c r="K87" s="8">
        <v>0</v>
      </c>
      <c r="L87" s="5">
        <v>2315.5726829268292</v>
      </c>
      <c r="M87" s="7">
        <v>3</v>
      </c>
      <c r="N87" s="5">
        <v>72.361646341463413</v>
      </c>
      <c r="O87" s="5">
        <v>868.33975609756089</v>
      </c>
      <c r="P87" s="5">
        <v>940.70140243902426</v>
      </c>
      <c r="Q87" s="5">
        <v>3094.0273170731707</v>
      </c>
      <c r="R87" s="5">
        <v>3</v>
      </c>
      <c r="S87" s="5">
        <v>71.954123652864439</v>
      </c>
      <c r="T87" s="5">
        <v>1439.0824730572888</v>
      </c>
      <c r="U87" s="5">
        <v>1511.0365967101532</v>
      </c>
      <c r="V87" s="26">
        <f>SUM(sev_pin_gbv[[#This Row],[Total IDPs PiN]],sev_pin_gbv[[#This Row],[Total Returnees PiN]],sev_pin_gbv[[#This Row],[Total HC PiN]])</f>
        <v>2451.7379991491775</v>
      </c>
    </row>
    <row r="88" spans="1:22" x14ac:dyDescent="0.2">
      <c r="A88" s="1" t="s">
        <v>185</v>
      </c>
      <c r="B88" s="1" t="s">
        <v>186</v>
      </c>
      <c r="C88" s="1" t="s">
        <v>187</v>
      </c>
      <c r="D88" s="1" t="s">
        <v>186</v>
      </c>
      <c r="E88" s="1" t="s">
        <v>203</v>
      </c>
      <c r="F88" s="1" t="s">
        <v>204</v>
      </c>
      <c r="G88" s="4">
        <v>1327.4714272202784</v>
      </c>
      <c r="H88" s="7">
        <v>2</v>
      </c>
      <c r="I88" s="5">
        <v>0</v>
      </c>
      <c r="J88" s="5">
        <v>0</v>
      </c>
      <c r="K88" s="8">
        <v>0</v>
      </c>
      <c r="L88" s="5">
        <v>1012.7720230776505</v>
      </c>
      <c r="M88" s="7">
        <v>2</v>
      </c>
      <c r="N88" s="5">
        <v>0</v>
      </c>
      <c r="O88" s="5">
        <v>0</v>
      </c>
      <c r="P88" s="5">
        <v>0</v>
      </c>
      <c r="Q88" s="5">
        <v>25857.356549702072</v>
      </c>
      <c r="R88" s="5">
        <v>2</v>
      </c>
      <c r="S88" s="5">
        <v>0</v>
      </c>
      <c r="T88" s="5">
        <v>380.25524337797162</v>
      </c>
      <c r="U88" s="5">
        <v>380.25524337797162</v>
      </c>
      <c r="V88" s="26">
        <f>SUM(sev_pin_gbv[[#This Row],[Total IDPs PiN]],sev_pin_gbv[[#This Row],[Total Returnees PiN]],sev_pin_gbv[[#This Row],[Total HC PiN]])</f>
        <v>380.25524337797162</v>
      </c>
    </row>
    <row r="89" spans="1:22" x14ac:dyDescent="0.2">
      <c r="A89" s="1" t="s">
        <v>185</v>
      </c>
      <c r="B89" s="1" t="s">
        <v>186</v>
      </c>
      <c r="C89" s="1" t="s">
        <v>187</v>
      </c>
      <c r="D89" s="1" t="s">
        <v>186</v>
      </c>
      <c r="E89" s="1" t="s">
        <v>205</v>
      </c>
      <c r="F89" s="1" t="s">
        <v>206</v>
      </c>
      <c r="G89" s="4">
        <v>129.49574975452379</v>
      </c>
      <c r="H89" s="7">
        <v>2</v>
      </c>
      <c r="I89" s="5">
        <v>0</v>
      </c>
      <c r="J89" s="5">
        <v>0</v>
      </c>
      <c r="K89" s="8">
        <v>0</v>
      </c>
      <c r="L89" s="5">
        <v>166.1454902510871</v>
      </c>
      <c r="M89" s="7">
        <v>2</v>
      </c>
      <c r="N89" s="5">
        <v>0</v>
      </c>
      <c r="O89" s="5">
        <v>0</v>
      </c>
      <c r="P89" s="5">
        <v>0</v>
      </c>
      <c r="Q89" s="5">
        <v>4058.9587599943898</v>
      </c>
      <c r="R89" s="5">
        <v>2</v>
      </c>
      <c r="S89" s="5">
        <v>0</v>
      </c>
      <c r="T89" s="5">
        <v>0</v>
      </c>
      <c r="U89" s="5">
        <v>0</v>
      </c>
      <c r="V89" s="26">
        <f>SUM(sev_pin_gbv[[#This Row],[Total IDPs PiN]],sev_pin_gbv[[#This Row],[Total Returnees PiN]],sev_pin_gbv[[#This Row],[Total HC PiN]])</f>
        <v>0</v>
      </c>
    </row>
    <row r="90" spans="1:22" x14ac:dyDescent="0.2">
      <c r="A90" s="1" t="s">
        <v>185</v>
      </c>
      <c r="B90" s="1" t="s">
        <v>186</v>
      </c>
      <c r="C90" s="1" t="s">
        <v>187</v>
      </c>
      <c r="D90" s="1" t="s">
        <v>186</v>
      </c>
      <c r="E90" s="1" t="s">
        <v>207</v>
      </c>
      <c r="F90" s="1" t="s">
        <v>208</v>
      </c>
      <c r="G90" s="4">
        <v>1521.2003913073859</v>
      </c>
      <c r="H90" s="7">
        <v>2</v>
      </c>
      <c r="I90" s="5">
        <v>0</v>
      </c>
      <c r="J90" s="5">
        <v>0</v>
      </c>
      <c r="K90" s="8">
        <v>0</v>
      </c>
      <c r="L90" s="5">
        <v>0</v>
      </c>
      <c r="M90" s="7">
        <v>2</v>
      </c>
      <c r="N90" s="5">
        <v>0</v>
      </c>
      <c r="O90" s="5">
        <v>0</v>
      </c>
      <c r="P90" s="5">
        <v>0</v>
      </c>
      <c r="Q90" s="5">
        <v>25488.599608692613</v>
      </c>
      <c r="R90" s="5">
        <v>4</v>
      </c>
      <c r="S90" s="5">
        <v>5166.6080287890436</v>
      </c>
      <c r="T90" s="5">
        <v>3099.964817273426</v>
      </c>
      <c r="U90" s="5">
        <v>8266.5728460624705</v>
      </c>
      <c r="V90" s="26">
        <f>SUM(sev_pin_gbv[[#This Row],[Total IDPs PiN]],sev_pin_gbv[[#This Row],[Total Returnees PiN]],sev_pin_gbv[[#This Row],[Total HC PiN]])</f>
        <v>8266.5728460624705</v>
      </c>
    </row>
    <row r="91" spans="1:22" x14ac:dyDescent="0.2">
      <c r="A91" s="1" t="s">
        <v>185</v>
      </c>
      <c r="B91" s="1" t="s">
        <v>186</v>
      </c>
      <c r="C91" s="1" t="s">
        <v>187</v>
      </c>
      <c r="D91" s="1" t="s">
        <v>186</v>
      </c>
      <c r="E91" s="1" t="s">
        <v>209</v>
      </c>
      <c r="F91" s="1" t="s">
        <v>210</v>
      </c>
      <c r="G91" s="4">
        <v>1482.3647677107422</v>
      </c>
      <c r="H91" s="7">
        <v>2</v>
      </c>
      <c r="I91" s="5">
        <v>0</v>
      </c>
      <c r="J91" s="5">
        <v>0</v>
      </c>
      <c r="K91" s="8">
        <v>0</v>
      </c>
      <c r="L91" s="5">
        <v>257.23036727829663</v>
      </c>
      <c r="M91" s="7">
        <v>2</v>
      </c>
      <c r="N91" s="5">
        <v>0</v>
      </c>
      <c r="O91" s="5">
        <v>0</v>
      </c>
      <c r="P91" s="5">
        <v>0</v>
      </c>
      <c r="Q91" s="5">
        <v>18180.204865010961</v>
      </c>
      <c r="R91" s="5">
        <v>4</v>
      </c>
      <c r="S91" s="5">
        <v>5650.6042148007045</v>
      </c>
      <c r="T91" s="5">
        <v>6878.9964354095528</v>
      </c>
      <c r="U91" s="5">
        <v>12529.600650210257</v>
      </c>
      <c r="V91" s="26">
        <f>SUM(sev_pin_gbv[[#This Row],[Total IDPs PiN]],sev_pin_gbv[[#This Row],[Total Returnees PiN]],sev_pin_gbv[[#This Row],[Total HC PiN]])</f>
        <v>12529.600650210257</v>
      </c>
    </row>
    <row r="92" spans="1:22" x14ac:dyDescent="0.2">
      <c r="A92" s="1" t="s">
        <v>185</v>
      </c>
      <c r="B92" s="1" t="s">
        <v>186</v>
      </c>
      <c r="C92" s="1" t="s">
        <v>211</v>
      </c>
      <c r="D92" s="1" t="s">
        <v>212</v>
      </c>
      <c r="E92" s="1" t="s">
        <v>213</v>
      </c>
      <c r="F92" s="1" t="s">
        <v>212</v>
      </c>
      <c r="G92" s="4">
        <v>5497.8611862643093</v>
      </c>
      <c r="H92" s="7">
        <v>2</v>
      </c>
      <c r="I92" s="5">
        <v>0</v>
      </c>
      <c r="J92" s="5">
        <v>0</v>
      </c>
      <c r="K92" s="8">
        <v>0</v>
      </c>
      <c r="L92" s="5">
        <v>18578.358111815345</v>
      </c>
      <c r="M92" s="7">
        <v>2</v>
      </c>
      <c r="N92" s="5">
        <v>0</v>
      </c>
      <c r="O92" s="5">
        <v>0</v>
      </c>
      <c r="P92" s="5">
        <v>0</v>
      </c>
      <c r="Q92" s="5">
        <v>37121.980701920351</v>
      </c>
      <c r="R92" s="5">
        <v>2</v>
      </c>
      <c r="S92" s="5">
        <v>0</v>
      </c>
      <c r="T92" s="5">
        <v>0</v>
      </c>
      <c r="U92" s="5">
        <v>0</v>
      </c>
      <c r="V92" s="26">
        <f>SUM(sev_pin_gbv[[#This Row],[Total IDPs PiN]],sev_pin_gbv[[#This Row],[Total Returnees PiN]],sev_pin_gbv[[#This Row],[Total HC PiN]])</f>
        <v>0</v>
      </c>
    </row>
    <row r="93" spans="1:22" x14ac:dyDescent="0.2">
      <c r="A93" s="1" t="s">
        <v>185</v>
      </c>
      <c r="B93" s="1" t="s">
        <v>186</v>
      </c>
      <c r="C93" s="1" t="s">
        <v>214</v>
      </c>
      <c r="D93" s="1" t="s">
        <v>215</v>
      </c>
      <c r="E93" s="1" t="s">
        <v>216</v>
      </c>
      <c r="F93" s="1" t="s">
        <v>215</v>
      </c>
      <c r="G93" s="4">
        <v>1211.9148686765084</v>
      </c>
      <c r="H93" s="7">
        <v>2</v>
      </c>
      <c r="I93" s="5">
        <v>0</v>
      </c>
      <c r="J93" s="5">
        <v>0</v>
      </c>
      <c r="K93" s="8">
        <v>0</v>
      </c>
      <c r="L93" s="5">
        <v>6035.6856368365143</v>
      </c>
      <c r="M93" s="7">
        <v>5</v>
      </c>
      <c r="N93" s="5">
        <v>2011.895212278838</v>
      </c>
      <c r="O93" s="5">
        <v>0</v>
      </c>
      <c r="P93" s="5">
        <v>2011.895212278838</v>
      </c>
      <c r="Q93" s="5">
        <v>24563.99949448698</v>
      </c>
      <c r="R93" s="5">
        <v>2</v>
      </c>
      <c r="S93" s="5">
        <v>691.94364773202756</v>
      </c>
      <c r="T93" s="5">
        <v>1383.8872954640551</v>
      </c>
      <c r="U93" s="5">
        <v>2075.8309431960824</v>
      </c>
      <c r="V93" s="26">
        <f>SUM(sev_pin_gbv[[#This Row],[Total IDPs PiN]],sev_pin_gbv[[#This Row],[Total Returnees PiN]],sev_pin_gbv[[#This Row],[Total HC PiN]])</f>
        <v>4087.7261554749202</v>
      </c>
    </row>
    <row r="94" spans="1:22" x14ac:dyDescent="0.2">
      <c r="A94" s="1" t="s">
        <v>185</v>
      </c>
      <c r="B94" s="1" t="s">
        <v>186</v>
      </c>
      <c r="C94" s="1" t="s">
        <v>214</v>
      </c>
      <c r="D94" s="1" t="s">
        <v>215</v>
      </c>
      <c r="E94" s="1" t="s">
        <v>217</v>
      </c>
      <c r="F94" s="1" t="s">
        <v>218</v>
      </c>
      <c r="G94" s="4">
        <v>0</v>
      </c>
      <c r="H94" s="7">
        <v>2</v>
      </c>
      <c r="I94" s="5">
        <v>0</v>
      </c>
      <c r="J94" s="5">
        <v>0</v>
      </c>
      <c r="K94" s="8">
        <v>0</v>
      </c>
      <c r="L94" s="5">
        <v>1.7795244145943003</v>
      </c>
      <c r="M94" s="7">
        <v>2</v>
      </c>
      <c r="N94" s="5">
        <v>0</v>
      </c>
      <c r="O94" s="5">
        <v>0</v>
      </c>
      <c r="P94" s="5">
        <v>0</v>
      </c>
      <c r="Q94" s="5">
        <v>26140.620475585401</v>
      </c>
      <c r="R94" s="5">
        <v>2</v>
      </c>
      <c r="S94" s="5">
        <v>1413.0065121938055</v>
      </c>
      <c r="T94" s="5">
        <v>0</v>
      </c>
      <c r="U94" s="5">
        <v>1413.0065121938055</v>
      </c>
      <c r="V94" s="26">
        <f>SUM(sev_pin_gbv[[#This Row],[Total IDPs PiN]],sev_pin_gbv[[#This Row],[Total Returnees PiN]],sev_pin_gbv[[#This Row],[Total HC PiN]])</f>
        <v>1413.0065121938055</v>
      </c>
    </row>
    <row r="95" spans="1:22" x14ac:dyDescent="0.2">
      <c r="A95" s="1" t="s">
        <v>185</v>
      </c>
      <c r="B95" s="1" t="s">
        <v>186</v>
      </c>
      <c r="C95" s="1" t="s">
        <v>214</v>
      </c>
      <c r="D95" s="1" t="s">
        <v>215</v>
      </c>
      <c r="E95" s="1" t="s">
        <v>219</v>
      </c>
      <c r="F95" s="1" t="s">
        <v>220</v>
      </c>
      <c r="G95" s="4">
        <v>4591.2458427774782</v>
      </c>
      <c r="H95" s="7">
        <v>2</v>
      </c>
      <c r="I95" s="5">
        <v>0</v>
      </c>
      <c r="J95" s="5">
        <v>0</v>
      </c>
      <c r="K95" s="8">
        <v>0</v>
      </c>
      <c r="L95" s="5">
        <v>0</v>
      </c>
      <c r="M95" s="7">
        <v>2</v>
      </c>
      <c r="N95" s="5">
        <v>0</v>
      </c>
      <c r="O95" s="5">
        <v>0</v>
      </c>
      <c r="P95" s="5">
        <v>0</v>
      </c>
      <c r="Q95" s="5">
        <v>12868.554157222523</v>
      </c>
      <c r="R95" s="5">
        <v>2</v>
      </c>
      <c r="S95" s="5">
        <v>0</v>
      </c>
      <c r="T95" s="5">
        <v>0</v>
      </c>
      <c r="U95" s="5">
        <v>0</v>
      </c>
      <c r="V95" s="26">
        <f>SUM(sev_pin_gbv[[#This Row],[Total IDPs PiN]],sev_pin_gbv[[#This Row],[Total Returnees PiN]],sev_pin_gbv[[#This Row],[Total HC PiN]])</f>
        <v>0</v>
      </c>
    </row>
    <row r="96" spans="1:22" x14ac:dyDescent="0.2">
      <c r="A96" s="1" t="s">
        <v>185</v>
      </c>
      <c r="B96" s="1" t="s">
        <v>186</v>
      </c>
      <c r="C96" s="1" t="s">
        <v>214</v>
      </c>
      <c r="D96" s="1" t="s">
        <v>215</v>
      </c>
      <c r="E96" s="1" t="s">
        <v>221</v>
      </c>
      <c r="F96" s="1" t="s">
        <v>222</v>
      </c>
      <c r="G96" s="4">
        <v>3134.7411743450775</v>
      </c>
      <c r="H96" s="7">
        <v>2</v>
      </c>
      <c r="I96" s="5">
        <v>0</v>
      </c>
      <c r="J96" s="5">
        <v>0</v>
      </c>
      <c r="K96" s="8">
        <v>0</v>
      </c>
      <c r="L96" s="5">
        <v>2116.0462149954838</v>
      </c>
      <c r="M96" s="7">
        <v>2</v>
      </c>
      <c r="N96" s="5">
        <v>0</v>
      </c>
      <c r="O96" s="5">
        <v>0</v>
      </c>
      <c r="P96" s="5">
        <v>0</v>
      </c>
      <c r="Q96" s="5">
        <v>15986.412610659439</v>
      </c>
      <c r="R96" s="5">
        <v>2</v>
      </c>
      <c r="S96" s="5">
        <v>0</v>
      </c>
      <c r="T96" s="5">
        <v>0</v>
      </c>
      <c r="U96" s="5">
        <v>0</v>
      </c>
      <c r="V96" s="26">
        <f>SUM(sev_pin_gbv[[#This Row],[Total IDPs PiN]],sev_pin_gbv[[#This Row],[Total Returnees PiN]],sev_pin_gbv[[#This Row],[Total HC PiN]])</f>
        <v>0</v>
      </c>
    </row>
    <row r="97" spans="1:22" x14ac:dyDescent="0.2">
      <c r="A97" s="1" t="s">
        <v>185</v>
      </c>
      <c r="B97" s="1" t="s">
        <v>186</v>
      </c>
      <c r="C97" s="1" t="s">
        <v>223</v>
      </c>
      <c r="D97" s="1" t="s">
        <v>224</v>
      </c>
      <c r="E97" s="1" t="s">
        <v>225</v>
      </c>
      <c r="F97" s="1" t="s">
        <v>224</v>
      </c>
      <c r="G97" s="4">
        <v>328.08840539366872</v>
      </c>
      <c r="H97" s="7">
        <v>2</v>
      </c>
      <c r="I97" s="5">
        <v>0</v>
      </c>
      <c r="J97" s="5">
        <v>0</v>
      </c>
      <c r="K97" s="8">
        <v>0</v>
      </c>
      <c r="L97" s="5">
        <v>14315.753376610361</v>
      </c>
      <c r="M97" s="7">
        <v>2</v>
      </c>
      <c r="N97" s="5">
        <v>0</v>
      </c>
      <c r="O97" s="5">
        <v>0</v>
      </c>
      <c r="P97" s="5">
        <v>0</v>
      </c>
      <c r="Q97" s="5">
        <v>40124.358217995963</v>
      </c>
      <c r="R97" s="5">
        <v>2</v>
      </c>
      <c r="S97" s="5">
        <v>0</v>
      </c>
      <c r="T97" s="5">
        <v>0</v>
      </c>
      <c r="U97" s="5">
        <v>0</v>
      </c>
      <c r="V97" s="26">
        <f>SUM(sev_pin_gbv[[#This Row],[Total IDPs PiN]],sev_pin_gbv[[#This Row],[Total Returnees PiN]],sev_pin_gbv[[#This Row],[Total HC PiN]])</f>
        <v>0</v>
      </c>
    </row>
    <row r="98" spans="1:22" x14ac:dyDescent="0.2">
      <c r="A98" s="1" t="s">
        <v>185</v>
      </c>
      <c r="B98" s="1" t="s">
        <v>186</v>
      </c>
      <c r="C98" s="1" t="s">
        <v>223</v>
      </c>
      <c r="D98" s="1" t="s">
        <v>224</v>
      </c>
      <c r="E98" s="1" t="s">
        <v>226</v>
      </c>
      <c r="F98" s="1" t="s">
        <v>227</v>
      </c>
      <c r="G98" s="4">
        <v>530.68536262599116</v>
      </c>
      <c r="H98" s="7">
        <v>2</v>
      </c>
      <c r="I98" s="5">
        <v>0</v>
      </c>
      <c r="J98" s="5">
        <v>0</v>
      </c>
      <c r="K98" s="8">
        <v>0</v>
      </c>
      <c r="L98" s="5">
        <v>3295.8049510959872</v>
      </c>
      <c r="M98" s="7">
        <v>2</v>
      </c>
      <c r="N98" s="5">
        <v>0</v>
      </c>
      <c r="O98" s="5">
        <v>0</v>
      </c>
      <c r="P98" s="5">
        <v>0</v>
      </c>
      <c r="Q98" s="5">
        <v>54336.509686278019</v>
      </c>
      <c r="R98" s="5">
        <v>2</v>
      </c>
      <c r="S98" s="5">
        <v>0</v>
      </c>
      <c r="T98" s="5">
        <v>776.23585266111434</v>
      </c>
      <c r="U98" s="5">
        <v>776.23585266111434</v>
      </c>
      <c r="V98" s="26">
        <f>SUM(sev_pin_gbv[[#This Row],[Total IDPs PiN]],sev_pin_gbv[[#This Row],[Total Returnees PiN]],sev_pin_gbv[[#This Row],[Total HC PiN]])</f>
        <v>776.23585266111434</v>
      </c>
    </row>
    <row r="99" spans="1:22" x14ac:dyDescent="0.2">
      <c r="A99" s="1" t="s">
        <v>185</v>
      </c>
      <c r="B99" s="1" t="s">
        <v>186</v>
      </c>
      <c r="C99" s="1" t="s">
        <v>228</v>
      </c>
      <c r="D99" s="1" t="s">
        <v>229</v>
      </c>
      <c r="E99" s="1" t="s">
        <v>230</v>
      </c>
      <c r="F99" s="1" t="s">
        <v>229</v>
      </c>
      <c r="G99" s="4">
        <v>0</v>
      </c>
      <c r="H99" s="7">
        <v>2</v>
      </c>
      <c r="I99" s="5">
        <v>0</v>
      </c>
      <c r="J99" s="5">
        <v>0</v>
      </c>
      <c r="K99" s="8">
        <v>0</v>
      </c>
      <c r="L99" s="5">
        <v>14117.341273217071</v>
      </c>
      <c r="M99" s="7">
        <v>2</v>
      </c>
      <c r="N99" s="5">
        <v>0</v>
      </c>
      <c r="O99" s="5">
        <v>0</v>
      </c>
      <c r="P99" s="5">
        <v>0</v>
      </c>
      <c r="Q99" s="5">
        <v>3233.0587267829287</v>
      </c>
      <c r="R99" s="5">
        <v>2</v>
      </c>
      <c r="S99" s="5">
        <v>0</v>
      </c>
      <c r="T99" s="5">
        <v>124.34841256857419</v>
      </c>
      <c r="U99" s="5">
        <v>124.34841256857419</v>
      </c>
      <c r="V99" s="26">
        <f>SUM(sev_pin_gbv[[#This Row],[Total IDPs PiN]],sev_pin_gbv[[#This Row],[Total Returnees PiN]],sev_pin_gbv[[#This Row],[Total HC PiN]])</f>
        <v>124.34841256857419</v>
      </c>
    </row>
    <row r="100" spans="1:22" x14ac:dyDescent="0.2">
      <c r="A100" s="1" t="s">
        <v>185</v>
      </c>
      <c r="B100" s="1" t="s">
        <v>186</v>
      </c>
      <c r="C100" s="1" t="s">
        <v>228</v>
      </c>
      <c r="D100" s="1" t="s">
        <v>229</v>
      </c>
      <c r="E100" s="1" t="s">
        <v>231</v>
      </c>
      <c r="F100" s="1" t="s">
        <v>232</v>
      </c>
      <c r="G100" s="4">
        <v>0</v>
      </c>
      <c r="H100" s="7">
        <v>2</v>
      </c>
      <c r="I100" s="5">
        <v>0</v>
      </c>
      <c r="J100" s="5">
        <v>0</v>
      </c>
      <c r="K100" s="8">
        <v>0</v>
      </c>
      <c r="L100" s="5">
        <v>3315.5837398373983</v>
      </c>
      <c r="M100" s="7">
        <v>5</v>
      </c>
      <c r="N100" s="5">
        <v>3027.2721102863202</v>
      </c>
      <c r="O100" s="5">
        <v>96.103876517026038</v>
      </c>
      <c r="P100" s="5">
        <v>3123.3759868033462</v>
      </c>
      <c r="Q100" s="5">
        <v>2356.4162601626022</v>
      </c>
      <c r="R100" s="5">
        <v>5</v>
      </c>
      <c r="S100" s="5">
        <v>2356.4162601626022</v>
      </c>
      <c r="T100" s="5">
        <v>0</v>
      </c>
      <c r="U100" s="5">
        <v>2356.4162601626022</v>
      </c>
      <c r="V100" s="26">
        <f>SUM(sev_pin_gbv[[#This Row],[Total IDPs PiN]],sev_pin_gbv[[#This Row],[Total Returnees PiN]],sev_pin_gbv[[#This Row],[Total HC PiN]])</f>
        <v>5479.7922469659479</v>
      </c>
    </row>
    <row r="101" spans="1:22" x14ac:dyDescent="0.2">
      <c r="A101" s="1" t="s">
        <v>185</v>
      </c>
      <c r="B101" s="1" t="s">
        <v>186</v>
      </c>
      <c r="C101" s="1" t="s">
        <v>233</v>
      </c>
      <c r="D101" s="1" t="s">
        <v>234</v>
      </c>
      <c r="E101" s="1" t="s">
        <v>235</v>
      </c>
      <c r="F101" s="1" t="s">
        <v>234</v>
      </c>
      <c r="G101" s="4">
        <v>222.51911565168808</v>
      </c>
      <c r="H101" s="7">
        <v>2</v>
      </c>
      <c r="I101" s="5">
        <v>0</v>
      </c>
      <c r="J101" s="5">
        <v>0</v>
      </c>
      <c r="K101" s="8">
        <v>0</v>
      </c>
      <c r="L101" s="5">
        <v>2357.1172479846755</v>
      </c>
      <c r="M101" s="7">
        <v>2</v>
      </c>
      <c r="N101" s="5">
        <v>0</v>
      </c>
      <c r="O101" s="5">
        <v>0</v>
      </c>
      <c r="P101" s="5">
        <v>0</v>
      </c>
      <c r="Q101" s="5">
        <v>25796.363636363636</v>
      </c>
      <c r="R101" s="5">
        <v>2</v>
      </c>
      <c r="S101" s="5">
        <v>0</v>
      </c>
      <c r="T101" s="5">
        <v>0</v>
      </c>
      <c r="U101" s="5">
        <v>0</v>
      </c>
      <c r="V101" s="26">
        <f>SUM(sev_pin_gbv[[#This Row],[Total IDPs PiN]],sev_pin_gbv[[#This Row],[Total Returnees PiN]],sev_pin_gbv[[#This Row],[Total HC PiN]])</f>
        <v>0</v>
      </c>
    </row>
    <row r="102" spans="1:22" x14ac:dyDescent="0.2">
      <c r="A102" s="1" t="s">
        <v>185</v>
      </c>
      <c r="B102" s="1" t="s">
        <v>186</v>
      </c>
      <c r="C102" s="1" t="s">
        <v>233</v>
      </c>
      <c r="D102" s="1" t="s">
        <v>234</v>
      </c>
      <c r="E102" s="1" t="s">
        <v>236</v>
      </c>
      <c r="F102" s="1" t="s">
        <v>237</v>
      </c>
      <c r="G102" s="4">
        <v>0</v>
      </c>
      <c r="H102" s="7">
        <v>2</v>
      </c>
      <c r="I102" s="5">
        <v>0</v>
      </c>
      <c r="J102" s="5">
        <v>0</v>
      </c>
      <c r="K102" s="8">
        <v>0</v>
      </c>
      <c r="L102" s="5">
        <v>470.79484185323645</v>
      </c>
      <c r="M102" s="7">
        <v>5</v>
      </c>
      <c r="N102" s="5">
        <v>470.79484185323645</v>
      </c>
      <c r="O102" s="5">
        <v>0</v>
      </c>
      <c r="P102" s="5">
        <v>470.79484185323645</v>
      </c>
      <c r="Q102" s="5">
        <v>13131.405158146765</v>
      </c>
      <c r="R102" s="5">
        <v>5</v>
      </c>
      <c r="S102" s="5">
        <v>12037.121394967868</v>
      </c>
      <c r="T102" s="5">
        <v>0</v>
      </c>
      <c r="U102" s="5">
        <v>12037.121394967868</v>
      </c>
      <c r="V102" s="26">
        <f>SUM(sev_pin_gbv[[#This Row],[Total IDPs PiN]],sev_pin_gbv[[#This Row],[Total Returnees PiN]],sev_pin_gbv[[#This Row],[Total HC PiN]])</f>
        <v>12507.916236821104</v>
      </c>
    </row>
    <row r="103" spans="1:22" x14ac:dyDescent="0.2">
      <c r="A103" s="1" t="s">
        <v>238</v>
      </c>
      <c r="B103" s="1" t="s">
        <v>239</v>
      </c>
      <c r="C103" s="1" t="s">
        <v>240</v>
      </c>
      <c r="D103" s="1" t="s">
        <v>239</v>
      </c>
      <c r="E103" s="1" t="s">
        <v>241</v>
      </c>
      <c r="F103" s="1" t="s">
        <v>239</v>
      </c>
      <c r="G103" s="4">
        <v>58387.172432938387</v>
      </c>
      <c r="H103" s="7">
        <v>2</v>
      </c>
      <c r="I103" s="5">
        <v>0</v>
      </c>
      <c r="J103" s="5">
        <v>0</v>
      </c>
      <c r="K103" s="8">
        <v>0</v>
      </c>
      <c r="L103" s="5">
        <v>52262.610464297904</v>
      </c>
      <c r="M103" s="7">
        <v>2</v>
      </c>
      <c r="N103" s="5">
        <v>0</v>
      </c>
      <c r="O103" s="5">
        <v>0</v>
      </c>
      <c r="P103" s="5">
        <v>0</v>
      </c>
      <c r="Q103" s="5">
        <v>300661.61710276379</v>
      </c>
      <c r="R103" s="5">
        <v>2</v>
      </c>
      <c r="S103" s="5">
        <v>0</v>
      </c>
      <c r="T103" s="5">
        <v>18221.916188046256</v>
      </c>
      <c r="U103" s="5">
        <v>18221.916188046256</v>
      </c>
      <c r="V103" s="26">
        <f>SUM(sev_pin_gbv[[#This Row],[Total IDPs PiN]],sev_pin_gbv[[#This Row],[Total Returnees PiN]],sev_pin_gbv[[#This Row],[Total HC PiN]])</f>
        <v>18221.916188046256</v>
      </c>
    </row>
    <row r="104" spans="1:22" x14ac:dyDescent="0.2">
      <c r="A104" s="1" t="s">
        <v>238</v>
      </c>
      <c r="B104" s="1" t="s">
        <v>239</v>
      </c>
      <c r="C104" s="1" t="s">
        <v>240</v>
      </c>
      <c r="D104" s="1" t="s">
        <v>239</v>
      </c>
      <c r="E104" s="1" t="s">
        <v>242</v>
      </c>
      <c r="F104" s="1" t="s">
        <v>69</v>
      </c>
      <c r="G104" s="4">
        <v>574.5908157613386</v>
      </c>
      <c r="H104" s="7">
        <v>2</v>
      </c>
      <c r="I104" s="5">
        <v>0</v>
      </c>
      <c r="J104" s="5">
        <v>0</v>
      </c>
      <c r="K104" s="8">
        <v>0</v>
      </c>
      <c r="L104" s="5">
        <v>25490.938008321205</v>
      </c>
      <c r="M104" s="7">
        <v>2</v>
      </c>
      <c r="N104" s="5">
        <v>944.10881512300716</v>
      </c>
      <c r="O104" s="5">
        <v>3776.4352604920286</v>
      </c>
      <c r="P104" s="5">
        <v>4720.5440756150356</v>
      </c>
      <c r="Q104" s="5">
        <v>22210.671175917461</v>
      </c>
      <c r="R104" s="5">
        <v>2</v>
      </c>
      <c r="S104" s="5">
        <v>0</v>
      </c>
      <c r="T104" s="5">
        <v>453.27900359015257</v>
      </c>
      <c r="U104" s="5">
        <v>453.27900359015257</v>
      </c>
      <c r="V104" s="26">
        <f>SUM(sev_pin_gbv[[#This Row],[Total IDPs PiN]],sev_pin_gbv[[#This Row],[Total Returnees PiN]],sev_pin_gbv[[#This Row],[Total HC PiN]])</f>
        <v>5173.8230792051882</v>
      </c>
    </row>
    <row r="105" spans="1:22" x14ac:dyDescent="0.2">
      <c r="A105" s="1" t="s">
        <v>238</v>
      </c>
      <c r="B105" s="1" t="s">
        <v>239</v>
      </c>
      <c r="C105" s="1" t="s">
        <v>240</v>
      </c>
      <c r="D105" s="1" t="s">
        <v>239</v>
      </c>
      <c r="E105" s="1" t="s">
        <v>243</v>
      </c>
      <c r="F105" s="1" t="s">
        <v>244</v>
      </c>
      <c r="G105" s="4">
        <v>120.00211879370013</v>
      </c>
      <c r="H105" s="7">
        <v>2</v>
      </c>
      <c r="I105" s="5">
        <v>0</v>
      </c>
      <c r="J105" s="5">
        <v>0</v>
      </c>
      <c r="K105" s="8">
        <v>0</v>
      </c>
      <c r="L105" s="5">
        <v>2878.7809873578649</v>
      </c>
      <c r="M105" s="7">
        <v>2</v>
      </c>
      <c r="N105" s="5">
        <v>0</v>
      </c>
      <c r="O105" s="5">
        <v>0</v>
      </c>
      <c r="P105" s="5">
        <v>0</v>
      </c>
      <c r="Q105" s="5">
        <v>32961.216893848439</v>
      </c>
      <c r="R105" s="5">
        <v>2</v>
      </c>
      <c r="S105" s="5">
        <v>0</v>
      </c>
      <c r="T105" s="5">
        <v>0</v>
      </c>
      <c r="U105" s="5">
        <v>0</v>
      </c>
      <c r="V105" s="26">
        <f>SUM(sev_pin_gbv[[#This Row],[Total IDPs PiN]],sev_pin_gbv[[#This Row],[Total Returnees PiN]],sev_pin_gbv[[#This Row],[Total HC PiN]])</f>
        <v>0</v>
      </c>
    </row>
    <row r="106" spans="1:22" x14ac:dyDescent="0.2">
      <c r="A106" s="1" t="s">
        <v>238</v>
      </c>
      <c r="B106" s="1" t="s">
        <v>239</v>
      </c>
      <c r="C106" s="1" t="s">
        <v>240</v>
      </c>
      <c r="D106" s="1" t="s">
        <v>239</v>
      </c>
      <c r="E106" s="1" t="s">
        <v>245</v>
      </c>
      <c r="F106" s="1" t="s">
        <v>246</v>
      </c>
      <c r="G106" s="4">
        <v>249.34215837351488</v>
      </c>
      <c r="H106" s="7">
        <v>2</v>
      </c>
      <c r="I106" s="5">
        <v>0</v>
      </c>
      <c r="J106" s="5">
        <v>0</v>
      </c>
      <c r="K106" s="8">
        <v>0</v>
      </c>
      <c r="L106" s="5">
        <v>4902.460197842619</v>
      </c>
      <c r="M106" s="7">
        <v>2</v>
      </c>
      <c r="N106" s="5">
        <v>0</v>
      </c>
      <c r="O106" s="5">
        <v>0</v>
      </c>
      <c r="P106" s="5">
        <v>0</v>
      </c>
      <c r="Q106" s="5">
        <v>7611.5976437838635</v>
      </c>
      <c r="R106" s="5">
        <v>2</v>
      </c>
      <c r="S106" s="5">
        <v>152.23195287567728</v>
      </c>
      <c r="T106" s="5">
        <v>0</v>
      </c>
      <c r="U106" s="5">
        <v>152.23195287567728</v>
      </c>
      <c r="V106" s="26">
        <f>SUM(sev_pin_gbv[[#This Row],[Total IDPs PiN]],sev_pin_gbv[[#This Row],[Total Returnees PiN]],sev_pin_gbv[[#This Row],[Total HC PiN]])</f>
        <v>152.23195287567728</v>
      </c>
    </row>
    <row r="107" spans="1:22" x14ac:dyDescent="0.2">
      <c r="A107" s="1" t="s">
        <v>238</v>
      </c>
      <c r="B107" s="1" t="s">
        <v>239</v>
      </c>
      <c r="C107" s="1" t="s">
        <v>247</v>
      </c>
      <c r="D107" s="1" t="s">
        <v>248</v>
      </c>
      <c r="E107" s="1" t="s">
        <v>249</v>
      </c>
      <c r="F107" s="1" t="s">
        <v>248</v>
      </c>
      <c r="G107" s="4">
        <v>2903.4004483375716</v>
      </c>
      <c r="H107" s="7">
        <v>2</v>
      </c>
      <c r="I107" s="5">
        <v>0</v>
      </c>
      <c r="J107" s="5">
        <v>0</v>
      </c>
      <c r="K107" s="8">
        <v>0</v>
      </c>
      <c r="L107" s="5">
        <v>7745.0266968070082</v>
      </c>
      <c r="M107" s="7">
        <v>2</v>
      </c>
      <c r="N107" s="5">
        <v>0</v>
      </c>
      <c r="O107" s="5">
        <v>0</v>
      </c>
      <c r="P107" s="5">
        <v>0</v>
      </c>
      <c r="Q107" s="5">
        <v>21514.972854855419</v>
      </c>
      <c r="R107" s="5">
        <v>2</v>
      </c>
      <c r="S107" s="5">
        <v>1581.9832981511338</v>
      </c>
      <c r="T107" s="5">
        <v>2214.7766174115873</v>
      </c>
      <c r="U107" s="5">
        <v>3796.7599155627213</v>
      </c>
      <c r="V107" s="26">
        <f>SUM(sev_pin_gbv[[#This Row],[Total IDPs PiN]],sev_pin_gbv[[#This Row],[Total Returnees PiN]],sev_pin_gbv[[#This Row],[Total HC PiN]])</f>
        <v>3796.7599155627213</v>
      </c>
    </row>
    <row r="108" spans="1:22" x14ac:dyDescent="0.2">
      <c r="A108" s="1" t="s">
        <v>238</v>
      </c>
      <c r="B108" s="1" t="s">
        <v>239</v>
      </c>
      <c r="C108" s="1" t="s">
        <v>247</v>
      </c>
      <c r="D108" s="1" t="s">
        <v>248</v>
      </c>
      <c r="E108" s="1" t="s">
        <v>250</v>
      </c>
      <c r="F108" s="1" t="s">
        <v>251</v>
      </c>
      <c r="G108" s="4">
        <v>195.77850860420648</v>
      </c>
      <c r="H108" s="7">
        <v>2</v>
      </c>
      <c r="I108" s="5">
        <v>0</v>
      </c>
      <c r="J108" s="5">
        <v>0</v>
      </c>
      <c r="K108" s="8">
        <v>0</v>
      </c>
      <c r="L108" s="5">
        <v>2124.0713193116635</v>
      </c>
      <c r="M108" s="7">
        <v>5</v>
      </c>
      <c r="N108" s="5">
        <v>1416.0475462077757</v>
      </c>
      <c r="O108" s="5">
        <v>0</v>
      </c>
      <c r="P108" s="5">
        <v>1416.0475462077757</v>
      </c>
      <c r="Q108" s="5">
        <v>10807.35017208413</v>
      </c>
      <c r="R108" s="5">
        <v>5</v>
      </c>
      <c r="S108" s="5">
        <v>3257.0096409020666</v>
      </c>
      <c r="T108" s="5">
        <v>444.13767830482726</v>
      </c>
      <c r="U108" s="5">
        <v>3701.1473192068938</v>
      </c>
      <c r="V108" s="26">
        <f>SUM(sev_pin_gbv[[#This Row],[Total IDPs PiN]],sev_pin_gbv[[#This Row],[Total Returnees PiN]],sev_pin_gbv[[#This Row],[Total HC PiN]])</f>
        <v>5117.194865414669</v>
      </c>
    </row>
    <row r="109" spans="1:22" x14ac:dyDescent="0.2">
      <c r="A109" s="1" t="s">
        <v>238</v>
      </c>
      <c r="B109" s="1" t="s">
        <v>239</v>
      </c>
      <c r="C109" s="1" t="s">
        <v>247</v>
      </c>
      <c r="D109" s="1" t="s">
        <v>248</v>
      </c>
      <c r="E109" s="1" t="s">
        <v>252</v>
      </c>
      <c r="F109" s="1" t="s">
        <v>253</v>
      </c>
      <c r="G109" s="4">
        <v>214.98935835234394</v>
      </c>
      <c r="H109" s="7">
        <v>2</v>
      </c>
      <c r="I109" s="5">
        <v>0</v>
      </c>
      <c r="J109" s="5">
        <v>0</v>
      </c>
      <c r="K109" s="8">
        <v>0</v>
      </c>
      <c r="L109" s="5">
        <v>13492.229091025931</v>
      </c>
      <c r="M109" s="7">
        <v>2</v>
      </c>
      <c r="N109" s="5">
        <v>0</v>
      </c>
      <c r="O109" s="5">
        <v>0</v>
      </c>
      <c r="P109" s="5">
        <v>0</v>
      </c>
      <c r="Q109" s="5">
        <v>4930.9815506217274</v>
      </c>
      <c r="R109" s="5">
        <v>2</v>
      </c>
      <c r="S109" s="5">
        <v>0</v>
      </c>
      <c r="T109" s="5">
        <v>0</v>
      </c>
      <c r="U109" s="5">
        <v>0</v>
      </c>
      <c r="V109" s="26">
        <f>SUM(sev_pin_gbv[[#This Row],[Total IDPs PiN]],sev_pin_gbv[[#This Row],[Total Returnees PiN]],sev_pin_gbv[[#This Row],[Total HC PiN]])</f>
        <v>0</v>
      </c>
    </row>
    <row r="110" spans="1:22" x14ac:dyDescent="0.2">
      <c r="A110" s="1" t="s">
        <v>238</v>
      </c>
      <c r="B110" s="1" t="s">
        <v>239</v>
      </c>
      <c r="C110" s="1" t="s">
        <v>247</v>
      </c>
      <c r="D110" s="1" t="s">
        <v>248</v>
      </c>
      <c r="E110" s="1" t="s">
        <v>254</v>
      </c>
      <c r="F110" s="1" t="s">
        <v>255</v>
      </c>
      <c r="G110" s="4">
        <v>664.72179077204203</v>
      </c>
      <c r="H110" s="7">
        <v>2</v>
      </c>
      <c r="I110" s="5">
        <v>0</v>
      </c>
      <c r="J110" s="5">
        <v>0</v>
      </c>
      <c r="K110" s="8">
        <v>0</v>
      </c>
      <c r="L110" s="5">
        <v>515.93056190041113</v>
      </c>
      <c r="M110" s="7">
        <v>2</v>
      </c>
      <c r="N110" s="5">
        <v>0</v>
      </c>
      <c r="O110" s="5">
        <v>0</v>
      </c>
      <c r="P110" s="5">
        <v>0</v>
      </c>
      <c r="Q110" s="5">
        <v>9411.3476473275459</v>
      </c>
      <c r="R110" s="5">
        <v>2</v>
      </c>
      <c r="S110" s="5">
        <v>0</v>
      </c>
      <c r="T110" s="5">
        <v>0</v>
      </c>
      <c r="U110" s="5">
        <v>0</v>
      </c>
      <c r="V110" s="26">
        <f>SUM(sev_pin_gbv[[#This Row],[Total IDPs PiN]],sev_pin_gbv[[#This Row],[Total Returnees PiN]],sev_pin_gbv[[#This Row],[Total HC PiN]])</f>
        <v>0</v>
      </c>
    </row>
    <row r="111" spans="1:22" x14ac:dyDescent="0.2">
      <c r="A111" s="1" t="s">
        <v>238</v>
      </c>
      <c r="B111" s="1" t="s">
        <v>239</v>
      </c>
      <c r="C111" s="1" t="s">
        <v>247</v>
      </c>
      <c r="D111" s="1" t="s">
        <v>248</v>
      </c>
      <c r="E111" s="1" t="s">
        <v>256</v>
      </c>
      <c r="F111" s="1" t="s">
        <v>257</v>
      </c>
      <c r="G111" s="4">
        <v>337.35677193943962</v>
      </c>
      <c r="H111" s="7">
        <v>5</v>
      </c>
      <c r="I111" s="5">
        <v>84.339192984859906</v>
      </c>
      <c r="J111" s="5">
        <v>0</v>
      </c>
      <c r="K111" s="8">
        <v>84.339192984859906</v>
      </c>
      <c r="L111" s="5">
        <v>32468.728875796398</v>
      </c>
      <c r="M111" s="7">
        <v>3</v>
      </c>
      <c r="N111" s="5">
        <v>2576.8832441108252</v>
      </c>
      <c r="O111" s="5">
        <v>8246.0263811546411</v>
      </c>
      <c r="P111" s="5">
        <v>10822.909625265467</v>
      </c>
      <c r="Q111" s="5">
        <v>12454.914352264163</v>
      </c>
      <c r="R111" s="5">
        <v>5</v>
      </c>
      <c r="S111" s="5">
        <v>5189.5476467767339</v>
      </c>
      <c r="T111" s="5">
        <v>1037.9095293553469</v>
      </c>
      <c r="U111" s="5">
        <v>6227.4571761320803</v>
      </c>
      <c r="V111" s="26">
        <f>SUM(sev_pin_gbv[[#This Row],[Total IDPs PiN]],sev_pin_gbv[[#This Row],[Total Returnees PiN]],sev_pin_gbv[[#This Row],[Total HC PiN]])</f>
        <v>17134.705994382406</v>
      </c>
    </row>
    <row r="112" spans="1:22" x14ac:dyDescent="0.2">
      <c r="A112" s="1" t="s">
        <v>238</v>
      </c>
      <c r="B112" s="1" t="s">
        <v>239</v>
      </c>
      <c r="C112" s="1" t="s">
        <v>258</v>
      </c>
      <c r="D112" s="1" t="s">
        <v>259</v>
      </c>
      <c r="E112" s="1" t="s">
        <v>260</v>
      </c>
      <c r="F112" s="1" t="s">
        <v>259</v>
      </c>
      <c r="G112" s="4">
        <v>10615.131661316653</v>
      </c>
      <c r="H112" s="7">
        <v>2</v>
      </c>
      <c r="I112" s="5">
        <v>0</v>
      </c>
      <c r="J112" s="5">
        <v>0</v>
      </c>
      <c r="K112" s="8">
        <v>0</v>
      </c>
      <c r="L112" s="5">
        <v>15754.995242059496</v>
      </c>
      <c r="M112" s="7">
        <v>2</v>
      </c>
      <c r="N112" s="5">
        <v>0</v>
      </c>
      <c r="O112" s="5">
        <v>0</v>
      </c>
      <c r="P112" s="5">
        <v>0</v>
      </c>
      <c r="Q112" s="5">
        <v>138974.07309662385</v>
      </c>
      <c r="R112" s="5">
        <v>2</v>
      </c>
      <c r="S112" s="5">
        <v>0</v>
      </c>
      <c r="T112" s="5">
        <v>2043.7363690680004</v>
      </c>
      <c r="U112" s="5">
        <v>2043.7363690680004</v>
      </c>
      <c r="V112" s="26">
        <f>SUM(sev_pin_gbv[[#This Row],[Total IDPs PiN]],sev_pin_gbv[[#This Row],[Total Returnees PiN]],sev_pin_gbv[[#This Row],[Total HC PiN]])</f>
        <v>2043.7363690680004</v>
      </c>
    </row>
    <row r="113" spans="1:22" x14ac:dyDescent="0.2">
      <c r="A113" s="1" t="s">
        <v>238</v>
      </c>
      <c r="B113" s="1" t="s">
        <v>239</v>
      </c>
      <c r="C113" s="1" t="s">
        <v>258</v>
      </c>
      <c r="D113" s="1" t="s">
        <v>259</v>
      </c>
      <c r="E113" s="1" t="s">
        <v>261</v>
      </c>
      <c r="F113" s="1" t="s">
        <v>262</v>
      </c>
      <c r="G113" s="4">
        <v>84.092135196620092</v>
      </c>
      <c r="H113" s="7">
        <v>2</v>
      </c>
      <c r="I113" s="5">
        <v>0</v>
      </c>
      <c r="J113" s="5">
        <v>0</v>
      </c>
      <c r="K113" s="8">
        <v>0</v>
      </c>
      <c r="L113" s="5">
        <v>1431.4631134221643</v>
      </c>
      <c r="M113" s="7">
        <v>2</v>
      </c>
      <c r="N113" s="5">
        <v>0</v>
      </c>
      <c r="O113" s="5">
        <v>0</v>
      </c>
      <c r="P113" s="5">
        <v>0</v>
      </c>
      <c r="Q113" s="5">
        <v>14048.444751381217</v>
      </c>
      <c r="R113" s="5">
        <v>2</v>
      </c>
      <c r="S113" s="5">
        <v>0</v>
      </c>
      <c r="T113" s="5">
        <v>0</v>
      </c>
      <c r="U113" s="5">
        <v>0</v>
      </c>
      <c r="V113" s="26">
        <f>SUM(sev_pin_gbv[[#This Row],[Total IDPs PiN]],sev_pin_gbv[[#This Row],[Total Returnees PiN]],sev_pin_gbv[[#This Row],[Total HC PiN]])</f>
        <v>0</v>
      </c>
    </row>
    <row r="114" spans="1:22" x14ac:dyDescent="0.2">
      <c r="A114" s="1" t="s">
        <v>238</v>
      </c>
      <c r="B114" s="1" t="s">
        <v>239</v>
      </c>
      <c r="C114" s="1" t="s">
        <v>258</v>
      </c>
      <c r="D114" s="1" t="s">
        <v>259</v>
      </c>
      <c r="E114" s="1" t="s">
        <v>263</v>
      </c>
      <c r="F114" s="1" t="s">
        <v>264</v>
      </c>
      <c r="G114" s="4">
        <v>62.519337016574582</v>
      </c>
      <c r="H114" s="7">
        <v>2</v>
      </c>
      <c r="I114" s="5">
        <v>0</v>
      </c>
      <c r="J114" s="5">
        <v>0</v>
      </c>
      <c r="K114" s="8">
        <v>0</v>
      </c>
      <c r="L114" s="5">
        <v>2913.9965272296758</v>
      </c>
      <c r="M114" s="7">
        <v>2</v>
      </c>
      <c r="N114" s="5">
        <v>0</v>
      </c>
      <c r="O114" s="5">
        <v>0</v>
      </c>
      <c r="P114" s="5">
        <v>0</v>
      </c>
      <c r="Q114" s="5">
        <v>9093.8841357537476</v>
      </c>
      <c r="R114" s="5">
        <v>2</v>
      </c>
      <c r="S114" s="5">
        <v>151.5647355958958</v>
      </c>
      <c r="T114" s="5">
        <v>0</v>
      </c>
      <c r="U114" s="5">
        <v>151.5647355958958</v>
      </c>
      <c r="V114" s="26">
        <f>SUM(sev_pin_gbv[[#This Row],[Total IDPs PiN]],sev_pin_gbv[[#This Row],[Total Returnees PiN]],sev_pin_gbv[[#This Row],[Total HC PiN]])</f>
        <v>151.5647355958958</v>
      </c>
    </row>
    <row r="115" spans="1:22" x14ac:dyDescent="0.2">
      <c r="A115" s="1" t="s">
        <v>238</v>
      </c>
      <c r="B115" s="1" t="s">
        <v>239</v>
      </c>
      <c r="C115" s="1" t="s">
        <v>258</v>
      </c>
      <c r="D115" s="1" t="s">
        <v>259</v>
      </c>
      <c r="E115" s="1" t="s">
        <v>265</v>
      </c>
      <c r="F115" s="1" t="s">
        <v>266</v>
      </c>
      <c r="G115" s="4">
        <v>984.84381091617945</v>
      </c>
      <c r="H115" s="7">
        <v>2</v>
      </c>
      <c r="I115" s="5">
        <v>0</v>
      </c>
      <c r="J115" s="5">
        <v>0</v>
      </c>
      <c r="K115" s="8">
        <v>0</v>
      </c>
      <c r="L115" s="5">
        <v>1724.3305799220275</v>
      </c>
      <c r="M115" s="7">
        <v>2</v>
      </c>
      <c r="N115" s="5">
        <v>0</v>
      </c>
      <c r="O115" s="5">
        <v>0</v>
      </c>
      <c r="P115" s="5">
        <v>0</v>
      </c>
      <c r="Q115" s="5">
        <v>15981.225609161795</v>
      </c>
      <c r="R115" s="5">
        <v>2</v>
      </c>
      <c r="S115" s="5">
        <v>0</v>
      </c>
      <c r="T115" s="5">
        <v>0</v>
      </c>
      <c r="U115" s="5">
        <v>0</v>
      </c>
      <c r="V115" s="26">
        <f>SUM(sev_pin_gbv[[#This Row],[Total IDPs PiN]],sev_pin_gbv[[#This Row],[Total Returnees PiN]],sev_pin_gbv[[#This Row],[Total HC PiN]])</f>
        <v>0</v>
      </c>
    </row>
    <row r="116" spans="1:22" x14ac:dyDescent="0.2">
      <c r="A116" s="1" t="s">
        <v>238</v>
      </c>
      <c r="B116" s="1" t="s">
        <v>239</v>
      </c>
      <c r="C116" s="1" t="s">
        <v>258</v>
      </c>
      <c r="D116" s="1" t="s">
        <v>259</v>
      </c>
      <c r="E116" s="1" t="s">
        <v>267</v>
      </c>
      <c r="F116" s="1" t="s">
        <v>268</v>
      </c>
      <c r="G116" s="4">
        <v>16.423238521836506</v>
      </c>
      <c r="H116" s="7">
        <v>2</v>
      </c>
      <c r="I116" s="5">
        <v>0</v>
      </c>
      <c r="J116" s="5">
        <v>0</v>
      </c>
      <c r="K116" s="8">
        <v>0</v>
      </c>
      <c r="L116" s="5">
        <v>6333.5046270996636</v>
      </c>
      <c r="M116" s="7">
        <v>2</v>
      </c>
      <c r="N116" s="5">
        <v>0</v>
      </c>
      <c r="O116" s="5">
        <v>0</v>
      </c>
      <c r="P116" s="5">
        <v>0</v>
      </c>
      <c r="Q116" s="5">
        <v>6744.6721343784984</v>
      </c>
      <c r="R116" s="5">
        <v>2</v>
      </c>
      <c r="S116" s="5">
        <v>0</v>
      </c>
      <c r="T116" s="5">
        <v>0</v>
      </c>
      <c r="U116" s="5">
        <v>0</v>
      </c>
      <c r="V116" s="26">
        <f>SUM(sev_pin_gbv[[#This Row],[Total IDPs PiN]],sev_pin_gbv[[#This Row],[Total Returnees PiN]],sev_pin_gbv[[#This Row],[Total HC PiN]])</f>
        <v>0</v>
      </c>
    </row>
    <row r="117" spans="1:22" x14ac:dyDescent="0.2">
      <c r="A117" s="1" t="s">
        <v>238</v>
      </c>
      <c r="B117" s="1" t="s">
        <v>239</v>
      </c>
      <c r="C117" s="1" t="s">
        <v>269</v>
      </c>
      <c r="D117" s="1" t="s">
        <v>270</v>
      </c>
      <c r="E117" s="1" t="s">
        <v>271</v>
      </c>
      <c r="F117" s="1" t="s">
        <v>270</v>
      </c>
      <c r="G117" s="4">
        <v>288.58200469326187</v>
      </c>
      <c r="H117" s="7">
        <v>2</v>
      </c>
      <c r="I117" s="5">
        <v>0</v>
      </c>
      <c r="J117" s="5">
        <v>0</v>
      </c>
      <c r="K117" s="8">
        <v>0</v>
      </c>
      <c r="L117" s="5">
        <v>4603.1598659068059</v>
      </c>
      <c r="M117" s="7">
        <v>2</v>
      </c>
      <c r="N117" s="5">
        <v>0</v>
      </c>
      <c r="O117" s="5">
        <v>0</v>
      </c>
      <c r="P117" s="5">
        <v>0</v>
      </c>
      <c r="Q117" s="5">
        <v>40995.258129399932</v>
      </c>
      <c r="R117" s="5">
        <v>3</v>
      </c>
      <c r="S117" s="5">
        <v>3194.4356983948032</v>
      </c>
      <c r="T117" s="5">
        <v>5324.0594973246716</v>
      </c>
      <c r="U117" s="5">
        <v>8518.4951957194753</v>
      </c>
      <c r="V117" s="26">
        <f>SUM(sev_pin_gbv[[#This Row],[Total IDPs PiN]],sev_pin_gbv[[#This Row],[Total Returnees PiN]],sev_pin_gbv[[#This Row],[Total HC PiN]])</f>
        <v>8518.4951957194753</v>
      </c>
    </row>
    <row r="118" spans="1:22" x14ac:dyDescent="0.2">
      <c r="A118" s="1" t="s">
        <v>238</v>
      </c>
      <c r="B118" s="1" t="s">
        <v>239</v>
      </c>
      <c r="C118" s="1" t="s">
        <v>269</v>
      </c>
      <c r="D118" s="1" t="s">
        <v>270</v>
      </c>
      <c r="E118" s="1" t="s">
        <v>272</v>
      </c>
      <c r="F118" s="1" t="s">
        <v>273</v>
      </c>
      <c r="G118" s="4">
        <v>1697.3201935008938</v>
      </c>
      <c r="H118" s="7">
        <v>5</v>
      </c>
      <c r="I118" s="5">
        <v>1697.3201935008938</v>
      </c>
      <c r="J118" s="5">
        <v>0</v>
      </c>
      <c r="K118" s="8">
        <v>1697.3201935008938</v>
      </c>
      <c r="L118" s="5">
        <v>2713.0441392365128</v>
      </c>
      <c r="M118" s="7">
        <v>5</v>
      </c>
      <c r="N118" s="5">
        <v>2713.0441392365128</v>
      </c>
      <c r="O118" s="5">
        <v>0</v>
      </c>
      <c r="P118" s="5">
        <v>2713.0441392365128</v>
      </c>
      <c r="Q118" s="5">
        <v>24421.035667262593</v>
      </c>
      <c r="R118" s="5">
        <v>5</v>
      </c>
      <c r="S118" s="5">
        <v>17395.806228734997</v>
      </c>
      <c r="T118" s="5">
        <v>0</v>
      </c>
      <c r="U118" s="5">
        <v>17395.806228734997</v>
      </c>
      <c r="V118" s="26">
        <f>SUM(sev_pin_gbv[[#This Row],[Total IDPs PiN]],sev_pin_gbv[[#This Row],[Total Returnees PiN]],sev_pin_gbv[[#This Row],[Total HC PiN]])</f>
        <v>21806.170561472405</v>
      </c>
    </row>
    <row r="119" spans="1:22" x14ac:dyDescent="0.2">
      <c r="A119" s="1" t="s">
        <v>238</v>
      </c>
      <c r="B119" s="1" t="s">
        <v>239</v>
      </c>
      <c r="C119" s="1" t="s">
        <v>269</v>
      </c>
      <c r="D119" s="1" t="s">
        <v>270</v>
      </c>
      <c r="E119" s="1" t="s">
        <v>274</v>
      </c>
      <c r="F119" s="1" t="s">
        <v>275</v>
      </c>
      <c r="G119" s="4">
        <v>419.17652545091164</v>
      </c>
      <c r="H119" s="7">
        <v>2</v>
      </c>
      <c r="I119" s="5">
        <v>0</v>
      </c>
      <c r="J119" s="5">
        <v>0</v>
      </c>
      <c r="K119" s="8">
        <v>0</v>
      </c>
      <c r="L119" s="5">
        <v>190.25581682252212</v>
      </c>
      <c r="M119" s="7">
        <v>2</v>
      </c>
      <c r="N119" s="5">
        <v>0</v>
      </c>
      <c r="O119" s="5">
        <v>0</v>
      </c>
      <c r="P119" s="5">
        <v>0</v>
      </c>
      <c r="Q119" s="5">
        <v>24264.367657726565</v>
      </c>
      <c r="R119" s="5">
        <v>3</v>
      </c>
      <c r="S119" s="5">
        <v>2623.1748819163854</v>
      </c>
      <c r="T119" s="5">
        <v>4262.6591831141268</v>
      </c>
      <c r="U119" s="5">
        <v>6885.8340650305126</v>
      </c>
      <c r="V119" s="26">
        <f>SUM(sev_pin_gbv[[#This Row],[Total IDPs PiN]],sev_pin_gbv[[#This Row],[Total Returnees PiN]],sev_pin_gbv[[#This Row],[Total HC PiN]])</f>
        <v>6885.8340650305126</v>
      </c>
    </row>
    <row r="120" spans="1:22" x14ac:dyDescent="0.2">
      <c r="A120" s="1" t="s">
        <v>238</v>
      </c>
      <c r="B120" s="1" t="s">
        <v>239</v>
      </c>
      <c r="C120" s="1" t="s">
        <v>269</v>
      </c>
      <c r="D120" s="1" t="s">
        <v>270</v>
      </c>
      <c r="E120" s="1" t="s">
        <v>276</v>
      </c>
      <c r="F120" s="1" t="s">
        <v>277</v>
      </c>
      <c r="G120" s="4">
        <v>351.01863662718461</v>
      </c>
      <c r="H120" s="7">
        <v>3</v>
      </c>
      <c r="I120" s="5">
        <v>0</v>
      </c>
      <c r="J120" s="5">
        <v>351.01863662718461</v>
      </c>
      <c r="K120" s="8">
        <v>351.01863662718461</v>
      </c>
      <c r="L120" s="5">
        <v>1651.8887600430712</v>
      </c>
      <c r="M120" s="7">
        <v>2</v>
      </c>
      <c r="N120" s="5">
        <v>0</v>
      </c>
      <c r="O120" s="5">
        <v>0</v>
      </c>
      <c r="P120" s="5">
        <v>0</v>
      </c>
      <c r="Q120" s="5">
        <v>12919.092603329744</v>
      </c>
      <c r="R120" s="5">
        <v>2</v>
      </c>
      <c r="S120" s="5">
        <v>530.92161383546886</v>
      </c>
      <c r="T120" s="5">
        <v>1415.7909702279171</v>
      </c>
      <c r="U120" s="5">
        <v>1946.712584063386</v>
      </c>
      <c r="V120" s="26">
        <f>SUM(sev_pin_gbv[[#This Row],[Total IDPs PiN]],sev_pin_gbv[[#This Row],[Total Returnees PiN]],sev_pin_gbv[[#This Row],[Total HC PiN]])</f>
        <v>2297.7312206905708</v>
      </c>
    </row>
    <row r="121" spans="1:22" x14ac:dyDescent="0.2">
      <c r="A121" s="1" t="s">
        <v>238</v>
      </c>
      <c r="B121" s="1" t="s">
        <v>239</v>
      </c>
      <c r="C121" s="1" t="s">
        <v>269</v>
      </c>
      <c r="D121" s="1" t="s">
        <v>270</v>
      </c>
      <c r="E121" s="1" t="s">
        <v>278</v>
      </c>
      <c r="F121" s="1" t="s">
        <v>279</v>
      </c>
      <c r="G121" s="4">
        <v>72.214669926650359</v>
      </c>
      <c r="H121" s="7">
        <v>2</v>
      </c>
      <c r="I121" s="5">
        <v>0</v>
      </c>
      <c r="J121" s="5">
        <v>0</v>
      </c>
      <c r="K121" s="8">
        <v>0</v>
      </c>
      <c r="L121" s="5">
        <v>2395.2210268948656</v>
      </c>
      <c r="M121" s="7">
        <v>2</v>
      </c>
      <c r="N121" s="5">
        <v>0</v>
      </c>
      <c r="O121" s="5">
        <v>0</v>
      </c>
      <c r="P121" s="5">
        <v>0</v>
      </c>
      <c r="Q121" s="5">
        <v>12176.364303178487</v>
      </c>
      <c r="R121" s="5">
        <v>5</v>
      </c>
      <c r="S121" s="5">
        <v>8604.6307742461304</v>
      </c>
      <c r="T121" s="5">
        <v>2110.569812550938</v>
      </c>
      <c r="U121" s="5">
        <v>10715.200586797069</v>
      </c>
      <c r="V121" s="26">
        <f>SUM(sev_pin_gbv[[#This Row],[Total IDPs PiN]],sev_pin_gbv[[#This Row],[Total Returnees PiN]],sev_pin_gbv[[#This Row],[Total HC PiN]])</f>
        <v>10715.200586797069</v>
      </c>
    </row>
    <row r="122" spans="1:22" x14ac:dyDescent="0.2">
      <c r="A122" s="1" t="s">
        <v>238</v>
      </c>
      <c r="B122" s="1" t="s">
        <v>239</v>
      </c>
      <c r="C122" s="1" t="s">
        <v>280</v>
      </c>
      <c r="D122" s="1" t="s">
        <v>281</v>
      </c>
      <c r="E122" s="1" t="s">
        <v>282</v>
      </c>
      <c r="F122" s="1" t="s">
        <v>281</v>
      </c>
      <c r="G122" s="4">
        <v>466.03546763432058</v>
      </c>
      <c r="H122" s="7">
        <v>2</v>
      </c>
      <c r="I122" s="5">
        <v>0</v>
      </c>
      <c r="J122" s="5">
        <v>0</v>
      </c>
      <c r="K122" s="8">
        <v>0</v>
      </c>
      <c r="L122" s="5">
        <v>19180.859026883612</v>
      </c>
      <c r="M122" s="7">
        <v>2</v>
      </c>
      <c r="N122" s="5">
        <v>3196.8098378139348</v>
      </c>
      <c r="O122" s="5">
        <v>0</v>
      </c>
      <c r="P122" s="5">
        <v>3196.8098378139348</v>
      </c>
      <c r="Q122" s="5">
        <v>24104.105505482072</v>
      </c>
      <c r="R122" s="5">
        <v>2</v>
      </c>
      <c r="S122" s="5">
        <v>4171.8644144103564</v>
      </c>
      <c r="T122" s="5">
        <v>0</v>
      </c>
      <c r="U122" s="5">
        <v>4171.8644144103564</v>
      </c>
      <c r="V122" s="26">
        <f>SUM(sev_pin_gbv[[#This Row],[Total IDPs PiN]],sev_pin_gbv[[#This Row],[Total Returnees PiN]],sev_pin_gbv[[#This Row],[Total HC PiN]])</f>
        <v>7368.6742522242912</v>
      </c>
    </row>
    <row r="123" spans="1:22" x14ac:dyDescent="0.2">
      <c r="A123" s="1" t="s">
        <v>238</v>
      </c>
      <c r="B123" s="1" t="s">
        <v>239</v>
      </c>
      <c r="C123" s="1" t="s">
        <v>280</v>
      </c>
      <c r="D123" s="1" t="s">
        <v>281</v>
      </c>
      <c r="E123" s="1" t="s">
        <v>283</v>
      </c>
      <c r="F123" s="1" t="s">
        <v>284</v>
      </c>
      <c r="G123" s="4">
        <v>0</v>
      </c>
      <c r="H123" s="7">
        <v>2</v>
      </c>
      <c r="I123" s="5">
        <v>0</v>
      </c>
      <c r="J123" s="5">
        <v>0</v>
      </c>
      <c r="K123" s="8">
        <v>0</v>
      </c>
      <c r="L123" s="5">
        <v>13093.515419065898</v>
      </c>
      <c r="M123" s="7">
        <v>2</v>
      </c>
      <c r="N123" s="5">
        <v>1138.5665581796432</v>
      </c>
      <c r="O123" s="5">
        <v>379.52218605988111</v>
      </c>
      <c r="P123" s="5">
        <v>1518.0887442395242</v>
      </c>
      <c r="Q123" s="5">
        <v>2418.884580934101</v>
      </c>
      <c r="R123" s="5">
        <v>2</v>
      </c>
      <c r="S123" s="5">
        <v>0</v>
      </c>
      <c r="T123" s="5">
        <v>0</v>
      </c>
      <c r="U123" s="5">
        <v>0</v>
      </c>
      <c r="V123" s="26">
        <f>SUM(sev_pin_gbv[[#This Row],[Total IDPs PiN]],sev_pin_gbv[[#This Row],[Total Returnees PiN]],sev_pin_gbv[[#This Row],[Total HC PiN]])</f>
        <v>1518.0887442395242</v>
      </c>
    </row>
    <row r="124" spans="1:22" x14ac:dyDescent="0.2">
      <c r="A124" s="1" t="s">
        <v>238</v>
      </c>
      <c r="B124" s="1" t="s">
        <v>239</v>
      </c>
      <c r="C124" s="1" t="s">
        <v>280</v>
      </c>
      <c r="D124" s="1" t="s">
        <v>281</v>
      </c>
      <c r="E124" s="1" t="s">
        <v>285</v>
      </c>
      <c r="F124" s="1" t="s">
        <v>286</v>
      </c>
      <c r="G124" s="4">
        <v>341.57066441075034</v>
      </c>
      <c r="H124" s="7">
        <v>2</v>
      </c>
      <c r="I124" s="5">
        <v>0</v>
      </c>
      <c r="J124" s="5">
        <v>0</v>
      </c>
      <c r="K124" s="8">
        <v>0</v>
      </c>
      <c r="L124" s="5">
        <v>8620.5929589379848</v>
      </c>
      <c r="M124" s="7">
        <v>4</v>
      </c>
      <c r="N124" s="5">
        <v>2806.7046843053904</v>
      </c>
      <c r="O124" s="5">
        <v>1202.8734361308816</v>
      </c>
      <c r="P124" s="5">
        <v>4009.578120436272</v>
      </c>
      <c r="Q124" s="5">
        <v>10264.636376651266</v>
      </c>
      <c r="R124" s="5">
        <v>4</v>
      </c>
      <c r="S124" s="5">
        <v>2317.8211173083505</v>
      </c>
      <c r="T124" s="5">
        <v>1324.4692098904859</v>
      </c>
      <c r="U124" s="5">
        <v>3642.2903271988362</v>
      </c>
      <c r="V124" s="26">
        <f>SUM(sev_pin_gbv[[#This Row],[Total IDPs PiN]],sev_pin_gbv[[#This Row],[Total Returnees PiN]],sev_pin_gbv[[#This Row],[Total HC PiN]])</f>
        <v>7651.8684476351082</v>
      </c>
    </row>
    <row r="125" spans="1:22" x14ac:dyDescent="0.2">
      <c r="A125" s="1" t="s">
        <v>287</v>
      </c>
      <c r="B125" s="1" t="s">
        <v>288</v>
      </c>
      <c r="C125" s="1" t="s">
        <v>289</v>
      </c>
      <c r="D125" s="1" t="s">
        <v>288</v>
      </c>
      <c r="E125" s="1" t="s">
        <v>290</v>
      </c>
      <c r="F125" s="1" t="s">
        <v>288</v>
      </c>
      <c r="G125" s="4">
        <v>101470.20691743324</v>
      </c>
      <c r="H125" s="7">
        <v>2</v>
      </c>
      <c r="I125" s="5">
        <v>11937.671402050952</v>
      </c>
      <c r="J125" s="5">
        <v>4476.6267757691066</v>
      </c>
      <c r="K125" s="8">
        <v>16414.298177820059</v>
      </c>
      <c r="L125" s="5">
        <v>11521.479128303283</v>
      </c>
      <c r="M125" s="7">
        <v>2</v>
      </c>
      <c r="N125" s="5">
        <v>0</v>
      </c>
      <c r="O125" s="5">
        <v>987.5553538545671</v>
      </c>
      <c r="P125" s="5">
        <v>987.5553538545671</v>
      </c>
      <c r="Q125" s="5">
        <v>329063.71395426342</v>
      </c>
      <c r="R125" s="5">
        <v>2</v>
      </c>
      <c r="S125" s="5">
        <v>51282.656720144892</v>
      </c>
      <c r="T125" s="5">
        <v>12820.664180036229</v>
      </c>
      <c r="U125" s="5">
        <v>64103.320900181119</v>
      </c>
      <c r="V125" s="26">
        <f>SUM(sev_pin_gbv[[#This Row],[Total IDPs PiN]],sev_pin_gbv[[#This Row],[Total Returnees PiN]],sev_pin_gbv[[#This Row],[Total HC PiN]])</f>
        <v>81505.174431855747</v>
      </c>
    </row>
    <row r="126" spans="1:22" x14ac:dyDescent="0.2">
      <c r="A126" s="1" t="s">
        <v>287</v>
      </c>
      <c r="B126" s="1" t="s">
        <v>288</v>
      </c>
      <c r="C126" s="1" t="s">
        <v>289</v>
      </c>
      <c r="D126" s="1" t="s">
        <v>288</v>
      </c>
      <c r="E126" s="1" t="s">
        <v>291</v>
      </c>
      <c r="F126" s="1" t="s">
        <v>292</v>
      </c>
      <c r="G126" s="4">
        <v>179.45454545454544</v>
      </c>
      <c r="H126" s="7">
        <v>2</v>
      </c>
      <c r="I126" s="5">
        <v>0</v>
      </c>
      <c r="J126" s="5">
        <v>0</v>
      </c>
      <c r="K126" s="8">
        <v>0</v>
      </c>
      <c r="L126" s="5">
        <v>0</v>
      </c>
      <c r="M126" s="7">
        <v>2</v>
      </c>
      <c r="N126" s="5">
        <v>0</v>
      </c>
      <c r="O126" s="5">
        <v>0</v>
      </c>
      <c r="P126" s="5">
        <v>0</v>
      </c>
      <c r="Q126" s="5">
        <v>6421.545454545454</v>
      </c>
      <c r="R126" s="5">
        <v>5</v>
      </c>
      <c r="S126" s="5">
        <v>2863.6621621621621</v>
      </c>
      <c r="T126" s="5">
        <v>607.44348894348889</v>
      </c>
      <c r="U126" s="5">
        <v>3471.1056511056508</v>
      </c>
      <c r="V126" s="26">
        <f>SUM(sev_pin_gbv[[#This Row],[Total IDPs PiN]],sev_pin_gbv[[#This Row],[Total Returnees PiN]],sev_pin_gbv[[#This Row],[Total HC PiN]])</f>
        <v>3471.1056511056508</v>
      </c>
    </row>
    <row r="127" spans="1:22" x14ac:dyDescent="0.2">
      <c r="A127" s="1" t="s">
        <v>287</v>
      </c>
      <c r="B127" s="1" t="s">
        <v>288</v>
      </c>
      <c r="C127" s="1" t="s">
        <v>289</v>
      </c>
      <c r="D127" s="1" t="s">
        <v>288</v>
      </c>
      <c r="E127" s="1" t="s">
        <v>293</v>
      </c>
      <c r="F127" s="1" t="s">
        <v>294</v>
      </c>
      <c r="G127" s="4">
        <v>0</v>
      </c>
      <c r="H127" s="7">
        <v>2</v>
      </c>
      <c r="I127" s="5">
        <v>0</v>
      </c>
      <c r="J127" s="5">
        <v>0</v>
      </c>
      <c r="K127" s="8">
        <v>0</v>
      </c>
      <c r="L127" s="5">
        <v>357.79454722492687</v>
      </c>
      <c r="M127" s="7">
        <v>2</v>
      </c>
      <c r="N127" s="5">
        <v>0</v>
      </c>
      <c r="O127" s="5">
        <v>0</v>
      </c>
      <c r="P127" s="5">
        <v>0</v>
      </c>
      <c r="Q127" s="5">
        <v>297.20545277507301</v>
      </c>
      <c r="R127" s="5">
        <v>2</v>
      </c>
      <c r="S127" s="5">
        <v>0</v>
      </c>
      <c r="T127" s="5">
        <v>0</v>
      </c>
      <c r="U127" s="5">
        <v>0</v>
      </c>
      <c r="V127" s="26">
        <f>SUM(sev_pin_gbv[[#This Row],[Total IDPs PiN]],sev_pin_gbv[[#This Row],[Total Returnees PiN]],sev_pin_gbv[[#This Row],[Total HC PiN]])</f>
        <v>0</v>
      </c>
    </row>
    <row r="128" spans="1:22" x14ac:dyDescent="0.2">
      <c r="A128" s="1" t="s">
        <v>287</v>
      </c>
      <c r="B128" s="1" t="s">
        <v>288</v>
      </c>
      <c r="C128" s="1" t="s">
        <v>289</v>
      </c>
      <c r="D128" s="1" t="s">
        <v>288</v>
      </c>
      <c r="E128" s="1" t="s">
        <v>295</v>
      </c>
      <c r="F128" s="1" t="s">
        <v>296</v>
      </c>
      <c r="G128" s="4">
        <v>584.38011026589436</v>
      </c>
      <c r="H128" s="7">
        <v>5</v>
      </c>
      <c r="I128" s="5">
        <v>292.19005513294718</v>
      </c>
      <c r="J128" s="5">
        <v>0</v>
      </c>
      <c r="K128" s="8">
        <v>292.19005513294718</v>
      </c>
      <c r="L128" s="5">
        <v>512.96277479237915</v>
      </c>
      <c r="M128" s="7">
        <v>2</v>
      </c>
      <c r="N128" s="5">
        <v>0</v>
      </c>
      <c r="O128" s="5">
        <v>0</v>
      </c>
      <c r="P128" s="5">
        <v>0</v>
      </c>
      <c r="Q128" s="5">
        <v>7801.2571149417281</v>
      </c>
      <c r="R128" s="5">
        <v>2</v>
      </c>
      <c r="S128" s="5">
        <v>105.42239344515849</v>
      </c>
      <c r="T128" s="5">
        <v>105.42239344515849</v>
      </c>
      <c r="U128" s="5">
        <v>210.84478689031698</v>
      </c>
      <c r="V128" s="26">
        <f>SUM(sev_pin_gbv[[#This Row],[Total IDPs PiN]],sev_pin_gbv[[#This Row],[Total Returnees PiN]],sev_pin_gbv[[#This Row],[Total HC PiN]])</f>
        <v>503.03484202326416</v>
      </c>
    </row>
    <row r="129" spans="1:22" x14ac:dyDescent="0.2">
      <c r="A129" s="1" t="s">
        <v>287</v>
      </c>
      <c r="B129" s="1" t="s">
        <v>288</v>
      </c>
      <c r="C129" s="1" t="s">
        <v>289</v>
      </c>
      <c r="D129" s="1" t="s">
        <v>288</v>
      </c>
      <c r="E129" s="1" t="s">
        <v>297</v>
      </c>
      <c r="F129" s="1" t="s">
        <v>298</v>
      </c>
      <c r="G129" s="4">
        <v>1492.8094799505782</v>
      </c>
      <c r="H129" s="7">
        <v>2</v>
      </c>
      <c r="I129" s="5">
        <v>186.60118499382227</v>
      </c>
      <c r="J129" s="5">
        <v>0</v>
      </c>
      <c r="K129" s="8">
        <v>186.60118499382227</v>
      </c>
      <c r="L129" s="5">
        <v>287.83733572952934</v>
      </c>
      <c r="M129" s="7">
        <v>2</v>
      </c>
      <c r="N129" s="5">
        <v>0</v>
      </c>
      <c r="O129" s="5">
        <v>0</v>
      </c>
      <c r="P129" s="5">
        <v>0</v>
      </c>
      <c r="Q129" s="5">
        <v>9194.1531843198918</v>
      </c>
      <c r="R129" s="5">
        <v>2</v>
      </c>
      <c r="S129" s="5">
        <v>270.41627012705561</v>
      </c>
      <c r="T129" s="5">
        <v>676.04067531763917</v>
      </c>
      <c r="U129" s="5">
        <v>946.45694544469484</v>
      </c>
      <c r="V129" s="26">
        <f>SUM(sev_pin_gbv[[#This Row],[Total IDPs PiN]],sev_pin_gbv[[#This Row],[Total Returnees PiN]],sev_pin_gbv[[#This Row],[Total HC PiN]])</f>
        <v>1133.0581304385171</v>
      </c>
    </row>
    <row r="130" spans="1:22" x14ac:dyDescent="0.2">
      <c r="A130" s="1" t="s">
        <v>287</v>
      </c>
      <c r="B130" s="1" t="s">
        <v>288</v>
      </c>
      <c r="C130" s="1" t="s">
        <v>289</v>
      </c>
      <c r="D130" s="1" t="s">
        <v>288</v>
      </c>
      <c r="E130" s="1" t="s">
        <v>299</v>
      </c>
      <c r="F130" s="1" t="s">
        <v>300</v>
      </c>
      <c r="G130" s="4">
        <v>168.90770434102464</v>
      </c>
      <c r="H130" s="7">
        <v>3</v>
      </c>
      <c r="I130" s="5">
        <v>18.767522704558292</v>
      </c>
      <c r="J130" s="5">
        <v>56.30256811367488</v>
      </c>
      <c r="K130" s="8">
        <v>75.070090818233169</v>
      </c>
      <c r="L130" s="5">
        <v>95.60813453265547</v>
      </c>
      <c r="M130" s="7">
        <v>2</v>
      </c>
      <c r="N130" s="5">
        <v>0</v>
      </c>
      <c r="O130" s="5">
        <v>0</v>
      </c>
      <c r="P130" s="5">
        <v>0</v>
      </c>
      <c r="Q130" s="5">
        <v>1365.2841611263202</v>
      </c>
      <c r="R130" s="5">
        <v>2</v>
      </c>
      <c r="S130" s="5">
        <v>124.11674192057457</v>
      </c>
      <c r="T130" s="5">
        <v>99.293393536459646</v>
      </c>
      <c r="U130" s="5">
        <v>223.41013545703422</v>
      </c>
      <c r="V130" s="26">
        <f>SUM(sev_pin_gbv[[#This Row],[Total IDPs PiN]],sev_pin_gbv[[#This Row],[Total Returnees PiN]],sev_pin_gbv[[#This Row],[Total HC PiN]])</f>
        <v>298.4802262752674</v>
      </c>
    </row>
    <row r="131" spans="1:22" x14ac:dyDescent="0.2">
      <c r="A131" s="1" t="s">
        <v>287</v>
      </c>
      <c r="B131" s="1" t="s">
        <v>288</v>
      </c>
      <c r="C131" s="1" t="s">
        <v>289</v>
      </c>
      <c r="D131" s="1" t="s">
        <v>288</v>
      </c>
      <c r="E131" s="1" t="s">
        <v>301</v>
      </c>
      <c r="F131" s="1" t="s">
        <v>302</v>
      </c>
      <c r="G131" s="4">
        <v>2397.1706647605433</v>
      </c>
      <c r="H131" s="7">
        <v>2</v>
      </c>
      <c r="I131" s="5">
        <v>0</v>
      </c>
      <c r="J131" s="5">
        <v>0</v>
      </c>
      <c r="K131" s="8">
        <v>0</v>
      </c>
      <c r="L131" s="5">
        <v>21.858699070764832</v>
      </c>
      <c r="M131" s="7">
        <v>2</v>
      </c>
      <c r="N131" s="5">
        <v>0</v>
      </c>
      <c r="O131" s="5">
        <v>0</v>
      </c>
      <c r="P131" s="5">
        <v>0</v>
      </c>
      <c r="Q131" s="5">
        <v>10322.770636168692</v>
      </c>
      <c r="R131" s="5">
        <v>2</v>
      </c>
      <c r="S131" s="5">
        <v>1163.1290857654865</v>
      </c>
      <c r="T131" s="5">
        <v>290.78227144137162</v>
      </c>
      <c r="U131" s="5">
        <v>1453.9113572068582</v>
      </c>
      <c r="V131" s="26">
        <f>SUM(sev_pin_gbv[[#This Row],[Total IDPs PiN]],sev_pin_gbv[[#This Row],[Total Returnees PiN]],sev_pin_gbv[[#This Row],[Total HC PiN]])</f>
        <v>1453.9113572068582</v>
      </c>
    </row>
    <row r="132" spans="1:22" x14ac:dyDescent="0.2">
      <c r="A132" s="1" t="s">
        <v>287</v>
      </c>
      <c r="B132" s="1" t="s">
        <v>288</v>
      </c>
      <c r="C132" s="1" t="s">
        <v>303</v>
      </c>
      <c r="D132" s="1" t="s">
        <v>304</v>
      </c>
      <c r="E132" s="1" t="s">
        <v>305</v>
      </c>
      <c r="F132" s="1" t="s">
        <v>304</v>
      </c>
      <c r="G132" s="4">
        <v>14297.864367192877</v>
      </c>
      <c r="H132" s="7">
        <v>2</v>
      </c>
      <c r="I132" s="5">
        <v>0</v>
      </c>
      <c r="J132" s="5">
        <v>0</v>
      </c>
      <c r="K132" s="8">
        <v>0</v>
      </c>
      <c r="L132" s="5">
        <v>363.89113924050633</v>
      </c>
      <c r="M132" s="7">
        <v>2</v>
      </c>
      <c r="N132" s="5">
        <v>0</v>
      </c>
      <c r="O132" s="5">
        <v>0</v>
      </c>
      <c r="P132" s="5">
        <v>0</v>
      </c>
      <c r="Q132" s="5">
        <v>42833.044493566616</v>
      </c>
      <c r="R132" s="5">
        <v>2</v>
      </c>
      <c r="S132" s="5">
        <v>0</v>
      </c>
      <c r="T132" s="5">
        <v>0</v>
      </c>
      <c r="U132" s="5">
        <v>0</v>
      </c>
      <c r="V132" s="26">
        <f>SUM(sev_pin_gbv[[#This Row],[Total IDPs PiN]],sev_pin_gbv[[#This Row],[Total Returnees PiN]],sev_pin_gbv[[#This Row],[Total HC PiN]])</f>
        <v>0</v>
      </c>
    </row>
    <row r="133" spans="1:22" x14ac:dyDescent="0.2">
      <c r="A133" s="1" t="s">
        <v>287</v>
      </c>
      <c r="B133" s="1" t="s">
        <v>288</v>
      </c>
      <c r="C133" s="1" t="s">
        <v>303</v>
      </c>
      <c r="D133" s="1" t="s">
        <v>304</v>
      </c>
      <c r="E133" s="1" t="s">
        <v>306</v>
      </c>
      <c r="F133" s="1" t="s">
        <v>307</v>
      </c>
      <c r="G133" s="4">
        <v>609.95806999660203</v>
      </c>
      <c r="H133" s="7">
        <v>2</v>
      </c>
      <c r="I133" s="5">
        <v>0</v>
      </c>
      <c r="J133" s="5">
        <v>0</v>
      </c>
      <c r="K133" s="8">
        <v>0</v>
      </c>
      <c r="L133" s="5">
        <v>0</v>
      </c>
      <c r="M133" s="7">
        <v>2</v>
      </c>
      <c r="N133" s="5">
        <v>0</v>
      </c>
      <c r="O133" s="5">
        <v>0</v>
      </c>
      <c r="P133" s="5">
        <v>0</v>
      </c>
      <c r="Q133" s="5">
        <v>7557.0419300033973</v>
      </c>
      <c r="R133" s="5">
        <v>2</v>
      </c>
      <c r="S133" s="5">
        <v>0</v>
      </c>
      <c r="T133" s="5">
        <v>302.2816772001359</v>
      </c>
      <c r="U133" s="5">
        <v>302.2816772001359</v>
      </c>
      <c r="V133" s="26">
        <f>SUM(sev_pin_gbv[[#This Row],[Total IDPs PiN]],sev_pin_gbv[[#This Row],[Total Returnees PiN]],sev_pin_gbv[[#This Row],[Total HC PiN]])</f>
        <v>302.2816772001359</v>
      </c>
    </row>
    <row r="134" spans="1:22" x14ac:dyDescent="0.2">
      <c r="A134" s="1" t="s">
        <v>287</v>
      </c>
      <c r="B134" s="1" t="s">
        <v>288</v>
      </c>
      <c r="C134" s="1" t="s">
        <v>303</v>
      </c>
      <c r="D134" s="1" t="s">
        <v>304</v>
      </c>
      <c r="E134" s="1" t="s">
        <v>308</v>
      </c>
      <c r="F134" s="1" t="s">
        <v>309</v>
      </c>
      <c r="G134" s="4">
        <v>4386.4323589394971</v>
      </c>
      <c r="H134" s="7">
        <v>2</v>
      </c>
      <c r="I134" s="5">
        <v>0</v>
      </c>
      <c r="J134" s="5">
        <v>0</v>
      </c>
      <c r="K134" s="8">
        <v>0</v>
      </c>
      <c r="L134" s="5">
        <v>0</v>
      </c>
      <c r="M134" s="7">
        <v>2</v>
      </c>
      <c r="N134" s="5">
        <v>0</v>
      </c>
      <c r="O134" s="5">
        <v>0</v>
      </c>
      <c r="P134" s="5">
        <v>0</v>
      </c>
      <c r="Q134" s="5">
        <v>15391.167641060503</v>
      </c>
      <c r="R134" s="5">
        <v>2</v>
      </c>
      <c r="S134" s="5">
        <v>820.86227418989358</v>
      </c>
      <c r="T134" s="5">
        <v>205.2155685474734</v>
      </c>
      <c r="U134" s="5">
        <v>1026.0778427373671</v>
      </c>
      <c r="V134" s="26">
        <f>SUM(sev_pin_gbv[[#This Row],[Total IDPs PiN]],sev_pin_gbv[[#This Row],[Total Returnees PiN]],sev_pin_gbv[[#This Row],[Total HC PiN]])</f>
        <v>1026.0778427373671</v>
      </c>
    </row>
    <row r="135" spans="1:22" x14ac:dyDescent="0.2">
      <c r="A135" s="1" t="s">
        <v>287</v>
      </c>
      <c r="B135" s="1" t="s">
        <v>288</v>
      </c>
      <c r="C135" s="1" t="s">
        <v>303</v>
      </c>
      <c r="D135" s="1" t="s">
        <v>304</v>
      </c>
      <c r="E135" s="1" t="s">
        <v>310</v>
      </c>
      <c r="F135" s="1" t="s">
        <v>311</v>
      </c>
      <c r="G135" s="4">
        <v>457.87799720105733</v>
      </c>
      <c r="H135" s="7">
        <v>2</v>
      </c>
      <c r="I135" s="5">
        <v>0</v>
      </c>
      <c r="J135" s="5">
        <v>0</v>
      </c>
      <c r="K135" s="8">
        <v>0</v>
      </c>
      <c r="L135" s="5">
        <v>0</v>
      </c>
      <c r="M135" s="7">
        <v>2</v>
      </c>
      <c r="N135" s="5">
        <v>0</v>
      </c>
      <c r="O135" s="5">
        <v>0</v>
      </c>
      <c r="P135" s="5">
        <v>0</v>
      </c>
      <c r="Q135" s="5">
        <v>7280.9220027989422</v>
      </c>
      <c r="R135" s="5">
        <v>2</v>
      </c>
      <c r="S135" s="5">
        <v>590.34502725396828</v>
      </c>
      <c r="T135" s="5">
        <v>196.78167575132278</v>
      </c>
      <c r="U135" s="5">
        <v>787.12670300529112</v>
      </c>
      <c r="V135" s="26">
        <f>SUM(sev_pin_gbv[[#This Row],[Total IDPs PiN]],sev_pin_gbv[[#This Row],[Total Returnees PiN]],sev_pin_gbv[[#This Row],[Total HC PiN]])</f>
        <v>787.12670300529112</v>
      </c>
    </row>
    <row r="136" spans="1:22" x14ac:dyDescent="0.2">
      <c r="A136" s="1" t="s">
        <v>287</v>
      </c>
      <c r="B136" s="1" t="s">
        <v>288</v>
      </c>
      <c r="C136" s="1" t="s">
        <v>303</v>
      </c>
      <c r="D136" s="1" t="s">
        <v>304</v>
      </c>
      <c r="E136" s="1" t="s">
        <v>312</v>
      </c>
      <c r="F136" s="1" t="s">
        <v>313</v>
      </c>
      <c r="G136" s="4">
        <v>1787.773532859803</v>
      </c>
      <c r="H136" s="7">
        <v>2</v>
      </c>
      <c r="I136" s="5">
        <v>0</v>
      </c>
      <c r="J136" s="5">
        <v>0</v>
      </c>
      <c r="K136" s="8">
        <v>0</v>
      </c>
      <c r="L136" s="5">
        <v>0</v>
      </c>
      <c r="M136" s="7">
        <v>2</v>
      </c>
      <c r="N136" s="5">
        <v>0</v>
      </c>
      <c r="O136" s="5">
        <v>0</v>
      </c>
      <c r="P136" s="5">
        <v>0</v>
      </c>
      <c r="Q136" s="5">
        <v>6673.2264671401981</v>
      </c>
      <c r="R136" s="5">
        <v>2</v>
      </c>
      <c r="S136" s="5">
        <v>185.36740186500549</v>
      </c>
      <c r="T136" s="5">
        <v>278.05110279750824</v>
      </c>
      <c r="U136" s="5">
        <v>463.41850466251373</v>
      </c>
      <c r="V136" s="26">
        <f>SUM(sev_pin_gbv[[#This Row],[Total IDPs PiN]],sev_pin_gbv[[#This Row],[Total Returnees PiN]],sev_pin_gbv[[#This Row],[Total HC PiN]])</f>
        <v>463.41850466251373</v>
      </c>
    </row>
    <row r="137" spans="1:22" x14ac:dyDescent="0.2">
      <c r="A137" s="1" t="s">
        <v>287</v>
      </c>
      <c r="B137" s="1" t="s">
        <v>288</v>
      </c>
      <c r="C137" s="1" t="s">
        <v>303</v>
      </c>
      <c r="D137" s="1" t="s">
        <v>304</v>
      </c>
      <c r="E137" s="1" t="s">
        <v>314</v>
      </c>
      <c r="F137" s="1" t="s">
        <v>315</v>
      </c>
      <c r="G137" s="4">
        <v>748.03968694774051</v>
      </c>
      <c r="H137" s="7">
        <v>2</v>
      </c>
      <c r="I137" s="5">
        <v>0</v>
      </c>
      <c r="J137" s="5">
        <v>0</v>
      </c>
      <c r="K137" s="8">
        <v>0</v>
      </c>
      <c r="L137" s="5">
        <v>0</v>
      </c>
      <c r="M137" s="7">
        <v>2</v>
      </c>
      <c r="N137" s="5">
        <v>0</v>
      </c>
      <c r="O137" s="5">
        <v>0</v>
      </c>
      <c r="P137" s="5">
        <v>0</v>
      </c>
      <c r="Q137" s="5">
        <v>5721.3603130522597</v>
      </c>
      <c r="R137" s="5">
        <v>2</v>
      </c>
      <c r="S137" s="5">
        <v>0</v>
      </c>
      <c r="T137" s="5">
        <v>391.87399404467533</v>
      </c>
      <c r="U137" s="5">
        <v>391.87399404467533</v>
      </c>
      <c r="V137" s="26">
        <f>SUM(sev_pin_gbv[[#This Row],[Total IDPs PiN]],sev_pin_gbv[[#This Row],[Total Returnees PiN]],sev_pin_gbv[[#This Row],[Total HC PiN]])</f>
        <v>391.87399404467533</v>
      </c>
    </row>
    <row r="138" spans="1:22" x14ac:dyDescent="0.2">
      <c r="A138" s="1" t="s">
        <v>287</v>
      </c>
      <c r="B138" s="1" t="s">
        <v>288</v>
      </c>
      <c r="C138" s="1" t="s">
        <v>316</v>
      </c>
      <c r="D138" s="1" t="s">
        <v>317</v>
      </c>
      <c r="E138" s="1" t="s">
        <v>318</v>
      </c>
      <c r="F138" s="1" t="s">
        <v>317</v>
      </c>
      <c r="G138" s="4">
        <v>564.23230897542817</v>
      </c>
      <c r="H138" s="7">
        <v>2</v>
      </c>
      <c r="I138" s="5">
        <v>0</v>
      </c>
      <c r="J138" s="5">
        <v>0</v>
      </c>
      <c r="K138" s="8">
        <v>0</v>
      </c>
      <c r="L138" s="5">
        <v>2325.5747096939754</v>
      </c>
      <c r="M138" s="7">
        <v>2</v>
      </c>
      <c r="N138" s="5">
        <v>0</v>
      </c>
      <c r="O138" s="5">
        <v>0</v>
      </c>
      <c r="P138" s="5">
        <v>0</v>
      </c>
      <c r="Q138" s="5">
        <v>14508.192981330594</v>
      </c>
      <c r="R138" s="5">
        <v>2</v>
      </c>
      <c r="S138" s="5">
        <v>213.35577913721463</v>
      </c>
      <c r="T138" s="5">
        <v>0</v>
      </c>
      <c r="U138" s="5">
        <v>213.35577913721463</v>
      </c>
      <c r="V138" s="26">
        <f>SUM(sev_pin_gbv[[#This Row],[Total IDPs PiN]],sev_pin_gbv[[#This Row],[Total Returnees PiN]],sev_pin_gbv[[#This Row],[Total HC PiN]])</f>
        <v>213.35577913721463</v>
      </c>
    </row>
    <row r="139" spans="1:22" x14ac:dyDescent="0.2">
      <c r="A139" s="1" t="s">
        <v>287</v>
      </c>
      <c r="B139" s="1" t="s">
        <v>288</v>
      </c>
      <c r="C139" s="1" t="s">
        <v>316</v>
      </c>
      <c r="D139" s="1" t="s">
        <v>317</v>
      </c>
      <c r="E139" s="1" t="s">
        <v>319</v>
      </c>
      <c r="F139" s="1" t="s">
        <v>320</v>
      </c>
      <c r="G139" s="4">
        <v>211.09749273646833</v>
      </c>
      <c r="H139" s="7">
        <v>2</v>
      </c>
      <c r="I139" s="5">
        <v>0</v>
      </c>
      <c r="J139" s="5">
        <v>0</v>
      </c>
      <c r="K139" s="8">
        <v>0</v>
      </c>
      <c r="L139" s="5">
        <v>636.92166146561931</v>
      </c>
      <c r="M139" s="7">
        <v>3</v>
      </c>
      <c r="N139" s="5">
        <v>0</v>
      </c>
      <c r="O139" s="5">
        <v>127.38433229312386</v>
      </c>
      <c r="P139" s="5">
        <v>127.38433229312386</v>
      </c>
      <c r="Q139" s="5">
        <v>4772.9808457979125</v>
      </c>
      <c r="R139" s="5">
        <v>2</v>
      </c>
      <c r="S139" s="5">
        <v>0</v>
      </c>
      <c r="T139" s="5">
        <v>78.24558763603136</v>
      </c>
      <c r="U139" s="5">
        <v>78.24558763603136</v>
      </c>
      <c r="V139" s="26">
        <f>SUM(sev_pin_gbv[[#This Row],[Total IDPs PiN]],sev_pin_gbv[[#This Row],[Total Returnees PiN]],sev_pin_gbv[[#This Row],[Total HC PiN]])</f>
        <v>205.62991992915522</v>
      </c>
    </row>
    <row r="140" spans="1:22" x14ac:dyDescent="0.2">
      <c r="A140" s="1" t="s">
        <v>287</v>
      </c>
      <c r="B140" s="1" t="s">
        <v>288</v>
      </c>
      <c r="C140" s="1" t="s">
        <v>316</v>
      </c>
      <c r="D140" s="1" t="s">
        <v>317</v>
      </c>
      <c r="E140" s="1" t="s">
        <v>321</v>
      </c>
      <c r="F140" s="1" t="s">
        <v>322</v>
      </c>
      <c r="G140" s="4">
        <v>79.009283642044167</v>
      </c>
      <c r="H140" s="7">
        <v>2</v>
      </c>
      <c r="I140" s="5">
        <v>0</v>
      </c>
      <c r="J140" s="5">
        <v>0</v>
      </c>
      <c r="K140" s="8">
        <v>0</v>
      </c>
      <c r="L140" s="5">
        <v>0</v>
      </c>
      <c r="M140" s="7">
        <v>2</v>
      </c>
      <c r="N140" s="5">
        <v>0</v>
      </c>
      <c r="O140" s="5">
        <v>0</v>
      </c>
      <c r="P140" s="5">
        <v>0</v>
      </c>
      <c r="Q140" s="5">
        <v>2623.5907163579554</v>
      </c>
      <c r="R140" s="5">
        <v>2</v>
      </c>
      <c r="S140" s="5">
        <v>0</v>
      </c>
      <c r="T140" s="5">
        <v>36.438759949416045</v>
      </c>
      <c r="U140" s="5">
        <v>36.438759949416045</v>
      </c>
      <c r="V140" s="26">
        <f>SUM(sev_pin_gbv[[#This Row],[Total IDPs PiN]],sev_pin_gbv[[#This Row],[Total Returnees PiN]],sev_pin_gbv[[#This Row],[Total HC PiN]])</f>
        <v>36.438759949416045</v>
      </c>
    </row>
    <row r="141" spans="1:22" x14ac:dyDescent="0.2">
      <c r="A141" s="1" t="s">
        <v>287</v>
      </c>
      <c r="B141" s="1" t="s">
        <v>288</v>
      </c>
      <c r="C141" s="1" t="s">
        <v>316</v>
      </c>
      <c r="D141" s="1" t="s">
        <v>317</v>
      </c>
      <c r="E141" s="1" t="s">
        <v>323</v>
      </c>
      <c r="F141" s="1" t="s">
        <v>324</v>
      </c>
      <c r="G141" s="4">
        <v>16.869460017704338</v>
      </c>
      <c r="H141" s="7">
        <v>2</v>
      </c>
      <c r="I141" s="5">
        <v>0</v>
      </c>
      <c r="J141" s="5">
        <v>0</v>
      </c>
      <c r="K141" s="8">
        <v>0</v>
      </c>
      <c r="L141" s="5">
        <v>1437.39433461198</v>
      </c>
      <c r="M141" s="7">
        <v>2</v>
      </c>
      <c r="N141" s="5">
        <v>0</v>
      </c>
      <c r="O141" s="5">
        <v>169.10521583670354</v>
      </c>
      <c r="P141" s="5">
        <v>169.10521583670354</v>
      </c>
      <c r="Q141" s="5">
        <v>2488.5362053703157</v>
      </c>
      <c r="R141" s="5">
        <v>2</v>
      </c>
      <c r="S141" s="5">
        <v>110.60160912756959</v>
      </c>
      <c r="T141" s="5">
        <v>165.90241369135438</v>
      </c>
      <c r="U141" s="5">
        <v>276.504022818924</v>
      </c>
      <c r="V141" s="26">
        <f>SUM(sev_pin_gbv[[#This Row],[Total IDPs PiN]],sev_pin_gbv[[#This Row],[Total Returnees PiN]],sev_pin_gbv[[#This Row],[Total HC PiN]])</f>
        <v>445.60923865562756</v>
      </c>
    </row>
    <row r="142" spans="1:22" x14ac:dyDescent="0.2">
      <c r="A142" s="1" t="s">
        <v>287</v>
      </c>
      <c r="B142" s="1" t="s">
        <v>288</v>
      </c>
      <c r="C142" s="1" t="s">
        <v>316</v>
      </c>
      <c r="D142" s="1" t="s">
        <v>317</v>
      </c>
      <c r="E142" s="1" t="s">
        <v>325</v>
      </c>
      <c r="F142" s="1" t="s">
        <v>326</v>
      </c>
      <c r="G142" s="4">
        <v>438.13637534498628</v>
      </c>
      <c r="H142" s="7">
        <v>2</v>
      </c>
      <c r="I142" s="5">
        <v>0</v>
      </c>
      <c r="J142" s="5">
        <v>0</v>
      </c>
      <c r="K142" s="8">
        <v>0</v>
      </c>
      <c r="L142" s="5">
        <v>0</v>
      </c>
      <c r="M142" s="7">
        <v>2</v>
      </c>
      <c r="N142" s="5">
        <v>0</v>
      </c>
      <c r="O142" s="5">
        <v>0</v>
      </c>
      <c r="P142" s="5">
        <v>0</v>
      </c>
      <c r="Q142" s="5">
        <v>5427.0636246550148</v>
      </c>
      <c r="R142" s="5">
        <v>2</v>
      </c>
      <c r="S142" s="5">
        <v>289.44339331493416</v>
      </c>
      <c r="T142" s="5">
        <v>0</v>
      </c>
      <c r="U142" s="5">
        <v>289.44339331493416</v>
      </c>
      <c r="V142" s="26">
        <f>SUM(sev_pin_gbv[[#This Row],[Total IDPs PiN]],sev_pin_gbv[[#This Row],[Total Returnees PiN]],sev_pin_gbv[[#This Row],[Total HC PiN]])</f>
        <v>289.44339331493416</v>
      </c>
    </row>
    <row r="143" spans="1:22" x14ac:dyDescent="0.2">
      <c r="A143" s="1" t="s">
        <v>287</v>
      </c>
      <c r="B143" s="1" t="s">
        <v>288</v>
      </c>
      <c r="C143" s="1" t="s">
        <v>327</v>
      </c>
      <c r="D143" s="1" t="s">
        <v>328</v>
      </c>
      <c r="E143" s="1" t="s">
        <v>329</v>
      </c>
      <c r="F143" s="1" t="s">
        <v>328</v>
      </c>
      <c r="G143" s="4">
        <v>3521.4855504062848</v>
      </c>
      <c r="H143" s="7">
        <v>2</v>
      </c>
      <c r="I143" s="5">
        <v>0</v>
      </c>
      <c r="J143" s="5">
        <v>0</v>
      </c>
      <c r="K143" s="8">
        <v>0</v>
      </c>
      <c r="L143" s="5">
        <v>2.9622186662233223</v>
      </c>
      <c r="M143" s="7">
        <v>2</v>
      </c>
      <c r="N143" s="5">
        <v>0</v>
      </c>
      <c r="O143" s="5">
        <v>0</v>
      </c>
      <c r="P143" s="5">
        <v>0</v>
      </c>
      <c r="Q143" s="5">
        <v>24983.352230927496</v>
      </c>
      <c r="R143" s="5">
        <v>2</v>
      </c>
      <c r="S143" s="5">
        <v>0</v>
      </c>
      <c r="T143" s="5">
        <v>0</v>
      </c>
      <c r="U143" s="5">
        <v>0</v>
      </c>
      <c r="V143" s="26">
        <f>SUM(sev_pin_gbv[[#This Row],[Total IDPs PiN]],sev_pin_gbv[[#This Row],[Total Returnees PiN]],sev_pin_gbv[[#This Row],[Total HC PiN]])</f>
        <v>0</v>
      </c>
    </row>
    <row r="144" spans="1:22" x14ac:dyDescent="0.2">
      <c r="A144" s="1" t="s">
        <v>287</v>
      </c>
      <c r="B144" s="1" t="s">
        <v>288</v>
      </c>
      <c r="C144" s="1" t="s">
        <v>327</v>
      </c>
      <c r="D144" s="1" t="s">
        <v>328</v>
      </c>
      <c r="E144" s="1" t="s">
        <v>330</v>
      </c>
      <c r="F144" s="1" t="s">
        <v>331</v>
      </c>
      <c r="G144" s="4">
        <v>154.68787831755392</v>
      </c>
      <c r="H144" s="7">
        <v>2</v>
      </c>
      <c r="I144" s="5">
        <v>0</v>
      </c>
      <c r="J144" s="5">
        <v>0</v>
      </c>
      <c r="K144" s="8">
        <v>0</v>
      </c>
      <c r="L144" s="5">
        <v>0</v>
      </c>
      <c r="M144" s="7">
        <v>2</v>
      </c>
      <c r="N144" s="5">
        <v>0</v>
      </c>
      <c r="O144" s="5">
        <v>0</v>
      </c>
      <c r="P144" s="5">
        <v>0</v>
      </c>
      <c r="Q144" s="5">
        <v>3708.3121216824461</v>
      </c>
      <c r="R144" s="5">
        <v>2</v>
      </c>
      <c r="S144" s="5">
        <v>154.51300507010191</v>
      </c>
      <c r="T144" s="5">
        <v>51.504335023367304</v>
      </c>
      <c r="U144" s="5">
        <v>206.01734009346922</v>
      </c>
      <c r="V144" s="26">
        <f>SUM(sev_pin_gbv[[#This Row],[Total IDPs PiN]],sev_pin_gbv[[#This Row],[Total Returnees PiN]],sev_pin_gbv[[#This Row],[Total HC PiN]])</f>
        <v>206.01734009346922</v>
      </c>
    </row>
    <row r="145" spans="1:22" x14ac:dyDescent="0.2">
      <c r="A145" s="1" t="s">
        <v>287</v>
      </c>
      <c r="B145" s="1" t="s">
        <v>288</v>
      </c>
      <c r="C145" s="1" t="s">
        <v>327</v>
      </c>
      <c r="D145" s="1" t="s">
        <v>328</v>
      </c>
      <c r="E145" s="1" t="s">
        <v>332</v>
      </c>
      <c r="F145" s="1" t="s">
        <v>333</v>
      </c>
      <c r="G145" s="4">
        <v>1399.1490009934871</v>
      </c>
      <c r="H145" s="7">
        <v>3</v>
      </c>
      <c r="I145" s="5">
        <v>0</v>
      </c>
      <c r="J145" s="5">
        <v>699.57450049674355</v>
      </c>
      <c r="K145" s="8">
        <v>699.57450049674355</v>
      </c>
      <c r="L145" s="5">
        <v>4.9483607462192296</v>
      </c>
      <c r="M145" s="7">
        <v>2</v>
      </c>
      <c r="N145" s="5">
        <v>0</v>
      </c>
      <c r="O145" s="5">
        <v>0</v>
      </c>
      <c r="P145" s="5">
        <v>0</v>
      </c>
      <c r="Q145" s="5">
        <v>9802.7026382602944</v>
      </c>
      <c r="R145" s="5">
        <v>2</v>
      </c>
      <c r="S145" s="5">
        <v>502.70269939796378</v>
      </c>
      <c r="T145" s="5">
        <v>502.70269939796378</v>
      </c>
      <c r="U145" s="5">
        <v>1005.4053987959276</v>
      </c>
      <c r="V145" s="26">
        <f>SUM(sev_pin_gbv[[#This Row],[Total IDPs PiN]],sev_pin_gbv[[#This Row],[Total Returnees PiN]],sev_pin_gbv[[#This Row],[Total HC PiN]])</f>
        <v>1704.9798992926712</v>
      </c>
    </row>
    <row r="146" spans="1:22" x14ac:dyDescent="0.2">
      <c r="A146" s="1" t="s">
        <v>287</v>
      </c>
      <c r="B146" s="1" t="s">
        <v>288</v>
      </c>
      <c r="C146" s="1" t="s">
        <v>327</v>
      </c>
      <c r="D146" s="1" t="s">
        <v>328</v>
      </c>
      <c r="E146" s="1" t="s">
        <v>334</v>
      </c>
      <c r="F146" s="1" t="s">
        <v>335</v>
      </c>
      <c r="G146" s="4">
        <v>131.47234042553191</v>
      </c>
      <c r="H146" s="7">
        <v>2</v>
      </c>
      <c r="I146" s="5">
        <v>0</v>
      </c>
      <c r="J146" s="5">
        <v>0</v>
      </c>
      <c r="K146" s="8">
        <v>0</v>
      </c>
      <c r="L146" s="5">
        <v>0</v>
      </c>
      <c r="M146" s="7">
        <v>2</v>
      </c>
      <c r="N146" s="5">
        <v>0</v>
      </c>
      <c r="O146" s="5">
        <v>0</v>
      </c>
      <c r="P146" s="5">
        <v>0</v>
      </c>
      <c r="Q146" s="5">
        <v>4116.7276595744679</v>
      </c>
      <c r="R146" s="5">
        <v>2</v>
      </c>
      <c r="S146" s="5">
        <v>0</v>
      </c>
      <c r="T146" s="5">
        <v>56.393529583211887</v>
      </c>
      <c r="U146" s="5">
        <v>56.393529583211887</v>
      </c>
      <c r="V146" s="26">
        <f>SUM(sev_pin_gbv[[#This Row],[Total IDPs PiN]],sev_pin_gbv[[#This Row],[Total Returnees PiN]],sev_pin_gbv[[#This Row],[Total HC PiN]])</f>
        <v>56.393529583211887</v>
      </c>
    </row>
    <row r="147" spans="1:22" x14ac:dyDescent="0.2">
      <c r="A147" s="1" t="s">
        <v>336</v>
      </c>
      <c r="B147" s="1" t="s">
        <v>337</v>
      </c>
      <c r="C147" s="1" t="s">
        <v>338</v>
      </c>
      <c r="D147" s="1" t="s">
        <v>337</v>
      </c>
      <c r="E147" s="1" t="s">
        <v>339</v>
      </c>
      <c r="F147" s="1" t="s">
        <v>337</v>
      </c>
      <c r="G147" s="4">
        <v>67073.071743467051</v>
      </c>
      <c r="H147" s="7">
        <v>2</v>
      </c>
      <c r="I147" s="5">
        <v>4625.7290857563476</v>
      </c>
      <c r="J147" s="5">
        <v>0</v>
      </c>
      <c r="K147" s="8">
        <v>4625.7290857563476</v>
      </c>
      <c r="L147" s="5">
        <v>43423.493165957181</v>
      </c>
      <c r="M147" s="7">
        <v>2</v>
      </c>
      <c r="N147" s="5">
        <v>0</v>
      </c>
      <c r="O147" s="5">
        <v>0</v>
      </c>
      <c r="P147" s="5">
        <v>0</v>
      </c>
      <c r="Q147" s="5">
        <v>76730.235090575778</v>
      </c>
      <c r="R147" s="5">
        <v>2</v>
      </c>
      <c r="S147" s="5">
        <v>0</v>
      </c>
      <c r="T147" s="5">
        <v>1871.4691485506307</v>
      </c>
      <c r="U147" s="5">
        <v>1871.4691485506307</v>
      </c>
      <c r="V147" s="26">
        <f>SUM(sev_pin_gbv[[#This Row],[Total IDPs PiN]],sev_pin_gbv[[#This Row],[Total Returnees PiN]],sev_pin_gbv[[#This Row],[Total HC PiN]])</f>
        <v>6497.1982343069785</v>
      </c>
    </row>
    <row r="148" spans="1:22" x14ac:dyDescent="0.2">
      <c r="A148" s="1" t="s">
        <v>336</v>
      </c>
      <c r="B148" s="1" t="s">
        <v>337</v>
      </c>
      <c r="C148" s="1" t="s">
        <v>338</v>
      </c>
      <c r="D148" s="1" t="s">
        <v>337</v>
      </c>
      <c r="E148" s="1" t="s">
        <v>340</v>
      </c>
      <c r="F148" s="1" t="s">
        <v>341</v>
      </c>
      <c r="G148" s="4">
        <v>47.043153550270937</v>
      </c>
      <c r="H148" s="7">
        <v>2</v>
      </c>
      <c r="I148" s="5">
        <v>0</v>
      </c>
      <c r="J148" s="5">
        <v>0</v>
      </c>
      <c r="K148" s="8">
        <v>0</v>
      </c>
      <c r="L148" s="5">
        <v>12892.76426987113</v>
      </c>
      <c r="M148" s="7">
        <v>2</v>
      </c>
      <c r="N148" s="5">
        <v>1388.4515367553524</v>
      </c>
      <c r="O148" s="5">
        <v>198.35021953647893</v>
      </c>
      <c r="P148" s="5">
        <v>1586.8017562918315</v>
      </c>
      <c r="Q148" s="5">
        <v>8004.3925765785998</v>
      </c>
      <c r="R148" s="5">
        <v>2</v>
      </c>
      <c r="S148" s="5">
        <v>0</v>
      </c>
      <c r="T148" s="5">
        <v>0</v>
      </c>
      <c r="U148" s="5">
        <v>0</v>
      </c>
      <c r="V148" s="26">
        <f>SUM(sev_pin_gbv[[#This Row],[Total IDPs PiN]],sev_pin_gbv[[#This Row],[Total Returnees PiN]],sev_pin_gbv[[#This Row],[Total HC PiN]])</f>
        <v>1586.8017562918315</v>
      </c>
    </row>
    <row r="149" spans="1:22" x14ac:dyDescent="0.2">
      <c r="A149" s="1" t="s">
        <v>336</v>
      </c>
      <c r="B149" s="1" t="s">
        <v>337</v>
      </c>
      <c r="C149" s="1" t="s">
        <v>338</v>
      </c>
      <c r="D149" s="1" t="s">
        <v>337</v>
      </c>
      <c r="E149" s="1" t="s">
        <v>342</v>
      </c>
      <c r="F149" s="1" t="s">
        <v>343</v>
      </c>
      <c r="G149" s="4">
        <v>10279.942429165405</v>
      </c>
      <c r="H149" s="7">
        <v>2</v>
      </c>
      <c r="I149" s="5">
        <v>0</v>
      </c>
      <c r="J149" s="5">
        <v>587.42528166659451</v>
      </c>
      <c r="K149" s="8">
        <v>587.42528166659451</v>
      </c>
      <c r="L149" s="5">
        <v>258.89511798882069</v>
      </c>
      <c r="M149" s="7">
        <v>2</v>
      </c>
      <c r="N149" s="5">
        <v>0</v>
      </c>
      <c r="O149" s="5">
        <v>0</v>
      </c>
      <c r="P149" s="5">
        <v>0</v>
      </c>
      <c r="Q149" s="5">
        <v>11326.962452845775</v>
      </c>
      <c r="R149" s="5">
        <v>2</v>
      </c>
      <c r="S149" s="5">
        <v>0</v>
      </c>
      <c r="T149" s="5">
        <v>0</v>
      </c>
      <c r="U149" s="5">
        <v>0</v>
      </c>
      <c r="V149" s="26">
        <f>SUM(sev_pin_gbv[[#This Row],[Total IDPs PiN]],sev_pin_gbv[[#This Row],[Total Returnees PiN]],sev_pin_gbv[[#This Row],[Total HC PiN]])</f>
        <v>587.42528166659451</v>
      </c>
    </row>
    <row r="150" spans="1:22" x14ac:dyDescent="0.2">
      <c r="A150" s="1" t="s">
        <v>336</v>
      </c>
      <c r="B150" s="1" t="s">
        <v>337</v>
      </c>
      <c r="C150" s="1" t="s">
        <v>338</v>
      </c>
      <c r="D150" s="1" t="s">
        <v>337</v>
      </c>
      <c r="E150" s="1" t="s">
        <v>344</v>
      </c>
      <c r="F150" s="1" t="s">
        <v>345</v>
      </c>
      <c r="G150" s="4">
        <v>15.878424460565132</v>
      </c>
      <c r="H150" s="7">
        <v>2</v>
      </c>
      <c r="I150" s="5">
        <v>0</v>
      </c>
      <c r="J150" s="5">
        <v>0</v>
      </c>
      <c r="K150" s="8">
        <v>0</v>
      </c>
      <c r="L150" s="5">
        <v>22942.622085752984</v>
      </c>
      <c r="M150" s="7">
        <v>3</v>
      </c>
      <c r="N150" s="5">
        <v>0</v>
      </c>
      <c r="O150" s="5">
        <v>4650.5315038688486</v>
      </c>
      <c r="P150" s="5">
        <v>4650.5315038688486</v>
      </c>
      <c r="Q150" s="5">
        <v>7606.8994897864522</v>
      </c>
      <c r="R150" s="5">
        <v>2</v>
      </c>
      <c r="S150" s="5">
        <v>0</v>
      </c>
      <c r="T150" s="5">
        <v>0</v>
      </c>
      <c r="U150" s="5">
        <v>0</v>
      </c>
      <c r="V150" s="26">
        <f>SUM(sev_pin_gbv[[#This Row],[Total IDPs PiN]],sev_pin_gbv[[#This Row],[Total Returnees PiN]],sev_pin_gbv[[#This Row],[Total HC PiN]])</f>
        <v>4650.5315038688486</v>
      </c>
    </row>
    <row r="151" spans="1:22" x14ac:dyDescent="0.2">
      <c r="A151" s="1" t="s">
        <v>336</v>
      </c>
      <c r="B151" s="1" t="s">
        <v>337</v>
      </c>
      <c r="C151" s="1" t="s">
        <v>338</v>
      </c>
      <c r="D151" s="1" t="s">
        <v>337</v>
      </c>
      <c r="E151" s="1" t="s">
        <v>346</v>
      </c>
      <c r="F151" s="1" t="s">
        <v>347</v>
      </c>
      <c r="G151" s="4">
        <v>1812.078410968966</v>
      </c>
      <c r="H151" s="7">
        <v>2</v>
      </c>
      <c r="I151" s="5">
        <v>0</v>
      </c>
      <c r="J151" s="5">
        <v>0</v>
      </c>
      <c r="K151" s="8">
        <v>0</v>
      </c>
      <c r="L151" s="5">
        <v>1961.4984391259104</v>
      </c>
      <c r="M151" s="7">
        <v>2</v>
      </c>
      <c r="N151" s="5">
        <v>0</v>
      </c>
      <c r="O151" s="5">
        <v>0</v>
      </c>
      <c r="P151" s="5">
        <v>0</v>
      </c>
      <c r="Q151" s="5">
        <v>5651.423149905122</v>
      </c>
      <c r="R151" s="5">
        <v>2</v>
      </c>
      <c r="S151" s="5">
        <v>0</v>
      </c>
      <c r="T151" s="5">
        <v>0</v>
      </c>
      <c r="U151" s="5">
        <v>0</v>
      </c>
      <c r="V151" s="26">
        <f>SUM(sev_pin_gbv[[#This Row],[Total IDPs PiN]],sev_pin_gbv[[#This Row],[Total Returnees PiN]],sev_pin_gbv[[#This Row],[Total HC PiN]])</f>
        <v>0</v>
      </c>
    </row>
    <row r="152" spans="1:22" x14ac:dyDescent="0.2">
      <c r="A152" s="1" t="s">
        <v>336</v>
      </c>
      <c r="B152" s="1" t="s">
        <v>337</v>
      </c>
      <c r="C152" s="1" t="s">
        <v>338</v>
      </c>
      <c r="D152" s="1" t="s">
        <v>337</v>
      </c>
      <c r="E152" s="1" t="s">
        <v>348</v>
      </c>
      <c r="F152" s="1" t="s">
        <v>349</v>
      </c>
      <c r="G152" s="4">
        <v>103526.45767062026</v>
      </c>
      <c r="H152" s="7">
        <v>2</v>
      </c>
      <c r="I152" s="5">
        <v>0</v>
      </c>
      <c r="J152" s="5">
        <v>2352.8740379686401</v>
      </c>
      <c r="K152" s="8">
        <v>2352.8740379686401</v>
      </c>
      <c r="L152" s="5">
        <v>2288.3809838615593</v>
      </c>
      <c r="M152" s="7">
        <v>2</v>
      </c>
      <c r="N152" s="5">
        <v>0</v>
      </c>
      <c r="O152" s="5">
        <v>0</v>
      </c>
      <c r="P152" s="5">
        <v>0</v>
      </c>
      <c r="Q152" s="5">
        <v>44945.561345518188</v>
      </c>
      <c r="R152" s="5">
        <v>2</v>
      </c>
      <c r="S152" s="5">
        <v>0</v>
      </c>
      <c r="T152" s="5">
        <v>1449.8568175973612</v>
      </c>
      <c r="U152" s="5">
        <v>1449.8568175973612</v>
      </c>
      <c r="V152" s="26">
        <f>SUM(sev_pin_gbv[[#This Row],[Total IDPs PiN]],sev_pin_gbv[[#This Row],[Total Returnees PiN]],sev_pin_gbv[[#This Row],[Total HC PiN]])</f>
        <v>3802.7308555660011</v>
      </c>
    </row>
    <row r="153" spans="1:22" x14ac:dyDescent="0.2">
      <c r="A153" s="1" t="s">
        <v>336</v>
      </c>
      <c r="B153" s="1" t="s">
        <v>337</v>
      </c>
      <c r="C153" s="1" t="s">
        <v>338</v>
      </c>
      <c r="D153" s="1" t="s">
        <v>337</v>
      </c>
      <c r="E153" s="1" t="s">
        <v>350</v>
      </c>
      <c r="F153" s="1" t="s">
        <v>351</v>
      </c>
      <c r="G153" s="4">
        <v>2362.3916207737889</v>
      </c>
      <c r="H153" s="7">
        <v>2</v>
      </c>
      <c r="I153" s="5">
        <v>0</v>
      </c>
      <c r="J153" s="5">
        <v>0</v>
      </c>
      <c r="K153" s="8">
        <v>0</v>
      </c>
      <c r="L153" s="5">
        <v>706.97999302893004</v>
      </c>
      <c r="M153" s="7">
        <v>2</v>
      </c>
      <c r="N153" s="5">
        <v>0</v>
      </c>
      <c r="O153" s="5">
        <v>0</v>
      </c>
      <c r="P153" s="5">
        <v>0</v>
      </c>
      <c r="Q153" s="5">
        <v>5525.228386197281</v>
      </c>
      <c r="R153" s="5">
        <v>2</v>
      </c>
      <c r="S153" s="5">
        <v>0</v>
      </c>
      <c r="T153" s="5">
        <v>0</v>
      </c>
      <c r="U153" s="5">
        <v>0</v>
      </c>
      <c r="V153" s="26">
        <f>SUM(sev_pin_gbv[[#This Row],[Total IDPs PiN]],sev_pin_gbv[[#This Row],[Total Returnees PiN]],sev_pin_gbv[[#This Row],[Total HC PiN]])</f>
        <v>0</v>
      </c>
    </row>
    <row r="154" spans="1:22" x14ac:dyDescent="0.2">
      <c r="A154" s="1" t="s">
        <v>336</v>
      </c>
      <c r="B154" s="1" t="s">
        <v>337</v>
      </c>
      <c r="C154" s="1" t="s">
        <v>352</v>
      </c>
      <c r="D154" s="1" t="s">
        <v>353</v>
      </c>
      <c r="E154" s="1" t="s">
        <v>354</v>
      </c>
      <c r="F154" s="1" t="s">
        <v>355</v>
      </c>
      <c r="G154" s="4">
        <v>0</v>
      </c>
      <c r="H154" s="7">
        <v>2</v>
      </c>
      <c r="I154" s="5">
        <v>0</v>
      </c>
      <c r="J154" s="5">
        <v>0</v>
      </c>
      <c r="K154" s="8">
        <v>0</v>
      </c>
      <c r="L154" s="5">
        <v>43522.120176460339</v>
      </c>
      <c r="M154" s="7">
        <v>3</v>
      </c>
      <c r="N154" s="5">
        <v>0</v>
      </c>
      <c r="O154" s="5">
        <v>13116.255395645558</v>
      </c>
      <c r="P154" s="5">
        <v>13116.255395645558</v>
      </c>
      <c r="Q154" s="5">
        <v>20968.479823539663</v>
      </c>
      <c r="R154" s="5">
        <v>2</v>
      </c>
      <c r="S154" s="5">
        <v>3494.7466372566105</v>
      </c>
      <c r="T154" s="5">
        <v>0</v>
      </c>
      <c r="U154" s="5">
        <v>3494.7466372566105</v>
      </c>
      <c r="V154" s="26">
        <f>SUM(sev_pin_gbv[[#This Row],[Total IDPs PiN]],sev_pin_gbv[[#This Row],[Total Returnees PiN]],sev_pin_gbv[[#This Row],[Total HC PiN]])</f>
        <v>16611.002032902168</v>
      </c>
    </row>
    <row r="155" spans="1:22" x14ac:dyDescent="0.2">
      <c r="A155" s="1" t="s">
        <v>336</v>
      </c>
      <c r="B155" s="1" t="s">
        <v>337</v>
      </c>
      <c r="C155" s="1" t="s">
        <v>352</v>
      </c>
      <c r="D155" s="1" t="s">
        <v>353</v>
      </c>
      <c r="E155" s="1" t="s">
        <v>356</v>
      </c>
      <c r="F155" s="1" t="s">
        <v>357</v>
      </c>
      <c r="G155" s="4">
        <v>787.42868533838316</v>
      </c>
      <c r="H155" s="7">
        <v>5</v>
      </c>
      <c r="I155" s="5">
        <v>157.48573706767664</v>
      </c>
      <c r="J155" s="5">
        <v>0</v>
      </c>
      <c r="K155" s="8">
        <v>157.48573706767664</v>
      </c>
      <c r="L155" s="5">
        <v>14313.094787202232</v>
      </c>
      <c r="M155" s="7">
        <v>2</v>
      </c>
      <c r="N155" s="5">
        <v>561.29783479224432</v>
      </c>
      <c r="O155" s="5">
        <v>280.64891739612216</v>
      </c>
      <c r="P155" s="5">
        <v>841.94675218836642</v>
      </c>
      <c r="Q155" s="5">
        <v>8803.476527459381</v>
      </c>
      <c r="R155" s="5">
        <v>2</v>
      </c>
      <c r="S155" s="5">
        <v>517.85156043878715</v>
      </c>
      <c r="T155" s="5">
        <v>517.85156043878715</v>
      </c>
      <c r="U155" s="5">
        <v>1035.7031208775743</v>
      </c>
      <c r="V155" s="26">
        <f>SUM(sev_pin_gbv[[#This Row],[Total IDPs PiN]],sev_pin_gbv[[#This Row],[Total Returnees PiN]],sev_pin_gbv[[#This Row],[Total HC PiN]])</f>
        <v>2035.1356101336173</v>
      </c>
    </row>
    <row r="156" spans="1:22" x14ac:dyDescent="0.2">
      <c r="A156" s="1" t="s">
        <v>336</v>
      </c>
      <c r="B156" s="1" t="s">
        <v>337</v>
      </c>
      <c r="C156" s="1" t="s">
        <v>352</v>
      </c>
      <c r="D156" s="1" t="s">
        <v>353</v>
      </c>
      <c r="E156" s="1" t="s">
        <v>358</v>
      </c>
      <c r="F156" s="1" t="s">
        <v>359</v>
      </c>
      <c r="G156" s="4">
        <v>15.785597830692318</v>
      </c>
      <c r="H156" s="7">
        <v>2</v>
      </c>
      <c r="I156" s="5">
        <v>0</v>
      </c>
      <c r="J156" s="5">
        <v>0</v>
      </c>
      <c r="K156" s="8">
        <v>0</v>
      </c>
      <c r="L156" s="5">
        <v>21103.522884501319</v>
      </c>
      <c r="M156" s="7">
        <v>2</v>
      </c>
      <c r="N156" s="5">
        <v>0</v>
      </c>
      <c r="O156" s="5">
        <v>0</v>
      </c>
      <c r="P156" s="5">
        <v>0</v>
      </c>
      <c r="Q156" s="5">
        <v>14704.891517667997</v>
      </c>
      <c r="R156" s="5">
        <v>2</v>
      </c>
      <c r="S156" s="5">
        <v>0</v>
      </c>
      <c r="T156" s="5">
        <v>0</v>
      </c>
      <c r="U156" s="5">
        <v>0</v>
      </c>
      <c r="V156" s="26">
        <f>SUM(sev_pin_gbv[[#This Row],[Total IDPs PiN]],sev_pin_gbv[[#This Row],[Total Returnees PiN]],sev_pin_gbv[[#This Row],[Total HC PiN]])</f>
        <v>0</v>
      </c>
    </row>
    <row r="157" spans="1:22" x14ac:dyDescent="0.2">
      <c r="A157" s="1" t="s">
        <v>336</v>
      </c>
      <c r="B157" s="1" t="s">
        <v>337</v>
      </c>
      <c r="C157" s="1" t="s">
        <v>352</v>
      </c>
      <c r="D157" s="1" t="s">
        <v>353</v>
      </c>
      <c r="E157" s="1" t="s">
        <v>360</v>
      </c>
      <c r="F157" s="1" t="s">
        <v>361</v>
      </c>
      <c r="G157" s="4">
        <v>0</v>
      </c>
      <c r="H157" s="7">
        <v>2</v>
      </c>
      <c r="I157" s="5">
        <v>0</v>
      </c>
      <c r="J157" s="5">
        <v>0</v>
      </c>
      <c r="K157" s="8">
        <v>0</v>
      </c>
      <c r="L157" s="5">
        <v>17091.487017390791</v>
      </c>
      <c r="M157" s="7">
        <v>2</v>
      </c>
      <c r="N157" s="5">
        <v>0</v>
      </c>
      <c r="O157" s="5">
        <v>1367.3189613912634</v>
      </c>
      <c r="P157" s="5">
        <v>1367.3189613912634</v>
      </c>
      <c r="Q157" s="5">
        <v>12103.912982609214</v>
      </c>
      <c r="R157" s="5">
        <v>2</v>
      </c>
      <c r="S157" s="5">
        <v>0</v>
      </c>
      <c r="T157" s="5">
        <v>0</v>
      </c>
      <c r="U157" s="5">
        <v>0</v>
      </c>
      <c r="V157" s="26">
        <f>SUM(sev_pin_gbv[[#This Row],[Total IDPs PiN]],sev_pin_gbv[[#This Row],[Total Returnees PiN]],sev_pin_gbv[[#This Row],[Total HC PiN]])</f>
        <v>1367.3189613912634</v>
      </c>
    </row>
    <row r="158" spans="1:22" x14ac:dyDescent="0.2">
      <c r="A158" s="1" t="s">
        <v>336</v>
      </c>
      <c r="B158" s="1" t="s">
        <v>337</v>
      </c>
      <c r="C158" s="1" t="s">
        <v>352</v>
      </c>
      <c r="D158" s="1" t="s">
        <v>353</v>
      </c>
      <c r="E158" s="1" t="s">
        <v>362</v>
      </c>
      <c r="F158" s="1" t="s">
        <v>363</v>
      </c>
      <c r="G158" s="4">
        <v>11.314546442151007</v>
      </c>
      <c r="H158" s="7">
        <v>2</v>
      </c>
      <c r="I158" s="5">
        <v>0</v>
      </c>
      <c r="J158" s="5">
        <v>0</v>
      </c>
      <c r="K158" s="8">
        <v>0</v>
      </c>
      <c r="L158" s="5">
        <v>13573.882715915264</v>
      </c>
      <c r="M158" s="7">
        <v>2</v>
      </c>
      <c r="N158" s="5">
        <v>0</v>
      </c>
      <c r="O158" s="5">
        <v>0</v>
      </c>
      <c r="P158" s="5">
        <v>0</v>
      </c>
      <c r="Q158" s="5">
        <v>8341.2027376425849</v>
      </c>
      <c r="R158" s="5">
        <v>2</v>
      </c>
      <c r="S158" s="5">
        <v>0</v>
      </c>
      <c r="T158" s="5">
        <v>0</v>
      </c>
      <c r="U158" s="5">
        <v>0</v>
      </c>
      <c r="V158" s="26">
        <f>SUM(sev_pin_gbv[[#This Row],[Total IDPs PiN]],sev_pin_gbv[[#This Row],[Total Returnees PiN]],sev_pin_gbv[[#This Row],[Total HC PiN]])</f>
        <v>0</v>
      </c>
    </row>
    <row r="159" spans="1:22" x14ac:dyDescent="0.2">
      <c r="A159" s="1" t="s">
        <v>336</v>
      </c>
      <c r="B159" s="1" t="s">
        <v>337</v>
      </c>
      <c r="C159" s="1" t="s">
        <v>352</v>
      </c>
      <c r="D159" s="1" t="s">
        <v>353</v>
      </c>
      <c r="E159" s="1" t="s">
        <v>364</v>
      </c>
      <c r="F159" s="1" t="s">
        <v>365</v>
      </c>
      <c r="G159" s="4">
        <v>10.156227735766516</v>
      </c>
      <c r="H159" s="7">
        <v>2</v>
      </c>
      <c r="I159" s="5">
        <v>0</v>
      </c>
      <c r="J159" s="5">
        <v>0</v>
      </c>
      <c r="K159" s="8">
        <v>0</v>
      </c>
      <c r="L159" s="5">
        <v>12758.611736766452</v>
      </c>
      <c r="M159" s="7">
        <v>3</v>
      </c>
      <c r="N159" s="5">
        <v>1904.2704084726047</v>
      </c>
      <c r="O159" s="5">
        <v>2856.405612708907</v>
      </c>
      <c r="P159" s="5">
        <v>4760.6760211815117</v>
      </c>
      <c r="Q159" s="5">
        <v>6350.0320354977812</v>
      </c>
      <c r="R159" s="5">
        <v>5</v>
      </c>
      <c r="S159" s="5">
        <v>2822.236460221236</v>
      </c>
      <c r="T159" s="5">
        <v>705.55911505530901</v>
      </c>
      <c r="U159" s="5">
        <v>3527.7955752765452</v>
      </c>
      <c r="V159" s="26">
        <f>SUM(sev_pin_gbv[[#This Row],[Total IDPs PiN]],sev_pin_gbv[[#This Row],[Total Returnees PiN]],sev_pin_gbv[[#This Row],[Total HC PiN]])</f>
        <v>8288.4715964580573</v>
      </c>
    </row>
    <row r="160" spans="1:22" x14ac:dyDescent="0.2">
      <c r="A160" s="1" t="s">
        <v>336</v>
      </c>
      <c r="B160" s="1" t="s">
        <v>337</v>
      </c>
      <c r="C160" s="1" t="s">
        <v>366</v>
      </c>
      <c r="D160" s="1" t="s">
        <v>367</v>
      </c>
      <c r="E160" s="1" t="s">
        <v>368</v>
      </c>
      <c r="F160" s="1" t="s">
        <v>367</v>
      </c>
      <c r="G160" s="4">
        <v>18580.327223131477</v>
      </c>
      <c r="H160" s="7">
        <v>2</v>
      </c>
      <c r="I160" s="5">
        <v>0</v>
      </c>
      <c r="J160" s="5">
        <v>0</v>
      </c>
      <c r="K160" s="8">
        <v>0</v>
      </c>
      <c r="L160" s="5">
        <v>11545.757992362247</v>
      </c>
      <c r="M160" s="7">
        <v>2</v>
      </c>
      <c r="N160" s="5">
        <v>0</v>
      </c>
      <c r="O160" s="5">
        <v>0</v>
      </c>
      <c r="P160" s="5">
        <v>0</v>
      </c>
      <c r="Q160" s="5">
        <v>16149.514784506271</v>
      </c>
      <c r="R160" s="5">
        <v>2</v>
      </c>
      <c r="S160" s="5">
        <v>0</v>
      </c>
      <c r="T160" s="5">
        <v>0</v>
      </c>
      <c r="U160" s="5">
        <v>0</v>
      </c>
      <c r="V160" s="26">
        <f>SUM(sev_pin_gbv[[#This Row],[Total IDPs PiN]],sev_pin_gbv[[#This Row],[Total Returnees PiN]],sev_pin_gbv[[#This Row],[Total HC PiN]])</f>
        <v>0</v>
      </c>
    </row>
    <row r="161" spans="1:22" x14ac:dyDescent="0.2">
      <c r="A161" s="1" t="s">
        <v>336</v>
      </c>
      <c r="B161" s="1" t="s">
        <v>337</v>
      </c>
      <c r="C161" s="1" t="s">
        <v>366</v>
      </c>
      <c r="D161" s="1" t="s">
        <v>367</v>
      </c>
      <c r="E161" s="1" t="s">
        <v>369</v>
      </c>
      <c r="F161" s="1" t="s">
        <v>370</v>
      </c>
      <c r="G161" s="4">
        <v>395859.51713189023</v>
      </c>
      <c r="H161" s="7">
        <v>2</v>
      </c>
      <c r="I161" s="5">
        <v>6185.3049551857894</v>
      </c>
      <c r="J161" s="5">
        <v>61853.049551857883</v>
      </c>
      <c r="K161" s="8">
        <v>68038.354507043667</v>
      </c>
      <c r="L161" s="5">
        <v>1178.7205021133223</v>
      </c>
      <c r="M161" s="7">
        <v>2</v>
      </c>
      <c r="N161" s="5">
        <v>0</v>
      </c>
      <c r="O161" s="5">
        <v>0</v>
      </c>
      <c r="P161" s="5">
        <v>0</v>
      </c>
      <c r="Q161" s="5">
        <v>112012.56236599645</v>
      </c>
      <c r="R161" s="5">
        <v>3</v>
      </c>
      <c r="S161" s="5">
        <v>12445.840262888491</v>
      </c>
      <c r="T161" s="5">
        <v>12445.840262888491</v>
      </c>
      <c r="U161" s="5">
        <v>24891.680525776981</v>
      </c>
      <c r="V161" s="26">
        <f>SUM(sev_pin_gbv[[#This Row],[Total IDPs PiN]],sev_pin_gbv[[#This Row],[Total Returnees PiN]],sev_pin_gbv[[#This Row],[Total HC PiN]])</f>
        <v>92930.035032820655</v>
      </c>
    </row>
    <row r="162" spans="1:22" x14ac:dyDescent="0.2">
      <c r="A162" s="1" t="s">
        <v>336</v>
      </c>
      <c r="B162" s="1" t="s">
        <v>337</v>
      </c>
      <c r="C162" s="1" t="s">
        <v>366</v>
      </c>
      <c r="D162" s="1" t="s">
        <v>367</v>
      </c>
      <c r="E162" s="1" t="s">
        <v>371</v>
      </c>
      <c r="F162" s="1" t="s">
        <v>372</v>
      </c>
      <c r="G162" s="4">
        <v>22080.971777548155</v>
      </c>
      <c r="H162" s="7">
        <v>2</v>
      </c>
      <c r="I162" s="5">
        <v>0</v>
      </c>
      <c r="J162" s="5">
        <v>0</v>
      </c>
      <c r="K162" s="8">
        <v>0</v>
      </c>
      <c r="L162" s="5">
        <v>262.82057600084789</v>
      </c>
      <c r="M162" s="7">
        <v>2</v>
      </c>
      <c r="N162" s="5">
        <v>0</v>
      </c>
      <c r="O162" s="5">
        <v>0</v>
      </c>
      <c r="P162" s="5">
        <v>0</v>
      </c>
      <c r="Q162" s="5">
        <v>43060.407646450993</v>
      </c>
      <c r="R162" s="5">
        <v>2</v>
      </c>
      <c r="S162" s="5">
        <v>0</v>
      </c>
      <c r="T162" s="5">
        <v>0</v>
      </c>
      <c r="U162" s="5">
        <v>0</v>
      </c>
      <c r="V162" s="26">
        <f>SUM(sev_pin_gbv[[#This Row],[Total IDPs PiN]],sev_pin_gbv[[#This Row],[Total Returnees PiN]],sev_pin_gbv[[#This Row],[Total HC PiN]])</f>
        <v>0</v>
      </c>
    </row>
    <row r="163" spans="1:22" x14ac:dyDescent="0.2">
      <c r="A163" s="1" t="s">
        <v>336</v>
      </c>
      <c r="B163" s="1" t="s">
        <v>337</v>
      </c>
      <c r="C163" s="1" t="s">
        <v>366</v>
      </c>
      <c r="D163" s="1" t="s">
        <v>367</v>
      </c>
      <c r="E163" s="1" t="s">
        <v>373</v>
      </c>
      <c r="F163" s="1" t="s">
        <v>374</v>
      </c>
      <c r="G163" s="4">
        <v>6580.944602851323</v>
      </c>
      <c r="H163" s="7">
        <v>2</v>
      </c>
      <c r="I163" s="5">
        <v>0</v>
      </c>
      <c r="J163" s="5">
        <v>0</v>
      </c>
      <c r="K163" s="8">
        <v>0</v>
      </c>
      <c r="L163" s="5">
        <v>61.602851323828915</v>
      </c>
      <c r="M163" s="7">
        <v>2</v>
      </c>
      <c r="N163" s="5">
        <v>0</v>
      </c>
      <c r="O163" s="5">
        <v>0</v>
      </c>
      <c r="P163" s="5">
        <v>0</v>
      </c>
      <c r="Q163" s="5">
        <v>12369.852545824848</v>
      </c>
      <c r="R163" s="5">
        <v>2</v>
      </c>
      <c r="S163" s="5">
        <v>0</v>
      </c>
      <c r="T163" s="5">
        <v>1212.730641747534</v>
      </c>
      <c r="U163" s="5">
        <v>1212.730641747534</v>
      </c>
      <c r="V163" s="26">
        <f>SUM(sev_pin_gbv[[#This Row],[Total IDPs PiN]],sev_pin_gbv[[#This Row],[Total Returnees PiN]],sev_pin_gbv[[#This Row],[Total HC PiN]])</f>
        <v>1212.730641747534</v>
      </c>
    </row>
    <row r="164" spans="1:22" x14ac:dyDescent="0.2">
      <c r="A164" s="1" t="s">
        <v>336</v>
      </c>
      <c r="B164" s="1" t="s">
        <v>337</v>
      </c>
      <c r="C164" s="1" t="s">
        <v>366</v>
      </c>
      <c r="D164" s="1" t="s">
        <v>367</v>
      </c>
      <c r="E164" s="1" t="s">
        <v>375</v>
      </c>
      <c r="F164" s="1" t="s">
        <v>376</v>
      </c>
      <c r="G164" s="4">
        <v>14362.197051065063</v>
      </c>
      <c r="H164" s="7">
        <v>2</v>
      </c>
      <c r="I164" s="5">
        <v>0</v>
      </c>
      <c r="J164" s="5">
        <v>0</v>
      </c>
      <c r="K164" s="8">
        <v>0</v>
      </c>
      <c r="L164" s="5">
        <v>621.52683774758714</v>
      </c>
      <c r="M164" s="7">
        <v>2</v>
      </c>
      <c r="N164" s="5">
        <v>0</v>
      </c>
      <c r="O164" s="5">
        <v>0</v>
      </c>
      <c r="P164" s="5">
        <v>0</v>
      </c>
      <c r="Q164" s="5">
        <v>23948.076111187354</v>
      </c>
      <c r="R164" s="5">
        <v>2</v>
      </c>
      <c r="S164" s="5">
        <v>0</v>
      </c>
      <c r="T164" s="5">
        <v>460.53992521514147</v>
      </c>
      <c r="U164" s="5">
        <v>460.53992521514147</v>
      </c>
      <c r="V164" s="26">
        <f>SUM(sev_pin_gbv[[#This Row],[Total IDPs PiN]],sev_pin_gbv[[#This Row],[Total Returnees PiN]],sev_pin_gbv[[#This Row],[Total HC PiN]])</f>
        <v>460.53992521514147</v>
      </c>
    </row>
    <row r="165" spans="1:22" x14ac:dyDescent="0.2">
      <c r="A165" s="1" t="s">
        <v>336</v>
      </c>
      <c r="B165" s="1" t="s">
        <v>337</v>
      </c>
      <c r="C165" s="1" t="s">
        <v>366</v>
      </c>
      <c r="D165" s="1" t="s">
        <v>367</v>
      </c>
      <c r="E165" s="1" t="s">
        <v>377</v>
      </c>
      <c r="F165" s="1" t="s">
        <v>378</v>
      </c>
      <c r="G165" s="4">
        <v>13594.722464956203</v>
      </c>
      <c r="H165" s="7">
        <v>2</v>
      </c>
      <c r="I165" s="5">
        <v>0</v>
      </c>
      <c r="J165" s="5">
        <v>0</v>
      </c>
      <c r="K165" s="8">
        <v>0</v>
      </c>
      <c r="L165" s="5">
        <v>704.89474601556844</v>
      </c>
      <c r="M165" s="7">
        <v>2</v>
      </c>
      <c r="N165" s="5">
        <v>0</v>
      </c>
      <c r="O165" s="5">
        <v>0</v>
      </c>
      <c r="P165" s="5">
        <v>0</v>
      </c>
      <c r="Q165" s="5">
        <v>24062.182789028226</v>
      </c>
      <c r="R165" s="5">
        <v>2</v>
      </c>
      <c r="S165" s="5">
        <v>0</v>
      </c>
      <c r="T165" s="5">
        <v>0</v>
      </c>
      <c r="U165" s="5">
        <v>0</v>
      </c>
      <c r="V165" s="26">
        <f>SUM(sev_pin_gbv[[#This Row],[Total IDPs PiN]],sev_pin_gbv[[#This Row],[Total Returnees PiN]],sev_pin_gbv[[#This Row],[Total HC PiN]])</f>
        <v>0</v>
      </c>
    </row>
    <row r="166" spans="1:22" x14ac:dyDescent="0.2">
      <c r="A166" s="1" t="s">
        <v>336</v>
      </c>
      <c r="B166" s="1" t="s">
        <v>337</v>
      </c>
      <c r="C166" s="1" t="s">
        <v>379</v>
      </c>
      <c r="D166" s="1" t="s">
        <v>380</v>
      </c>
      <c r="E166" s="1" t="s">
        <v>381</v>
      </c>
      <c r="F166" s="1" t="s">
        <v>380</v>
      </c>
      <c r="G166" s="4">
        <v>6448.3529621752996</v>
      </c>
      <c r="H166" s="7">
        <v>2</v>
      </c>
      <c r="I166" s="5">
        <v>0</v>
      </c>
      <c r="J166" s="5">
        <v>0</v>
      </c>
      <c r="K166" s="8">
        <v>0</v>
      </c>
      <c r="L166" s="5">
        <v>11363.964886829712</v>
      </c>
      <c r="M166" s="7">
        <v>2</v>
      </c>
      <c r="N166" s="5">
        <v>0</v>
      </c>
      <c r="O166" s="5">
        <v>0</v>
      </c>
      <c r="P166" s="5">
        <v>0</v>
      </c>
      <c r="Q166" s="5">
        <v>45622.082150994989</v>
      </c>
      <c r="R166" s="5">
        <v>2</v>
      </c>
      <c r="S166" s="5">
        <v>0</v>
      </c>
      <c r="T166" s="5">
        <v>0</v>
      </c>
      <c r="U166" s="5">
        <v>0</v>
      </c>
      <c r="V166" s="26">
        <f>SUM(sev_pin_gbv[[#This Row],[Total IDPs PiN]],sev_pin_gbv[[#This Row],[Total Returnees PiN]],sev_pin_gbv[[#This Row],[Total HC PiN]])</f>
        <v>0</v>
      </c>
    </row>
    <row r="167" spans="1:22" x14ac:dyDescent="0.2">
      <c r="A167" s="1" t="s">
        <v>336</v>
      </c>
      <c r="B167" s="1" t="s">
        <v>337</v>
      </c>
      <c r="C167" s="1" t="s">
        <v>379</v>
      </c>
      <c r="D167" s="1" t="s">
        <v>380</v>
      </c>
      <c r="E167" s="1" t="s">
        <v>382</v>
      </c>
      <c r="F167" s="1" t="s">
        <v>383</v>
      </c>
      <c r="G167" s="4">
        <v>12735.959821746035</v>
      </c>
      <c r="H167" s="7">
        <v>2</v>
      </c>
      <c r="I167" s="5">
        <v>0</v>
      </c>
      <c r="J167" s="5">
        <v>0</v>
      </c>
      <c r="K167" s="8">
        <v>0</v>
      </c>
      <c r="L167" s="5">
        <v>1433.7102093061842</v>
      </c>
      <c r="M167" s="7">
        <v>2</v>
      </c>
      <c r="N167" s="5">
        <v>0</v>
      </c>
      <c r="O167" s="5">
        <v>0</v>
      </c>
      <c r="P167" s="5">
        <v>0</v>
      </c>
      <c r="Q167" s="5">
        <v>10527.72996894778</v>
      </c>
      <c r="R167" s="5">
        <v>2</v>
      </c>
      <c r="S167" s="5">
        <v>0</v>
      </c>
      <c r="T167" s="5">
        <v>0</v>
      </c>
      <c r="U167" s="5">
        <v>0</v>
      </c>
      <c r="V167" s="26">
        <f>SUM(sev_pin_gbv[[#This Row],[Total IDPs PiN]],sev_pin_gbv[[#This Row],[Total Returnees PiN]],sev_pin_gbv[[#This Row],[Total HC PiN]])</f>
        <v>0</v>
      </c>
    </row>
    <row r="168" spans="1:22" x14ac:dyDescent="0.2">
      <c r="A168" s="1" t="s">
        <v>336</v>
      </c>
      <c r="B168" s="1" t="s">
        <v>337</v>
      </c>
      <c r="C168" s="1" t="s">
        <v>379</v>
      </c>
      <c r="D168" s="1" t="s">
        <v>380</v>
      </c>
      <c r="E168" s="1" t="s">
        <v>384</v>
      </c>
      <c r="F168" s="1" t="s">
        <v>385</v>
      </c>
      <c r="G168" s="4">
        <v>9934.8997609835787</v>
      </c>
      <c r="H168" s="7">
        <v>2</v>
      </c>
      <c r="I168" s="5">
        <v>0</v>
      </c>
      <c r="J168" s="5">
        <v>0</v>
      </c>
      <c r="K168" s="8">
        <v>0</v>
      </c>
      <c r="L168" s="5">
        <v>559.47808786862697</v>
      </c>
      <c r="M168" s="7">
        <v>2</v>
      </c>
      <c r="N168" s="5">
        <v>0</v>
      </c>
      <c r="O168" s="5">
        <v>0</v>
      </c>
      <c r="P168" s="5">
        <v>0</v>
      </c>
      <c r="Q168" s="5">
        <v>25378.222151147795</v>
      </c>
      <c r="R168" s="5">
        <v>2</v>
      </c>
      <c r="S168" s="5">
        <v>0</v>
      </c>
      <c r="T168" s="5">
        <v>0</v>
      </c>
      <c r="U168" s="5">
        <v>0</v>
      </c>
      <c r="V168" s="26">
        <f>SUM(sev_pin_gbv[[#This Row],[Total IDPs PiN]],sev_pin_gbv[[#This Row],[Total Returnees PiN]],sev_pin_gbv[[#This Row],[Total HC PiN]])</f>
        <v>0</v>
      </c>
    </row>
    <row r="169" spans="1:22" x14ac:dyDescent="0.2">
      <c r="A169" s="1" t="s">
        <v>336</v>
      </c>
      <c r="B169" s="1" t="s">
        <v>337</v>
      </c>
      <c r="C169" s="1" t="s">
        <v>379</v>
      </c>
      <c r="D169" s="1" t="s">
        <v>380</v>
      </c>
      <c r="E169" s="1" t="s">
        <v>386</v>
      </c>
      <c r="F169" s="1" t="s">
        <v>387</v>
      </c>
      <c r="G169" s="4">
        <v>7575.7928124846167</v>
      </c>
      <c r="H169" s="7">
        <v>2</v>
      </c>
      <c r="I169" s="5">
        <v>0</v>
      </c>
      <c r="J169" s="5">
        <v>0</v>
      </c>
      <c r="K169" s="8">
        <v>0</v>
      </c>
      <c r="L169" s="5">
        <v>436.00007876729182</v>
      </c>
      <c r="M169" s="7">
        <v>2</v>
      </c>
      <c r="N169" s="5">
        <v>0</v>
      </c>
      <c r="O169" s="5">
        <v>0</v>
      </c>
      <c r="P169" s="5">
        <v>0</v>
      </c>
      <c r="Q169" s="5">
        <v>15668.607108748092</v>
      </c>
      <c r="R169" s="5">
        <v>2</v>
      </c>
      <c r="S169" s="5">
        <v>0</v>
      </c>
      <c r="T169" s="5">
        <v>0</v>
      </c>
      <c r="U169" s="5">
        <v>0</v>
      </c>
      <c r="V169" s="26">
        <f>SUM(sev_pin_gbv[[#This Row],[Total IDPs PiN]],sev_pin_gbv[[#This Row],[Total Returnees PiN]],sev_pin_gbv[[#This Row],[Total HC PiN]])</f>
        <v>0</v>
      </c>
    </row>
    <row r="170" spans="1:22" x14ac:dyDescent="0.2">
      <c r="A170" s="1" t="s">
        <v>336</v>
      </c>
      <c r="B170" s="1" t="s">
        <v>337</v>
      </c>
      <c r="C170" s="1" t="s">
        <v>388</v>
      </c>
      <c r="D170" s="1" t="s">
        <v>389</v>
      </c>
      <c r="E170" s="1" t="s">
        <v>390</v>
      </c>
      <c r="F170" s="1" t="s">
        <v>389</v>
      </c>
      <c r="G170" s="4">
        <v>5243.1902503487263</v>
      </c>
      <c r="H170" s="7">
        <v>3</v>
      </c>
      <c r="I170" s="5">
        <v>873.86504172478783</v>
      </c>
      <c r="J170" s="5">
        <v>873.86504172478783</v>
      </c>
      <c r="K170" s="8">
        <v>1747.7300834495757</v>
      </c>
      <c r="L170" s="5">
        <v>12353.037779898685</v>
      </c>
      <c r="M170" s="7">
        <v>2</v>
      </c>
      <c r="N170" s="5">
        <v>0</v>
      </c>
      <c r="O170" s="5">
        <v>1029.4198149915574</v>
      </c>
      <c r="P170" s="5">
        <v>1029.4198149915574</v>
      </c>
      <c r="Q170" s="5">
        <v>47744.571969752578</v>
      </c>
      <c r="R170" s="5">
        <v>2</v>
      </c>
      <c r="S170" s="5">
        <v>3617.0130280115563</v>
      </c>
      <c r="T170" s="5">
        <v>4340.4156336138685</v>
      </c>
      <c r="U170" s="5">
        <v>7957.4286616254249</v>
      </c>
      <c r="V170" s="26">
        <f>SUM(sev_pin_gbv[[#This Row],[Total IDPs PiN]],sev_pin_gbv[[#This Row],[Total Returnees PiN]],sev_pin_gbv[[#This Row],[Total HC PiN]])</f>
        <v>10734.578560066559</v>
      </c>
    </row>
    <row r="171" spans="1:22" x14ac:dyDescent="0.2">
      <c r="A171" s="1" t="s">
        <v>336</v>
      </c>
      <c r="B171" s="1" t="s">
        <v>337</v>
      </c>
      <c r="C171" s="1" t="s">
        <v>388</v>
      </c>
      <c r="D171" s="1" t="s">
        <v>389</v>
      </c>
      <c r="E171" s="1" t="s">
        <v>391</v>
      </c>
      <c r="F171" s="1" t="s">
        <v>392</v>
      </c>
      <c r="G171" s="4">
        <v>2117.3980372914621</v>
      </c>
      <c r="H171" s="7">
        <v>2</v>
      </c>
      <c r="I171" s="5">
        <v>0</v>
      </c>
      <c r="J171" s="5">
        <v>0</v>
      </c>
      <c r="K171" s="8">
        <v>0</v>
      </c>
      <c r="L171" s="5">
        <v>12201.975662414132</v>
      </c>
      <c r="M171" s="7">
        <v>2</v>
      </c>
      <c r="N171" s="5">
        <v>903.85004906771337</v>
      </c>
      <c r="O171" s="5">
        <v>0</v>
      </c>
      <c r="P171" s="5">
        <v>903.85004906771337</v>
      </c>
      <c r="Q171" s="5">
        <v>30853.426300294406</v>
      </c>
      <c r="R171" s="5">
        <v>2</v>
      </c>
      <c r="S171" s="5">
        <v>0</v>
      </c>
      <c r="T171" s="5">
        <v>0</v>
      </c>
      <c r="U171" s="5">
        <v>0</v>
      </c>
      <c r="V171" s="26">
        <f>SUM(sev_pin_gbv[[#This Row],[Total IDPs PiN]],sev_pin_gbv[[#This Row],[Total Returnees PiN]],sev_pin_gbv[[#This Row],[Total HC PiN]])</f>
        <v>903.85004906771337</v>
      </c>
    </row>
    <row r="172" spans="1:22" x14ac:dyDescent="0.2">
      <c r="A172" s="1" t="s">
        <v>336</v>
      </c>
      <c r="B172" s="1" t="s">
        <v>337</v>
      </c>
      <c r="C172" s="1" t="s">
        <v>388</v>
      </c>
      <c r="D172" s="1" t="s">
        <v>389</v>
      </c>
      <c r="E172" s="1" t="s">
        <v>393</v>
      </c>
      <c r="F172" s="1" t="s">
        <v>394</v>
      </c>
      <c r="G172" s="4">
        <v>2614.141302822602</v>
      </c>
      <c r="H172" s="7">
        <v>2</v>
      </c>
      <c r="I172" s="5">
        <v>0</v>
      </c>
      <c r="J172" s="5">
        <v>0</v>
      </c>
      <c r="K172" s="8">
        <v>0</v>
      </c>
      <c r="L172" s="5">
        <v>1794.2820767445623</v>
      </c>
      <c r="M172" s="7">
        <v>2</v>
      </c>
      <c r="N172" s="5">
        <v>0</v>
      </c>
      <c r="O172" s="5">
        <v>0</v>
      </c>
      <c r="P172" s="5">
        <v>0</v>
      </c>
      <c r="Q172" s="5">
        <v>18231.176620432831</v>
      </c>
      <c r="R172" s="5">
        <v>2</v>
      </c>
      <c r="S172" s="5">
        <v>0</v>
      </c>
      <c r="T172" s="5">
        <v>0</v>
      </c>
      <c r="U172" s="5">
        <v>0</v>
      </c>
      <c r="V172" s="26">
        <f>SUM(sev_pin_gbv[[#This Row],[Total IDPs PiN]],sev_pin_gbv[[#This Row],[Total Returnees PiN]],sev_pin_gbv[[#This Row],[Total HC PiN]])</f>
        <v>0</v>
      </c>
    </row>
    <row r="173" spans="1:22" x14ac:dyDescent="0.2">
      <c r="A173" s="1" t="s">
        <v>395</v>
      </c>
      <c r="B173" s="1" t="s">
        <v>396</v>
      </c>
      <c r="C173" s="1" t="s">
        <v>397</v>
      </c>
      <c r="D173" s="1" t="s">
        <v>396</v>
      </c>
      <c r="E173" s="1" t="s">
        <v>398</v>
      </c>
      <c r="F173" s="1" t="s">
        <v>396</v>
      </c>
      <c r="G173" s="4">
        <v>110838.59423887935</v>
      </c>
      <c r="H173" s="7">
        <v>5</v>
      </c>
      <c r="I173" s="5">
        <v>53835.888630312817</v>
      </c>
      <c r="J173" s="5">
        <v>3166.8169782536943</v>
      </c>
      <c r="K173" s="8">
        <v>57002.70560856651</v>
      </c>
      <c r="L173" s="5">
        <v>2096.9021431566143</v>
      </c>
      <c r="M173" s="7">
        <v>3</v>
      </c>
      <c r="N173" s="5">
        <v>0</v>
      </c>
      <c r="O173" s="5">
        <v>1397.9347621044094</v>
      </c>
      <c r="P173" s="5">
        <v>1397.9347621044094</v>
      </c>
      <c r="Q173" s="5">
        <v>125971.90361796404</v>
      </c>
      <c r="R173" s="5">
        <v>5</v>
      </c>
      <c r="S173" s="5">
        <v>56810.858494375985</v>
      </c>
      <c r="T173" s="5">
        <v>2470.0373258424338</v>
      </c>
      <c r="U173" s="5">
        <v>59280.895820218422</v>
      </c>
      <c r="V173" s="26">
        <f>SUM(sev_pin_gbv[[#This Row],[Total IDPs PiN]],sev_pin_gbv[[#This Row],[Total Returnees PiN]],sev_pin_gbv[[#This Row],[Total HC PiN]])</f>
        <v>117681.53619088934</v>
      </c>
    </row>
    <row r="174" spans="1:22" x14ac:dyDescent="0.2">
      <c r="A174" s="1" t="s">
        <v>395</v>
      </c>
      <c r="B174" s="1" t="s">
        <v>396</v>
      </c>
      <c r="C174" s="1" t="s">
        <v>397</v>
      </c>
      <c r="D174" s="1" t="s">
        <v>396</v>
      </c>
      <c r="E174" s="1" t="s">
        <v>399</v>
      </c>
      <c r="F174" s="1" t="s">
        <v>400</v>
      </c>
      <c r="G174" s="4">
        <v>13607.253342356822</v>
      </c>
      <c r="H174" s="7">
        <v>5</v>
      </c>
      <c r="I174" s="5">
        <v>4031.7787681057248</v>
      </c>
      <c r="J174" s="5">
        <v>0</v>
      </c>
      <c r="K174" s="8">
        <v>4031.7787681057248</v>
      </c>
      <c r="L174" s="5">
        <v>278.6357939260638</v>
      </c>
      <c r="M174" s="7">
        <v>2</v>
      </c>
      <c r="N174" s="5">
        <v>0</v>
      </c>
      <c r="O174" s="5">
        <v>0</v>
      </c>
      <c r="P174" s="5">
        <v>0</v>
      </c>
      <c r="Q174" s="5">
        <v>24324.710863717111</v>
      </c>
      <c r="R174" s="5">
        <v>5</v>
      </c>
      <c r="S174" s="5">
        <v>6453.4947189453569</v>
      </c>
      <c r="T174" s="5">
        <v>496.42267068810429</v>
      </c>
      <c r="U174" s="5">
        <v>6949.9173896334614</v>
      </c>
      <c r="V174" s="26">
        <f>SUM(sev_pin_gbv[[#This Row],[Total IDPs PiN]],sev_pin_gbv[[#This Row],[Total Returnees PiN]],sev_pin_gbv[[#This Row],[Total HC PiN]])</f>
        <v>10981.696157739187</v>
      </c>
    </row>
    <row r="175" spans="1:22" x14ac:dyDescent="0.2">
      <c r="A175" s="1" t="s">
        <v>395</v>
      </c>
      <c r="B175" s="1" t="s">
        <v>396</v>
      </c>
      <c r="C175" s="1" t="s">
        <v>397</v>
      </c>
      <c r="D175" s="1" t="s">
        <v>396</v>
      </c>
      <c r="E175" s="1" t="s">
        <v>401</v>
      </c>
      <c r="F175" s="1" t="s">
        <v>402</v>
      </c>
      <c r="G175" s="4">
        <v>470.65297259831982</v>
      </c>
      <c r="H175" s="7">
        <v>2</v>
      </c>
      <c r="I175" s="5">
        <v>0</v>
      </c>
      <c r="J175" s="5">
        <v>0</v>
      </c>
      <c r="K175" s="8">
        <v>0</v>
      </c>
      <c r="L175" s="5">
        <v>2916.0406257095397</v>
      </c>
      <c r="M175" s="7">
        <v>5</v>
      </c>
      <c r="N175" s="5">
        <v>2151.1775107693325</v>
      </c>
      <c r="O175" s="5">
        <v>47.80394468376295</v>
      </c>
      <c r="P175" s="5">
        <v>2198.9814554530954</v>
      </c>
      <c r="Q175" s="5">
        <v>46029.506401692146</v>
      </c>
      <c r="R175" s="5">
        <v>3</v>
      </c>
      <c r="S175" s="5">
        <v>8799.7585767940873</v>
      </c>
      <c r="T175" s="5">
        <v>676.90450590723742</v>
      </c>
      <c r="U175" s="5">
        <v>9476.663082701325</v>
      </c>
      <c r="V175" s="26">
        <f>SUM(sev_pin_gbv[[#This Row],[Total IDPs PiN]],sev_pin_gbv[[#This Row],[Total Returnees PiN]],sev_pin_gbv[[#This Row],[Total HC PiN]])</f>
        <v>11675.64453815442</v>
      </c>
    </row>
    <row r="176" spans="1:22" x14ac:dyDescent="0.2">
      <c r="A176" s="1" t="s">
        <v>395</v>
      </c>
      <c r="B176" s="1" t="s">
        <v>396</v>
      </c>
      <c r="C176" s="1" t="s">
        <v>397</v>
      </c>
      <c r="D176" s="1" t="s">
        <v>396</v>
      </c>
      <c r="E176" s="1" t="s">
        <v>403</v>
      </c>
      <c r="F176" s="1" t="s">
        <v>404</v>
      </c>
      <c r="G176" s="4">
        <v>11.460894439405568</v>
      </c>
      <c r="H176" s="7">
        <v>2</v>
      </c>
      <c r="I176" s="5">
        <v>0</v>
      </c>
      <c r="J176" s="5">
        <v>0</v>
      </c>
      <c r="K176" s="8">
        <v>0</v>
      </c>
      <c r="L176" s="5">
        <v>22.921788878811135</v>
      </c>
      <c r="M176" s="7">
        <v>2</v>
      </c>
      <c r="N176" s="5">
        <v>0</v>
      </c>
      <c r="O176" s="5">
        <v>0</v>
      </c>
      <c r="P176" s="5">
        <v>0</v>
      </c>
      <c r="Q176" s="5">
        <v>23432.617316681783</v>
      </c>
      <c r="R176" s="5">
        <v>5</v>
      </c>
      <c r="S176" s="5">
        <v>15621.744877787854</v>
      </c>
      <c r="T176" s="5">
        <v>1874.6093853345426</v>
      </c>
      <c r="U176" s="5">
        <v>17496.354263122397</v>
      </c>
      <c r="V176" s="26">
        <f>SUM(sev_pin_gbv[[#This Row],[Total IDPs PiN]],sev_pin_gbv[[#This Row],[Total Returnees PiN]],sev_pin_gbv[[#This Row],[Total HC PiN]])</f>
        <v>17496.354263122397</v>
      </c>
    </row>
    <row r="177" spans="1:22" x14ac:dyDescent="0.2">
      <c r="A177" s="1" t="s">
        <v>395</v>
      </c>
      <c r="B177" s="1" t="s">
        <v>396</v>
      </c>
      <c r="C177" s="1" t="s">
        <v>397</v>
      </c>
      <c r="D177" s="1" t="s">
        <v>396</v>
      </c>
      <c r="E177" s="1" t="s">
        <v>405</v>
      </c>
      <c r="F177" s="1" t="s">
        <v>406</v>
      </c>
      <c r="G177" s="4">
        <v>195.63213331237225</v>
      </c>
      <c r="H177" s="7">
        <v>5</v>
      </c>
      <c r="I177" s="5">
        <v>195.63213331237225</v>
      </c>
      <c r="J177" s="5">
        <v>0</v>
      </c>
      <c r="K177" s="8">
        <v>195.63213331237225</v>
      </c>
      <c r="L177" s="5">
        <v>117.99063040402453</v>
      </c>
      <c r="M177" s="7">
        <v>2</v>
      </c>
      <c r="N177" s="5">
        <v>0</v>
      </c>
      <c r="O177" s="5">
        <v>0</v>
      </c>
      <c r="P177" s="5">
        <v>0</v>
      </c>
      <c r="Q177" s="5">
        <v>15241.577236283601</v>
      </c>
      <c r="R177" s="5">
        <v>5</v>
      </c>
      <c r="S177" s="5">
        <v>4175.7745852831786</v>
      </c>
      <c r="T177" s="5">
        <v>208.78872926415892</v>
      </c>
      <c r="U177" s="5">
        <v>4384.5633145473375</v>
      </c>
      <c r="V177" s="26">
        <f>SUM(sev_pin_gbv[[#This Row],[Total IDPs PiN]],sev_pin_gbv[[#This Row],[Total Returnees PiN]],sev_pin_gbv[[#This Row],[Total HC PiN]])</f>
        <v>4580.1954478597099</v>
      </c>
    </row>
    <row r="178" spans="1:22" x14ac:dyDescent="0.2">
      <c r="A178" s="1" t="s">
        <v>395</v>
      </c>
      <c r="B178" s="1" t="s">
        <v>396</v>
      </c>
      <c r="C178" s="1" t="s">
        <v>397</v>
      </c>
      <c r="D178" s="1" t="s">
        <v>396</v>
      </c>
      <c r="E178" s="1" t="s">
        <v>407</v>
      </c>
      <c r="F178" s="1" t="s">
        <v>408</v>
      </c>
      <c r="G178" s="4">
        <v>6042.3910685805431</v>
      </c>
      <c r="H178" s="7">
        <v>5</v>
      </c>
      <c r="I178" s="5">
        <v>2416.9564274322174</v>
      </c>
      <c r="J178" s="5">
        <v>2416.9564274322174</v>
      </c>
      <c r="K178" s="8">
        <v>4833.9128548644348</v>
      </c>
      <c r="L178" s="5">
        <v>100.21052631578948</v>
      </c>
      <c r="M178" s="7">
        <v>2</v>
      </c>
      <c r="N178" s="5">
        <v>0</v>
      </c>
      <c r="O178" s="5">
        <v>0</v>
      </c>
      <c r="P178" s="5">
        <v>0</v>
      </c>
      <c r="Q178" s="5">
        <v>21274.99840510367</v>
      </c>
      <c r="R178" s="5">
        <v>5</v>
      </c>
      <c r="S178" s="5">
        <v>7349.544903581268</v>
      </c>
      <c r="T178" s="5">
        <v>773.6363056401334</v>
      </c>
      <c r="U178" s="5">
        <v>8123.1812092214013</v>
      </c>
      <c r="V178" s="26">
        <f>SUM(sev_pin_gbv[[#This Row],[Total IDPs PiN]],sev_pin_gbv[[#This Row],[Total Returnees PiN]],sev_pin_gbv[[#This Row],[Total HC PiN]])</f>
        <v>12957.094064085835</v>
      </c>
    </row>
    <row r="179" spans="1:22" x14ac:dyDescent="0.2">
      <c r="A179" s="1" t="s">
        <v>395</v>
      </c>
      <c r="B179" s="1" t="s">
        <v>396</v>
      </c>
      <c r="C179" s="1" t="s">
        <v>397</v>
      </c>
      <c r="D179" s="1" t="s">
        <v>396</v>
      </c>
      <c r="E179" s="1" t="s">
        <v>409</v>
      </c>
      <c r="F179" s="1" t="s">
        <v>410</v>
      </c>
      <c r="G179" s="4">
        <v>17645.438120747847</v>
      </c>
      <c r="H179" s="7">
        <v>5</v>
      </c>
      <c r="I179" s="5">
        <v>14822.168021428191</v>
      </c>
      <c r="J179" s="5">
        <v>1411.6350496598277</v>
      </c>
      <c r="K179" s="8">
        <v>16233.803071088019</v>
      </c>
      <c r="L179" s="5">
        <v>90.024599560722152</v>
      </c>
      <c r="M179" s="7">
        <v>2</v>
      </c>
      <c r="N179" s="5">
        <v>0</v>
      </c>
      <c r="O179" s="5">
        <v>0</v>
      </c>
      <c r="P179" s="5">
        <v>0</v>
      </c>
      <c r="Q179" s="5">
        <v>5284.937279691434</v>
      </c>
      <c r="R179" s="5">
        <v>5</v>
      </c>
      <c r="S179" s="5">
        <v>3170.9623678148605</v>
      </c>
      <c r="T179" s="5">
        <v>845.58996475062941</v>
      </c>
      <c r="U179" s="5">
        <v>4016.5523325654899</v>
      </c>
      <c r="V179" s="26">
        <f>SUM(sev_pin_gbv[[#This Row],[Total IDPs PiN]],sev_pin_gbv[[#This Row],[Total Returnees PiN]],sev_pin_gbv[[#This Row],[Total HC PiN]])</f>
        <v>20250.35540365351</v>
      </c>
    </row>
    <row r="180" spans="1:22" x14ac:dyDescent="0.2">
      <c r="A180" s="1" t="s">
        <v>395</v>
      </c>
      <c r="B180" s="1" t="s">
        <v>396</v>
      </c>
      <c r="C180" s="1" t="s">
        <v>411</v>
      </c>
      <c r="D180" s="1" t="s">
        <v>412</v>
      </c>
      <c r="E180" s="1" t="s">
        <v>413</v>
      </c>
      <c r="F180" s="1" t="s">
        <v>412</v>
      </c>
      <c r="G180" s="4">
        <v>38520.380149592784</v>
      </c>
      <c r="H180" s="7">
        <v>2</v>
      </c>
      <c r="I180" s="5">
        <v>6699.1965477552667</v>
      </c>
      <c r="J180" s="5">
        <v>0</v>
      </c>
      <c r="K180" s="8">
        <v>6699.1965477552667</v>
      </c>
      <c r="L180" s="5">
        <v>817.87114623826574</v>
      </c>
      <c r="M180" s="7">
        <v>2</v>
      </c>
      <c r="N180" s="5">
        <v>0</v>
      </c>
      <c r="O180" s="5">
        <v>0</v>
      </c>
      <c r="P180" s="5">
        <v>0</v>
      </c>
      <c r="Q180" s="5">
        <v>175003.54870416893</v>
      </c>
      <c r="R180" s="5">
        <v>2</v>
      </c>
      <c r="S180" s="5">
        <v>14830.809212217697</v>
      </c>
      <c r="T180" s="5">
        <v>2966.1618424435396</v>
      </c>
      <c r="U180" s="5">
        <v>17796.971054661237</v>
      </c>
      <c r="V180" s="26">
        <f>SUM(sev_pin_gbv[[#This Row],[Total IDPs PiN]],sev_pin_gbv[[#This Row],[Total Returnees PiN]],sev_pin_gbv[[#This Row],[Total HC PiN]])</f>
        <v>24496.167602416503</v>
      </c>
    </row>
    <row r="181" spans="1:22" x14ac:dyDescent="0.2">
      <c r="A181" s="1" t="s">
        <v>395</v>
      </c>
      <c r="B181" s="1" t="s">
        <v>396</v>
      </c>
      <c r="C181" s="1" t="s">
        <v>411</v>
      </c>
      <c r="D181" s="1" t="s">
        <v>412</v>
      </c>
      <c r="E181" s="1" t="s">
        <v>414</v>
      </c>
      <c r="F181" s="1" t="s">
        <v>415</v>
      </c>
      <c r="G181" s="4">
        <v>75.098415207354094</v>
      </c>
      <c r="H181" s="7">
        <v>2</v>
      </c>
      <c r="I181" s="5">
        <v>0</v>
      </c>
      <c r="J181" s="5">
        <v>0</v>
      </c>
      <c r="K181" s="8">
        <v>0</v>
      </c>
      <c r="L181" s="5">
        <v>132.19803668732581</v>
      </c>
      <c r="M181" s="7">
        <v>2</v>
      </c>
      <c r="N181" s="5">
        <v>0</v>
      </c>
      <c r="O181" s="5">
        <v>0</v>
      </c>
      <c r="P181" s="5">
        <v>0</v>
      </c>
      <c r="Q181" s="5">
        <v>29634.703548105317</v>
      </c>
      <c r="R181" s="5">
        <v>4</v>
      </c>
      <c r="S181" s="5">
        <v>9087.9757547522968</v>
      </c>
      <c r="T181" s="5">
        <v>2370.7762838484255</v>
      </c>
      <c r="U181" s="5">
        <v>11458.752038600722</v>
      </c>
      <c r="V181" s="26">
        <f>SUM(sev_pin_gbv[[#This Row],[Total IDPs PiN]],sev_pin_gbv[[#This Row],[Total Returnees PiN]],sev_pin_gbv[[#This Row],[Total HC PiN]])</f>
        <v>11458.752038600722</v>
      </c>
    </row>
    <row r="182" spans="1:22" x14ac:dyDescent="0.2">
      <c r="A182" s="1" t="s">
        <v>395</v>
      </c>
      <c r="B182" s="1" t="s">
        <v>396</v>
      </c>
      <c r="C182" s="1" t="s">
        <v>411</v>
      </c>
      <c r="D182" s="1" t="s">
        <v>412</v>
      </c>
      <c r="E182" s="1" t="s">
        <v>416</v>
      </c>
      <c r="F182" s="1" t="s">
        <v>417</v>
      </c>
      <c r="G182" s="4">
        <v>9957.9794630467586</v>
      </c>
      <c r="H182" s="7">
        <v>2</v>
      </c>
      <c r="I182" s="5">
        <v>1194.9575355656109</v>
      </c>
      <c r="J182" s="5">
        <v>398.31917852187036</v>
      </c>
      <c r="K182" s="8">
        <v>1593.2767140874812</v>
      </c>
      <c r="L182" s="5">
        <v>363.8630829562594</v>
      </c>
      <c r="M182" s="7">
        <v>2</v>
      </c>
      <c r="N182" s="5">
        <v>0</v>
      </c>
      <c r="O182" s="5">
        <v>0</v>
      </c>
      <c r="P182" s="5">
        <v>0</v>
      </c>
      <c r="Q182" s="5">
        <v>19485.557453996982</v>
      </c>
      <c r="R182" s="5">
        <v>2</v>
      </c>
      <c r="S182" s="5">
        <v>764.13950799988163</v>
      </c>
      <c r="T182" s="5">
        <v>1910.348769999704</v>
      </c>
      <c r="U182" s="5">
        <v>2674.4882779995855</v>
      </c>
      <c r="V182" s="26">
        <f>SUM(sev_pin_gbv[[#This Row],[Total IDPs PiN]],sev_pin_gbv[[#This Row],[Total Returnees PiN]],sev_pin_gbv[[#This Row],[Total HC PiN]])</f>
        <v>4267.7649920870663</v>
      </c>
    </row>
    <row r="183" spans="1:22" x14ac:dyDescent="0.2">
      <c r="A183" s="1" t="s">
        <v>395</v>
      </c>
      <c r="B183" s="1" t="s">
        <v>396</v>
      </c>
      <c r="C183" s="1" t="s">
        <v>411</v>
      </c>
      <c r="D183" s="1" t="s">
        <v>412</v>
      </c>
      <c r="E183" s="1" t="s">
        <v>418</v>
      </c>
      <c r="F183" s="1" t="s">
        <v>419</v>
      </c>
      <c r="G183" s="4">
        <v>2398.5966290348219</v>
      </c>
      <c r="H183" s="7">
        <v>2</v>
      </c>
      <c r="I183" s="5">
        <v>0</v>
      </c>
      <c r="J183" s="5">
        <v>0</v>
      </c>
      <c r="K183" s="8">
        <v>0</v>
      </c>
      <c r="L183" s="5">
        <v>127.08646843695338</v>
      </c>
      <c r="M183" s="7">
        <v>2</v>
      </c>
      <c r="N183" s="5">
        <v>0</v>
      </c>
      <c r="O183" s="5">
        <v>0</v>
      </c>
      <c r="P183" s="5">
        <v>0</v>
      </c>
      <c r="Q183" s="5">
        <v>29767.116902528222</v>
      </c>
      <c r="R183" s="5">
        <v>2</v>
      </c>
      <c r="S183" s="5">
        <v>2188.7585957741339</v>
      </c>
      <c r="T183" s="5">
        <v>0</v>
      </c>
      <c r="U183" s="5">
        <v>2188.7585957741339</v>
      </c>
      <c r="V183" s="26">
        <f>SUM(sev_pin_gbv[[#This Row],[Total IDPs PiN]],sev_pin_gbv[[#This Row],[Total Returnees PiN]],sev_pin_gbv[[#This Row],[Total HC PiN]])</f>
        <v>2188.7585957741339</v>
      </c>
    </row>
    <row r="184" spans="1:22" x14ac:dyDescent="0.2">
      <c r="A184" s="1" t="s">
        <v>395</v>
      </c>
      <c r="B184" s="1" t="s">
        <v>396</v>
      </c>
      <c r="C184" s="1" t="s">
        <v>420</v>
      </c>
      <c r="D184" s="1" t="s">
        <v>421</v>
      </c>
      <c r="E184" s="1" t="s">
        <v>422</v>
      </c>
      <c r="F184" s="1" t="s">
        <v>421</v>
      </c>
      <c r="G184" s="4">
        <v>12120.20008250825</v>
      </c>
      <c r="H184" s="7">
        <v>2</v>
      </c>
      <c r="I184" s="5">
        <v>1212.0200082508252</v>
      </c>
      <c r="J184" s="5">
        <v>0</v>
      </c>
      <c r="K184" s="8">
        <v>1212.0200082508252</v>
      </c>
      <c r="L184" s="5">
        <v>788.72658828382851</v>
      </c>
      <c r="M184" s="7">
        <v>2</v>
      </c>
      <c r="N184" s="5">
        <v>0</v>
      </c>
      <c r="O184" s="5">
        <v>0</v>
      </c>
      <c r="P184" s="5">
        <v>0</v>
      </c>
      <c r="Q184" s="5">
        <v>57955.87332920792</v>
      </c>
      <c r="R184" s="5">
        <v>2</v>
      </c>
      <c r="S184" s="5">
        <v>865.01303476429678</v>
      </c>
      <c r="T184" s="5">
        <v>0</v>
      </c>
      <c r="U184" s="5">
        <v>865.01303476429678</v>
      </c>
      <c r="V184" s="26">
        <f>SUM(sev_pin_gbv[[#This Row],[Total IDPs PiN]],sev_pin_gbv[[#This Row],[Total Returnees PiN]],sev_pin_gbv[[#This Row],[Total HC PiN]])</f>
        <v>2077.0330430151221</v>
      </c>
    </row>
    <row r="185" spans="1:22" x14ac:dyDescent="0.2">
      <c r="A185" s="1" t="s">
        <v>395</v>
      </c>
      <c r="B185" s="1" t="s">
        <v>396</v>
      </c>
      <c r="C185" s="1" t="s">
        <v>420</v>
      </c>
      <c r="D185" s="1" t="s">
        <v>421</v>
      </c>
      <c r="E185" s="1" t="s">
        <v>423</v>
      </c>
      <c r="F185" s="1" t="s">
        <v>424</v>
      </c>
      <c r="G185" s="4">
        <v>1776.0129639889192</v>
      </c>
      <c r="H185" s="7">
        <v>2</v>
      </c>
      <c r="I185" s="5">
        <v>0</v>
      </c>
      <c r="J185" s="5">
        <v>0</v>
      </c>
      <c r="K185" s="8">
        <v>0</v>
      </c>
      <c r="L185" s="5">
        <v>0</v>
      </c>
      <c r="M185" s="7">
        <v>2</v>
      </c>
      <c r="N185" s="5">
        <v>0</v>
      </c>
      <c r="O185" s="5">
        <v>0</v>
      </c>
      <c r="P185" s="5">
        <v>0</v>
      </c>
      <c r="Q185" s="5">
        <v>16940.387036011074</v>
      </c>
      <c r="R185" s="5">
        <v>2</v>
      </c>
      <c r="S185" s="5">
        <v>747.3700162946061</v>
      </c>
      <c r="T185" s="5">
        <v>249.12333876486872</v>
      </c>
      <c r="U185" s="5">
        <v>996.49335505947488</v>
      </c>
      <c r="V185" s="26">
        <f>SUM(sev_pin_gbv[[#This Row],[Total IDPs PiN]],sev_pin_gbv[[#This Row],[Total Returnees PiN]],sev_pin_gbv[[#This Row],[Total HC PiN]])</f>
        <v>996.49335505947488</v>
      </c>
    </row>
    <row r="186" spans="1:22" x14ac:dyDescent="0.2">
      <c r="A186" s="1" t="s">
        <v>395</v>
      </c>
      <c r="B186" s="1" t="s">
        <v>396</v>
      </c>
      <c r="C186" s="1" t="s">
        <v>420</v>
      </c>
      <c r="D186" s="1" t="s">
        <v>421</v>
      </c>
      <c r="E186" s="1" t="s">
        <v>425</v>
      </c>
      <c r="F186" s="1" t="s">
        <v>426</v>
      </c>
      <c r="G186" s="4">
        <v>1334.931910488174</v>
      </c>
      <c r="H186" s="7">
        <v>2</v>
      </c>
      <c r="I186" s="5">
        <v>0</v>
      </c>
      <c r="J186" s="5">
        <v>0</v>
      </c>
      <c r="K186" s="8">
        <v>0</v>
      </c>
      <c r="L186" s="5">
        <v>312.61806163892646</v>
      </c>
      <c r="M186" s="7">
        <v>2</v>
      </c>
      <c r="N186" s="5">
        <v>0</v>
      </c>
      <c r="O186" s="5">
        <v>0</v>
      </c>
      <c r="P186" s="5">
        <v>0</v>
      </c>
      <c r="Q186" s="5">
        <v>27812.450027872896</v>
      </c>
      <c r="R186" s="5">
        <v>2</v>
      </c>
      <c r="S186" s="5">
        <v>2742.0725379592996</v>
      </c>
      <c r="T186" s="5">
        <v>0</v>
      </c>
      <c r="U186" s="5">
        <v>2742.0725379592996</v>
      </c>
      <c r="V186" s="26">
        <f>SUM(sev_pin_gbv[[#This Row],[Total IDPs PiN]],sev_pin_gbv[[#This Row],[Total Returnees PiN]],sev_pin_gbv[[#This Row],[Total HC PiN]])</f>
        <v>2742.0725379592996</v>
      </c>
    </row>
    <row r="187" spans="1:22" x14ac:dyDescent="0.2">
      <c r="A187" s="1" t="s">
        <v>395</v>
      </c>
      <c r="B187" s="1" t="s">
        <v>396</v>
      </c>
      <c r="C187" s="1" t="s">
        <v>427</v>
      </c>
      <c r="D187" s="1" t="s">
        <v>428</v>
      </c>
      <c r="E187" s="1" t="s">
        <v>429</v>
      </c>
      <c r="F187" s="1" t="s">
        <v>428</v>
      </c>
      <c r="G187" s="4">
        <v>4654.0797082770114</v>
      </c>
      <c r="H187" s="7">
        <v>5</v>
      </c>
      <c r="I187" s="5">
        <v>2115.4907764895506</v>
      </c>
      <c r="J187" s="5">
        <v>423.09815529791013</v>
      </c>
      <c r="K187" s="8">
        <v>2538.5889317874608</v>
      </c>
      <c r="L187" s="5">
        <v>213.62805947628178</v>
      </c>
      <c r="M187" s="7">
        <v>5</v>
      </c>
      <c r="N187" s="5">
        <v>213.62805947628178</v>
      </c>
      <c r="O187" s="5">
        <v>0</v>
      </c>
      <c r="P187" s="5">
        <v>213.62805947628178</v>
      </c>
      <c r="Q187" s="5">
        <v>30619.092232246709</v>
      </c>
      <c r="R187" s="5">
        <v>5</v>
      </c>
      <c r="S187" s="5">
        <v>25215.723014791405</v>
      </c>
      <c r="T187" s="5">
        <v>1350.8423043638254</v>
      </c>
      <c r="U187" s="5">
        <v>26566.56531915523</v>
      </c>
      <c r="V187" s="26">
        <f>SUM(sev_pin_gbv[[#This Row],[Total IDPs PiN]],sev_pin_gbv[[#This Row],[Total Returnees PiN]],sev_pin_gbv[[#This Row],[Total HC PiN]])</f>
        <v>29318.782310418974</v>
      </c>
    </row>
    <row r="188" spans="1:22" x14ac:dyDescent="0.2">
      <c r="A188" s="1" t="s">
        <v>395</v>
      </c>
      <c r="B188" s="1" t="s">
        <v>396</v>
      </c>
      <c r="C188" s="1" t="s">
        <v>427</v>
      </c>
      <c r="D188" s="1" t="s">
        <v>428</v>
      </c>
      <c r="E188" s="1" t="s">
        <v>430</v>
      </c>
      <c r="F188" s="1" t="s">
        <v>431</v>
      </c>
      <c r="G188" s="4">
        <v>3227.7753658300221</v>
      </c>
      <c r="H188" s="7">
        <v>5</v>
      </c>
      <c r="I188" s="5">
        <v>922.221533094292</v>
      </c>
      <c r="J188" s="5">
        <v>1383.3322996414379</v>
      </c>
      <c r="K188" s="8">
        <v>2305.5538327357299</v>
      </c>
      <c r="L188" s="5">
        <v>239.6369803275511</v>
      </c>
      <c r="M188" s="7">
        <v>2</v>
      </c>
      <c r="N188" s="5">
        <v>0</v>
      </c>
      <c r="O188" s="5">
        <v>0</v>
      </c>
      <c r="P188" s="5">
        <v>0</v>
      </c>
      <c r="Q188" s="5">
        <v>20716.587653842424</v>
      </c>
      <c r="R188" s="5">
        <v>4</v>
      </c>
      <c r="S188" s="5">
        <v>6397.7697166278076</v>
      </c>
      <c r="T188" s="5">
        <v>3960.5241102934042</v>
      </c>
      <c r="U188" s="5">
        <v>10358.293826921212</v>
      </c>
      <c r="V188" s="26">
        <f>SUM(sev_pin_gbv[[#This Row],[Total IDPs PiN]],sev_pin_gbv[[#This Row],[Total Returnees PiN]],sev_pin_gbv[[#This Row],[Total HC PiN]])</f>
        <v>12663.847659656942</v>
      </c>
    </row>
    <row r="189" spans="1:22" x14ac:dyDescent="0.2">
      <c r="A189" s="1" t="s">
        <v>432</v>
      </c>
      <c r="B189" s="1" t="s">
        <v>433</v>
      </c>
      <c r="C189" s="1" t="s">
        <v>434</v>
      </c>
      <c r="D189" s="1" t="s">
        <v>433</v>
      </c>
      <c r="E189" s="1" t="s">
        <v>435</v>
      </c>
      <c r="F189" s="1" t="s">
        <v>433</v>
      </c>
      <c r="G189" s="4">
        <v>13458.970002481115</v>
      </c>
      <c r="H189" s="7">
        <v>5</v>
      </c>
      <c r="I189" s="5">
        <v>13458.970002481115</v>
      </c>
      <c r="J189" s="5">
        <v>0</v>
      </c>
      <c r="K189" s="8">
        <v>13458.970002481115</v>
      </c>
      <c r="L189" s="5">
        <v>17902.785390518726</v>
      </c>
      <c r="M189" s="7">
        <v>3</v>
      </c>
      <c r="N189" s="5">
        <v>2557.5407700741034</v>
      </c>
      <c r="O189" s="5">
        <v>5115.0815401482068</v>
      </c>
      <c r="P189" s="5">
        <v>7672.6223102223103</v>
      </c>
      <c r="Q189" s="5">
        <v>196781.64460700017</v>
      </c>
      <c r="R189" s="5">
        <v>3</v>
      </c>
      <c r="S189" s="5">
        <v>31910.53696329736</v>
      </c>
      <c r="T189" s="5">
        <v>13296.057068040567</v>
      </c>
      <c r="U189" s="5">
        <v>45206.594031337925</v>
      </c>
      <c r="V189" s="26">
        <f>SUM(sev_pin_gbv[[#This Row],[Total IDPs PiN]],sev_pin_gbv[[#This Row],[Total Returnees PiN]],sev_pin_gbv[[#This Row],[Total HC PiN]])</f>
        <v>66338.186344041344</v>
      </c>
    </row>
    <row r="190" spans="1:22" x14ac:dyDescent="0.2">
      <c r="A190" s="1" t="s">
        <v>432</v>
      </c>
      <c r="B190" s="1" t="s">
        <v>433</v>
      </c>
      <c r="C190" s="1" t="s">
        <v>434</v>
      </c>
      <c r="D190" s="1" t="s">
        <v>433</v>
      </c>
      <c r="E190" s="1" t="s">
        <v>436</v>
      </c>
      <c r="F190" s="1" t="s">
        <v>437</v>
      </c>
      <c r="G190" s="4">
        <v>19750.848147663306</v>
      </c>
      <c r="H190" s="7">
        <v>5</v>
      </c>
      <c r="I190" s="5">
        <v>18490.155712706073</v>
      </c>
      <c r="J190" s="5">
        <v>840.4616233048215</v>
      </c>
      <c r="K190" s="8">
        <v>19330.617336010895</v>
      </c>
      <c r="L190" s="5">
        <v>840.79624296373879</v>
      </c>
      <c r="M190" s="7">
        <v>2</v>
      </c>
      <c r="N190" s="5">
        <v>0</v>
      </c>
      <c r="O190" s="5">
        <v>0</v>
      </c>
      <c r="P190" s="5">
        <v>0</v>
      </c>
      <c r="Q190" s="5">
        <v>53340.355609372957</v>
      </c>
      <c r="R190" s="5">
        <v>5</v>
      </c>
      <c r="S190" s="5">
        <v>48093.763254352663</v>
      </c>
      <c r="T190" s="5">
        <v>1748.8641183400971</v>
      </c>
      <c r="U190" s="5">
        <v>49842.627372692761</v>
      </c>
      <c r="V190" s="26">
        <f>SUM(sev_pin_gbv[[#This Row],[Total IDPs PiN]],sev_pin_gbv[[#This Row],[Total Returnees PiN]],sev_pin_gbv[[#This Row],[Total HC PiN]])</f>
        <v>69173.244708703656</v>
      </c>
    </row>
    <row r="191" spans="1:22" x14ac:dyDescent="0.2">
      <c r="A191" s="1" t="s">
        <v>432</v>
      </c>
      <c r="B191" s="1" t="s">
        <v>433</v>
      </c>
      <c r="C191" s="1" t="s">
        <v>434</v>
      </c>
      <c r="D191" s="1" t="s">
        <v>433</v>
      </c>
      <c r="E191" s="1" t="s">
        <v>438</v>
      </c>
      <c r="F191" s="1" t="s">
        <v>439</v>
      </c>
      <c r="G191" s="4">
        <v>801.17037941827607</v>
      </c>
      <c r="H191" s="7">
        <v>5</v>
      </c>
      <c r="I191" s="5">
        <v>801.17037941827607</v>
      </c>
      <c r="J191" s="5">
        <v>0</v>
      </c>
      <c r="K191" s="8">
        <v>801.17037941827607</v>
      </c>
      <c r="L191" s="5">
        <v>1258.3289411405449</v>
      </c>
      <c r="M191" s="7">
        <v>5</v>
      </c>
      <c r="N191" s="5">
        <v>1258.3289411405449</v>
      </c>
      <c r="O191" s="5">
        <v>0</v>
      </c>
      <c r="P191" s="5">
        <v>1258.3289411405449</v>
      </c>
      <c r="Q191" s="5">
        <v>27882.100679441173</v>
      </c>
      <c r="R191" s="5">
        <v>5</v>
      </c>
      <c r="S191" s="5">
        <v>19592.827504472178</v>
      </c>
      <c r="T191" s="5">
        <v>753.57028863354526</v>
      </c>
      <c r="U191" s="5">
        <v>20346.397793105723</v>
      </c>
      <c r="V191" s="26">
        <f>SUM(sev_pin_gbv[[#This Row],[Total IDPs PiN]],sev_pin_gbv[[#This Row],[Total Returnees PiN]],sev_pin_gbv[[#This Row],[Total HC PiN]])</f>
        <v>22405.897113664545</v>
      </c>
    </row>
    <row r="192" spans="1:22" x14ac:dyDescent="0.2">
      <c r="A192" s="1" t="s">
        <v>432</v>
      </c>
      <c r="B192" s="1" t="s">
        <v>433</v>
      </c>
      <c r="C192" s="1" t="s">
        <v>434</v>
      </c>
      <c r="D192" s="1" t="s">
        <v>433</v>
      </c>
      <c r="E192" s="1" t="s">
        <v>440</v>
      </c>
      <c r="F192" s="1" t="s">
        <v>441</v>
      </c>
      <c r="G192" s="4">
        <v>250.55496070726917</v>
      </c>
      <c r="H192" s="7">
        <v>2</v>
      </c>
      <c r="I192" s="5">
        <v>0</v>
      </c>
      <c r="J192" s="5">
        <v>0</v>
      </c>
      <c r="K192" s="8">
        <v>0</v>
      </c>
      <c r="L192" s="5">
        <v>8587.1415766208265</v>
      </c>
      <c r="M192" s="7">
        <v>2</v>
      </c>
      <c r="N192" s="5">
        <v>0</v>
      </c>
      <c r="O192" s="5">
        <v>0</v>
      </c>
      <c r="P192" s="5">
        <v>0</v>
      </c>
      <c r="Q192" s="5">
        <v>12755.103462671907</v>
      </c>
      <c r="R192" s="5">
        <v>2</v>
      </c>
      <c r="S192" s="5">
        <v>0</v>
      </c>
      <c r="T192" s="5">
        <v>0</v>
      </c>
      <c r="U192" s="5">
        <v>0</v>
      </c>
      <c r="V192" s="26">
        <f>SUM(sev_pin_gbv[[#This Row],[Total IDPs PiN]],sev_pin_gbv[[#This Row],[Total Returnees PiN]],sev_pin_gbv[[#This Row],[Total HC PiN]])</f>
        <v>0</v>
      </c>
    </row>
    <row r="193" spans="1:22" x14ac:dyDescent="0.2">
      <c r="A193" s="1" t="s">
        <v>432</v>
      </c>
      <c r="B193" s="1" t="s">
        <v>433</v>
      </c>
      <c r="C193" s="1" t="s">
        <v>434</v>
      </c>
      <c r="D193" s="1" t="s">
        <v>433</v>
      </c>
      <c r="E193" s="1" t="s">
        <v>442</v>
      </c>
      <c r="F193" s="1" t="s">
        <v>443</v>
      </c>
      <c r="G193" s="4">
        <v>67.504103218747147</v>
      </c>
      <c r="H193" s="7">
        <v>2</v>
      </c>
      <c r="I193" s="5">
        <v>0</v>
      </c>
      <c r="J193" s="5">
        <v>0</v>
      </c>
      <c r="K193" s="8">
        <v>0</v>
      </c>
      <c r="L193" s="5">
        <v>1519.1308014953952</v>
      </c>
      <c r="M193" s="7">
        <v>2</v>
      </c>
      <c r="N193" s="5">
        <v>0</v>
      </c>
      <c r="O193" s="5">
        <v>0</v>
      </c>
      <c r="P193" s="5">
        <v>0</v>
      </c>
      <c r="Q193" s="5">
        <v>49033.365095285859</v>
      </c>
      <c r="R193" s="5">
        <v>5</v>
      </c>
      <c r="S193" s="5">
        <v>12762.108723430565</v>
      </c>
      <c r="T193" s="5">
        <v>1343.37986562427</v>
      </c>
      <c r="U193" s="5">
        <v>14105.488589054836</v>
      </c>
      <c r="V193" s="26">
        <f>SUM(sev_pin_gbv[[#This Row],[Total IDPs PiN]],sev_pin_gbv[[#This Row],[Total Returnees PiN]],sev_pin_gbv[[#This Row],[Total HC PiN]])</f>
        <v>14105.488589054836</v>
      </c>
    </row>
    <row r="194" spans="1:22" x14ac:dyDescent="0.2">
      <c r="A194" s="1" t="s">
        <v>432</v>
      </c>
      <c r="B194" s="1" t="s">
        <v>433</v>
      </c>
      <c r="C194" s="1" t="s">
        <v>434</v>
      </c>
      <c r="D194" s="1" t="s">
        <v>433</v>
      </c>
      <c r="E194" s="1" t="s">
        <v>444</v>
      </c>
      <c r="F194" s="1" t="s">
        <v>445</v>
      </c>
      <c r="G194" s="4">
        <v>2076.3425841130797</v>
      </c>
      <c r="H194" s="7">
        <v>2</v>
      </c>
      <c r="I194" s="5">
        <v>0</v>
      </c>
      <c r="J194" s="5">
        <v>0</v>
      </c>
      <c r="K194" s="8">
        <v>0</v>
      </c>
      <c r="L194" s="5">
        <v>2215.0432211825605</v>
      </c>
      <c r="M194" s="7">
        <v>4</v>
      </c>
      <c r="N194" s="5">
        <v>553.76080529564013</v>
      </c>
      <c r="O194" s="5">
        <v>0</v>
      </c>
      <c r="P194" s="5">
        <v>553.76080529564013</v>
      </c>
      <c r="Q194" s="5">
        <v>19629.414194704361</v>
      </c>
      <c r="R194" s="5">
        <v>2</v>
      </c>
      <c r="S194" s="5">
        <v>276.47062246062478</v>
      </c>
      <c r="T194" s="5">
        <v>829.41186738187434</v>
      </c>
      <c r="U194" s="5">
        <v>1105.8824898424991</v>
      </c>
      <c r="V194" s="26">
        <f>SUM(sev_pin_gbv[[#This Row],[Total IDPs PiN]],sev_pin_gbv[[#This Row],[Total Returnees PiN]],sev_pin_gbv[[#This Row],[Total HC PiN]])</f>
        <v>1659.6432951381394</v>
      </c>
    </row>
    <row r="195" spans="1:22" x14ac:dyDescent="0.2">
      <c r="A195" s="1" t="s">
        <v>432</v>
      </c>
      <c r="B195" s="1" t="s">
        <v>433</v>
      </c>
      <c r="C195" s="1" t="s">
        <v>434</v>
      </c>
      <c r="D195" s="1" t="s">
        <v>433</v>
      </c>
      <c r="E195" s="1" t="s">
        <v>446</v>
      </c>
      <c r="F195" s="1" t="s">
        <v>447</v>
      </c>
      <c r="G195" s="4">
        <v>494.99890024409217</v>
      </c>
      <c r="H195" s="7">
        <v>5</v>
      </c>
      <c r="I195" s="5">
        <v>494.99890024409217</v>
      </c>
      <c r="J195" s="5">
        <v>0</v>
      </c>
      <c r="K195" s="8">
        <v>494.99890024409217</v>
      </c>
      <c r="L195" s="5">
        <v>491.42059494112283</v>
      </c>
      <c r="M195" s="7">
        <v>2</v>
      </c>
      <c r="N195" s="5">
        <v>0</v>
      </c>
      <c r="O195" s="5">
        <v>0</v>
      </c>
      <c r="P195" s="5">
        <v>0</v>
      </c>
      <c r="Q195" s="5">
        <v>21247.380504814784</v>
      </c>
      <c r="R195" s="5">
        <v>5</v>
      </c>
      <c r="S195" s="5">
        <v>21247.380504814784</v>
      </c>
      <c r="T195" s="5">
        <v>0</v>
      </c>
      <c r="U195" s="5">
        <v>21247.380504814784</v>
      </c>
      <c r="V195" s="26">
        <f>SUM(sev_pin_gbv[[#This Row],[Total IDPs PiN]],sev_pin_gbv[[#This Row],[Total Returnees PiN]],sev_pin_gbv[[#This Row],[Total HC PiN]])</f>
        <v>21742.379405058877</v>
      </c>
    </row>
    <row r="196" spans="1:22" x14ac:dyDescent="0.2">
      <c r="A196" s="1" t="s">
        <v>432</v>
      </c>
      <c r="B196" s="1" t="s">
        <v>433</v>
      </c>
      <c r="C196" s="1" t="s">
        <v>448</v>
      </c>
      <c r="D196" s="1" t="s">
        <v>449</v>
      </c>
      <c r="E196" s="1" t="s">
        <v>450</v>
      </c>
      <c r="F196" s="1" t="s">
        <v>449</v>
      </c>
      <c r="G196" s="4">
        <v>26.285528381433835</v>
      </c>
      <c r="H196" s="7">
        <v>2</v>
      </c>
      <c r="I196" s="5">
        <v>0</v>
      </c>
      <c r="J196" s="5">
        <v>0</v>
      </c>
      <c r="K196" s="8">
        <v>0</v>
      </c>
      <c r="L196" s="5">
        <v>8226.7590920310831</v>
      </c>
      <c r="M196" s="7">
        <v>2</v>
      </c>
      <c r="N196" s="5">
        <v>0</v>
      </c>
      <c r="O196" s="5">
        <v>0</v>
      </c>
      <c r="P196" s="5">
        <v>0</v>
      </c>
      <c r="Q196" s="5">
        <v>53659.155379587493</v>
      </c>
      <c r="R196" s="5">
        <v>2</v>
      </c>
      <c r="S196" s="5">
        <v>5962.1283755097211</v>
      </c>
      <c r="T196" s="5">
        <v>0</v>
      </c>
      <c r="U196" s="5">
        <v>5962.1283755097211</v>
      </c>
      <c r="V196" s="26">
        <f>SUM(sev_pin_gbv[[#This Row],[Total IDPs PiN]],sev_pin_gbv[[#This Row],[Total Returnees PiN]],sev_pin_gbv[[#This Row],[Total HC PiN]])</f>
        <v>5962.1283755097211</v>
      </c>
    </row>
    <row r="197" spans="1:22" x14ac:dyDescent="0.2">
      <c r="A197" s="1" t="s">
        <v>432</v>
      </c>
      <c r="B197" s="1" t="s">
        <v>433</v>
      </c>
      <c r="C197" s="1" t="s">
        <v>448</v>
      </c>
      <c r="D197" s="1" t="s">
        <v>449</v>
      </c>
      <c r="E197" s="1" t="s">
        <v>451</v>
      </c>
      <c r="F197" s="1" t="s">
        <v>452</v>
      </c>
      <c r="G197" s="4">
        <v>1345.9921020609447</v>
      </c>
      <c r="H197" s="7">
        <v>2</v>
      </c>
      <c r="I197" s="5">
        <v>0</v>
      </c>
      <c r="J197" s="5">
        <v>0</v>
      </c>
      <c r="K197" s="8">
        <v>0</v>
      </c>
      <c r="L197" s="5">
        <v>2353.1887410177915</v>
      </c>
      <c r="M197" s="7">
        <v>5</v>
      </c>
      <c r="N197" s="5">
        <v>784.39624700593049</v>
      </c>
      <c r="O197" s="5">
        <v>0</v>
      </c>
      <c r="P197" s="5">
        <v>784.39624700593049</v>
      </c>
      <c r="Q197" s="5">
        <v>44131.019156921262</v>
      </c>
      <c r="R197" s="5">
        <v>5</v>
      </c>
      <c r="S197" s="5">
        <v>13355.440008015672</v>
      </c>
      <c r="T197" s="5">
        <v>580.67130469633355</v>
      </c>
      <c r="U197" s="5">
        <v>13936.111312712006</v>
      </c>
      <c r="V197" s="26">
        <f>SUM(sev_pin_gbv[[#This Row],[Total IDPs PiN]],sev_pin_gbv[[#This Row],[Total Returnees PiN]],sev_pin_gbv[[#This Row],[Total HC PiN]])</f>
        <v>14720.507559717937</v>
      </c>
    </row>
    <row r="198" spans="1:22" x14ac:dyDescent="0.2">
      <c r="A198" s="1" t="s">
        <v>432</v>
      </c>
      <c r="B198" s="1" t="s">
        <v>433</v>
      </c>
      <c r="C198" s="1" t="s">
        <v>448</v>
      </c>
      <c r="D198" s="1" t="s">
        <v>449</v>
      </c>
      <c r="E198" s="1" t="s">
        <v>453</v>
      </c>
      <c r="F198" s="1" t="s">
        <v>454</v>
      </c>
      <c r="G198" s="4">
        <v>21.298357533920495</v>
      </c>
      <c r="H198" s="7">
        <v>2</v>
      </c>
      <c r="I198" s="5">
        <v>0</v>
      </c>
      <c r="J198" s="5">
        <v>0</v>
      </c>
      <c r="K198" s="8">
        <v>0</v>
      </c>
      <c r="L198" s="5">
        <v>1583.5955248750297</v>
      </c>
      <c r="M198" s="7">
        <v>2</v>
      </c>
      <c r="N198" s="5">
        <v>0</v>
      </c>
      <c r="O198" s="5">
        <v>0</v>
      </c>
      <c r="P198" s="5">
        <v>0</v>
      </c>
      <c r="Q198" s="5">
        <v>19447.90611759105</v>
      </c>
      <c r="R198" s="5">
        <v>2</v>
      </c>
      <c r="S198" s="5">
        <v>0</v>
      </c>
      <c r="T198" s="5">
        <v>266.409672843713</v>
      </c>
      <c r="U198" s="5">
        <v>266.409672843713</v>
      </c>
      <c r="V198" s="26">
        <f>SUM(sev_pin_gbv[[#This Row],[Total IDPs PiN]],sev_pin_gbv[[#This Row],[Total Returnees PiN]],sev_pin_gbv[[#This Row],[Total HC PiN]])</f>
        <v>266.409672843713</v>
      </c>
    </row>
    <row r="199" spans="1:22" x14ac:dyDescent="0.2">
      <c r="A199" s="1" t="s">
        <v>432</v>
      </c>
      <c r="B199" s="1" t="s">
        <v>433</v>
      </c>
      <c r="C199" s="1" t="s">
        <v>448</v>
      </c>
      <c r="D199" s="1" t="s">
        <v>449</v>
      </c>
      <c r="E199" s="1" t="s">
        <v>455</v>
      </c>
      <c r="F199" s="1" t="s">
        <v>456</v>
      </c>
      <c r="G199" s="4">
        <v>2378.8240755980592</v>
      </c>
      <c r="H199" s="7">
        <v>2</v>
      </c>
      <c r="I199" s="5">
        <v>0</v>
      </c>
      <c r="J199" s="5">
        <v>0</v>
      </c>
      <c r="K199" s="8">
        <v>0</v>
      </c>
      <c r="L199" s="5">
        <v>1.2174125258946054</v>
      </c>
      <c r="M199" s="7">
        <v>5</v>
      </c>
      <c r="N199" s="5">
        <v>1.2174125258946054</v>
      </c>
      <c r="O199" s="5">
        <v>0</v>
      </c>
      <c r="P199" s="5">
        <v>1.2174125258946054</v>
      </c>
      <c r="Q199" s="5">
        <v>19070.158511876045</v>
      </c>
      <c r="R199" s="5">
        <v>5</v>
      </c>
      <c r="S199" s="5">
        <v>6546.4723249723738</v>
      </c>
      <c r="T199" s="5">
        <v>0</v>
      </c>
      <c r="U199" s="5">
        <v>6546.4723249723738</v>
      </c>
      <c r="V199" s="26">
        <f>SUM(sev_pin_gbv[[#This Row],[Total IDPs PiN]],sev_pin_gbv[[#This Row],[Total Returnees PiN]],sev_pin_gbv[[#This Row],[Total HC PiN]])</f>
        <v>6547.6897374982682</v>
      </c>
    </row>
    <row r="200" spans="1:22" x14ac:dyDescent="0.2">
      <c r="A200" s="1" t="s">
        <v>432</v>
      </c>
      <c r="B200" s="1" t="s">
        <v>433</v>
      </c>
      <c r="C200" s="1" t="s">
        <v>457</v>
      </c>
      <c r="D200" s="1" t="s">
        <v>458</v>
      </c>
      <c r="E200" s="1" t="s">
        <v>459</v>
      </c>
      <c r="F200" s="1" t="s">
        <v>458</v>
      </c>
      <c r="G200" s="4">
        <v>485.41456450270317</v>
      </c>
      <c r="H200" s="7">
        <v>2</v>
      </c>
      <c r="I200" s="5">
        <v>0</v>
      </c>
      <c r="J200" s="5">
        <v>0</v>
      </c>
      <c r="K200" s="8">
        <v>0</v>
      </c>
      <c r="L200" s="5">
        <v>14116.660494564165</v>
      </c>
      <c r="M200" s="7">
        <v>3</v>
      </c>
      <c r="N200" s="5">
        <v>0</v>
      </c>
      <c r="O200" s="5">
        <v>7842.5891636467586</v>
      </c>
      <c r="P200" s="5">
        <v>7842.5891636467586</v>
      </c>
      <c r="Q200" s="5">
        <v>57925.324940933126</v>
      </c>
      <c r="R200" s="5">
        <v>3</v>
      </c>
      <c r="S200" s="5">
        <v>839.49746291207475</v>
      </c>
      <c r="T200" s="5">
        <v>10913.467017856974</v>
      </c>
      <c r="U200" s="5">
        <v>11752.964480769049</v>
      </c>
      <c r="V200" s="26">
        <f>SUM(sev_pin_gbv[[#This Row],[Total IDPs PiN]],sev_pin_gbv[[#This Row],[Total Returnees PiN]],sev_pin_gbv[[#This Row],[Total HC PiN]])</f>
        <v>19595.553644415806</v>
      </c>
    </row>
    <row r="201" spans="1:22" x14ac:dyDescent="0.2">
      <c r="A201" s="1" t="s">
        <v>432</v>
      </c>
      <c r="B201" s="1" t="s">
        <v>433</v>
      </c>
      <c r="C201" s="1" t="s">
        <v>457</v>
      </c>
      <c r="D201" s="1" t="s">
        <v>458</v>
      </c>
      <c r="E201" s="1" t="s">
        <v>460</v>
      </c>
      <c r="F201" s="1" t="s">
        <v>461</v>
      </c>
      <c r="G201" s="4">
        <v>1506.8769444988357</v>
      </c>
      <c r="H201" s="7">
        <v>5</v>
      </c>
      <c r="I201" s="5">
        <v>1506.8769444988357</v>
      </c>
      <c r="J201" s="5">
        <v>0</v>
      </c>
      <c r="K201" s="8">
        <v>1506.8769444988357</v>
      </c>
      <c r="L201" s="5">
        <v>940.67467310662892</v>
      </c>
      <c r="M201" s="7">
        <v>5</v>
      </c>
      <c r="N201" s="5">
        <v>940.67467310662892</v>
      </c>
      <c r="O201" s="5">
        <v>0</v>
      </c>
      <c r="P201" s="5">
        <v>940.67467310662892</v>
      </c>
      <c r="Q201" s="5">
        <v>25091.448382394534</v>
      </c>
      <c r="R201" s="5">
        <v>5</v>
      </c>
      <c r="S201" s="5">
        <v>22685.419085452591</v>
      </c>
      <c r="T201" s="5">
        <v>0</v>
      </c>
      <c r="U201" s="5">
        <v>22685.419085452591</v>
      </c>
      <c r="V201" s="26">
        <f>SUM(sev_pin_gbv[[#This Row],[Total IDPs PiN]],sev_pin_gbv[[#This Row],[Total Returnees PiN]],sev_pin_gbv[[#This Row],[Total HC PiN]])</f>
        <v>25132.970703058054</v>
      </c>
    </row>
    <row r="202" spans="1:22" x14ac:dyDescent="0.2">
      <c r="A202" s="1" t="s">
        <v>432</v>
      </c>
      <c r="B202" s="1" t="s">
        <v>433</v>
      </c>
      <c r="C202" s="1" t="s">
        <v>457</v>
      </c>
      <c r="D202" s="1" t="s">
        <v>458</v>
      </c>
      <c r="E202" s="1" t="s">
        <v>462</v>
      </c>
      <c r="F202" s="1" t="s">
        <v>463</v>
      </c>
      <c r="G202" s="4">
        <v>479.18688097781535</v>
      </c>
      <c r="H202" s="7">
        <v>2</v>
      </c>
      <c r="I202" s="5">
        <v>0</v>
      </c>
      <c r="J202" s="5">
        <v>0</v>
      </c>
      <c r="K202" s="8">
        <v>0</v>
      </c>
      <c r="L202" s="5">
        <v>21712.184623257894</v>
      </c>
      <c r="M202" s="7">
        <v>2</v>
      </c>
      <c r="N202" s="5">
        <v>0</v>
      </c>
      <c r="O202" s="5">
        <v>1033.9135534884711</v>
      </c>
      <c r="P202" s="5">
        <v>1033.9135534884711</v>
      </c>
      <c r="Q202" s="5">
        <v>98062.428495764281</v>
      </c>
      <c r="R202" s="5">
        <v>2</v>
      </c>
      <c r="S202" s="5">
        <v>0</v>
      </c>
      <c r="T202" s="5">
        <v>1485.7943711479422</v>
      </c>
      <c r="U202" s="5">
        <v>1485.7943711479422</v>
      </c>
      <c r="V202" s="26">
        <f>SUM(sev_pin_gbv[[#This Row],[Total IDPs PiN]],sev_pin_gbv[[#This Row],[Total Returnees PiN]],sev_pin_gbv[[#This Row],[Total HC PiN]])</f>
        <v>2519.7079246364133</v>
      </c>
    </row>
    <row r="203" spans="1:22" x14ac:dyDescent="0.2">
      <c r="A203" s="1" t="s">
        <v>464</v>
      </c>
      <c r="B203" s="1" t="s">
        <v>465</v>
      </c>
      <c r="C203" s="1" t="s">
        <v>466</v>
      </c>
      <c r="D203" s="1" t="s">
        <v>465</v>
      </c>
      <c r="E203" s="1" t="s">
        <v>467</v>
      </c>
      <c r="F203" s="1" t="s">
        <v>465</v>
      </c>
      <c r="G203" s="4">
        <v>20235.610852453527</v>
      </c>
      <c r="H203" s="7">
        <v>3</v>
      </c>
      <c r="I203" s="5">
        <v>1037.7236334591553</v>
      </c>
      <c r="J203" s="5">
        <v>3113.1709003774658</v>
      </c>
      <c r="K203" s="8">
        <v>4150.8945338366211</v>
      </c>
      <c r="L203" s="5">
        <v>2499.5415260716654</v>
      </c>
      <c r="M203" s="7">
        <v>2</v>
      </c>
      <c r="N203" s="5">
        <v>0</v>
      </c>
      <c r="O203" s="5">
        <v>0</v>
      </c>
      <c r="P203" s="5">
        <v>0</v>
      </c>
      <c r="Q203" s="5">
        <v>145782.04762147481</v>
      </c>
      <c r="R203" s="5">
        <v>5</v>
      </c>
      <c r="S203" s="5">
        <v>54147.617687976286</v>
      </c>
      <c r="T203" s="5">
        <v>12495.604081840689</v>
      </c>
      <c r="U203" s="5">
        <v>66643.22176981697</v>
      </c>
      <c r="V203" s="26">
        <f>SUM(sev_pin_gbv[[#This Row],[Total IDPs PiN]],sev_pin_gbv[[#This Row],[Total Returnees PiN]],sev_pin_gbv[[#This Row],[Total HC PiN]])</f>
        <v>70794.116303653587</v>
      </c>
    </row>
    <row r="204" spans="1:22" x14ac:dyDescent="0.2">
      <c r="A204" s="1" t="s">
        <v>464</v>
      </c>
      <c r="B204" s="1" t="s">
        <v>465</v>
      </c>
      <c r="C204" s="1" t="s">
        <v>466</v>
      </c>
      <c r="D204" s="1" t="s">
        <v>465</v>
      </c>
      <c r="E204" s="1" t="s">
        <v>468</v>
      </c>
      <c r="F204" s="1" t="s">
        <v>469</v>
      </c>
      <c r="G204" s="4">
        <v>24.928837039737513</v>
      </c>
      <c r="H204" s="7">
        <v>2</v>
      </c>
      <c r="I204" s="5">
        <v>0</v>
      </c>
      <c r="J204" s="5">
        <v>0</v>
      </c>
      <c r="K204" s="8">
        <v>0</v>
      </c>
      <c r="L204" s="5">
        <v>12.160408312067078</v>
      </c>
      <c r="M204" s="7">
        <v>2</v>
      </c>
      <c r="N204" s="5">
        <v>0</v>
      </c>
      <c r="O204" s="5">
        <v>0</v>
      </c>
      <c r="P204" s="5">
        <v>0</v>
      </c>
      <c r="Q204" s="5">
        <v>3298.5107546481954</v>
      </c>
      <c r="R204" s="5">
        <v>2</v>
      </c>
      <c r="S204" s="5">
        <v>0</v>
      </c>
      <c r="T204" s="5">
        <v>0</v>
      </c>
      <c r="U204" s="5">
        <v>0</v>
      </c>
      <c r="V204" s="26">
        <f>SUM(sev_pin_gbv[[#This Row],[Total IDPs PiN]],sev_pin_gbv[[#This Row],[Total Returnees PiN]],sev_pin_gbv[[#This Row],[Total HC PiN]])</f>
        <v>0</v>
      </c>
    </row>
    <row r="205" spans="1:22" x14ac:dyDescent="0.2">
      <c r="A205" s="1" t="s">
        <v>464</v>
      </c>
      <c r="B205" s="1" t="s">
        <v>465</v>
      </c>
      <c r="C205" s="1" t="s">
        <v>466</v>
      </c>
      <c r="D205" s="1" t="s">
        <v>465</v>
      </c>
      <c r="E205" s="1" t="s">
        <v>470</v>
      </c>
      <c r="F205" s="1" t="s">
        <v>471</v>
      </c>
      <c r="G205" s="4">
        <v>2720.7192267167529</v>
      </c>
      <c r="H205" s="7">
        <v>2</v>
      </c>
      <c r="I205" s="5">
        <v>0</v>
      </c>
      <c r="J205" s="5">
        <v>388.67417524525041</v>
      </c>
      <c r="K205" s="8">
        <v>388.67417524525041</v>
      </c>
      <c r="L205" s="5">
        <v>115.28471299647259</v>
      </c>
      <c r="M205" s="7">
        <v>2</v>
      </c>
      <c r="N205" s="5">
        <v>0</v>
      </c>
      <c r="O205" s="5">
        <v>0</v>
      </c>
      <c r="P205" s="5">
        <v>0</v>
      </c>
      <c r="Q205" s="5">
        <v>10408.996060286774</v>
      </c>
      <c r="R205" s="5">
        <v>2</v>
      </c>
      <c r="S205" s="5">
        <v>621.43260061413571</v>
      </c>
      <c r="T205" s="5">
        <v>310.71630030706785</v>
      </c>
      <c r="U205" s="5">
        <v>932.14890092120356</v>
      </c>
      <c r="V205" s="26">
        <f>SUM(sev_pin_gbv[[#This Row],[Total IDPs PiN]],sev_pin_gbv[[#This Row],[Total Returnees PiN]],sev_pin_gbv[[#This Row],[Total HC PiN]])</f>
        <v>1320.823076166454</v>
      </c>
    </row>
    <row r="206" spans="1:22" x14ac:dyDescent="0.2">
      <c r="A206" s="1" t="s">
        <v>464</v>
      </c>
      <c r="B206" s="1" t="s">
        <v>465</v>
      </c>
      <c r="C206" s="1" t="s">
        <v>466</v>
      </c>
      <c r="D206" s="1" t="s">
        <v>465</v>
      </c>
      <c r="E206" s="1" t="s">
        <v>472</v>
      </c>
      <c r="F206" s="1" t="s">
        <v>473</v>
      </c>
      <c r="G206" s="4">
        <v>812.25172066814264</v>
      </c>
      <c r="H206" s="7">
        <v>5</v>
      </c>
      <c r="I206" s="5">
        <v>406.12586033407132</v>
      </c>
      <c r="J206" s="5">
        <v>0</v>
      </c>
      <c r="K206" s="8">
        <v>406.12586033407132</v>
      </c>
      <c r="L206" s="5">
        <v>12.251157174481788</v>
      </c>
      <c r="M206" s="7">
        <v>2</v>
      </c>
      <c r="N206" s="5">
        <v>0</v>
      </c>
      <c r="O206" s="5">
        <v>0</v>
      </c>
      <c r="P206" s="5">
        <v>0</v>
      </c>
      <c r="Q206" s="5">
        <v>11350.697122157377</v>
      </c>
      <c r="R206" s="5">
        <v>5</v>
      </c>
      <c r="S206" s="5">
        <v>6686.0270719557157</v>
      </c>
      <c r="T206" s="5">
        <v>1243.9120133871097</v>
      </c>
      <c r="U206" s="5">
        <v>7929.9390853428249</v>
      </c>
      <c r="V206" s="26">
        <f>SUM(sev_pin_gbv[[#This Row],[Total IDPs PiN]],sev_pin_gbv[[#This Row],[Total Returnees PiN]],sev_pin_gbv[[#This Row],[Total HC PiN]])</f>
        <v>8336.064945676897</v>
      </c>
    </row>
    <row r="207" spans="1:22" x14ac:dyDescent="0.2">
      <c r="A207" s="1" t="s">
        <v>464</v>
      </c>
      <c r="B207" s="1" t="s">
        <v>465</v>
      </c>
      <c r="C207" s="1" t="s">
        <v>466</v>
      </c>
      <c r="D207" s="1" t="s">
        <v>465</v>
      </c>
      <c r="E207" s="1" t="s">
        <v>474</v>
      </c>
      <c r="F207" s="1" t="s">
        <v>475</v>
      </c>
      <c r="G207" s="4">
        <v>702.0122160869812</v>
      </c>
      <c r="H207" s="7">
        <v>2</v>
      </c>
      <c r="I207" s="5">
        <v>0</v>
      </c>
      <c r="J207" s="5">
        <v>0</v>
      </c>
      <c r="K207" s="8">
        <v>0</v>
      </c>
      <c r="L207" s="5">
        <v>111.69740991632038</v>
      </c>
      <c r="M207" s="7">
        <v>2</v>
      </c>
      <c r="N207" s="5">
        <v>0</v>
      </c>
      <c r="O207" s="5">
        <v>0</v>
      </c>
      <c r="P207" s="5">
        <v>0</v>
      </c>
      <c r="Q207" s="5">
        <v>20285.0903739967</v>
      </c>
      <c r="R207" s="5">
        <v>2</v>
      </c>
      <c r="S207" s="5">
        <v>1999.9384875771393</v>
      </c>
      <c r="T207" s="5">
        <v>1428.5274911265283</v>
      </c>
      <c r="U207" s="5">
        <v>3428.4659787036676</v>
      </c>
      <c r="V207" s="26">
        <f>SUM(sev_pin_gbv[[#This Row],[Total IDPs PiN]],sev_pin_gbv[[#This Row],[Total Returnees PiN]],sev_pin_gbv[[#This Row],[Total HC PiN]])</f>
        <v>3428.4659787036676</v>
      </c>
    </row>
    <row r="208" spans="1:22" x14ac:dyDescent="0.2">
      <c r="A208" s="1" t="s">
        <v>464</v>
      </c>
      <c r="B208" s="1" t="s">
        <v>465</v>
      </c>
      <c r="C208" s="1" t="s">
        <v>466</v>
      </c>
      <c r="D208" s="1" t="s">
        <v>465</v>
      </c>
      <c r="E208" s="1" t="s">
        <v>476</v>
      </c>
      <c r="F208" s="1" t="s">
        <v>477</v>
      </c>
      <c r="G208" s="4">
        <v>1154.9700959716363</v>
      </c>
      <c r="H208" s="7">
        <v>2</v>
      </c>
      <c r="I208" s="5">
        <v>0</v>
      </c>
      <c r="J208" s="5">
        <v>0</v>
      </c>
      <c r="K208" s="8">
        <v>0</v>
      </c>
      <c r="L208" s="5">
        <v>553.94542453695215</v>
      </c>
      <c r="M208" s="7">
        <v>2</v>
      </c>
      <c r="N208" s="5">
        <v>0</v>
      </c>
      <c r="O208" s="5">
        <v>0</v>
      </c>
      <c r="P208" s="5">
        <v>0</v>
      </c>
      <c r="Q208" s="5">
        <v>8293.2844794914108</v>
      </c>
      <c r="R208" s="5">
        <v>2</v>
      </c>
      <c r="S208" s="5">
        <v>120.19252868828131</v>
      </c>
      <c r="T208" s="5">
        <v>0</v>
      </c>
      <c r="U208" s="5">
        <v>120.19252868828131</v>
      </c>
      <c r="V208" s="26">
        <f>SUM(sev_pin_gbv[[#This Row],[Total IDPs PiN]],sev_pin_gbv[[#This Row],[Total Returnees PiN]],sev_pin_gbv[[#This Row],[Total HC PiN]])</f>
        <v>120.19252868828131</v>
      </c>
    </row>
    <row r="209" spans="1:22" x14ac:dyDescent="0.2">
      <c r="A209" s="1" t="s">
        <v>464</v>
      </c>
      <c r="B209" s="1" t="s">
        <v>465</v>
      </c>
      <c r="C209" s="1" t="s">
        <v>466</v>
      </c>
      <c r="D209" s="1" t="s">
        <v>465</v>
      </c>
      <c r="E209" s="1" t="s">
        <v>478</v>
      </c>
      <c r="F209" s="1" t="s">
        <v>479</v>
      </c>
      <c r="G209" s="4">
        <v>2986.4554794798037</v>
      </c>
      <c r="H209" s="7">
        <v>2</v>
      </c>
      <c r="I209" s="5">
        <v>0</v>
      </c>
      <c r="J209" s="5">
        <v>331.82838660886705</v>
      </c>
      <c r="K209" s="8">
        <v>331.82838660886705</v>
      </c>
      <c r="L209" s="5">
        <v>43.123518210914391</v>
      </c>
      <c r="M209" s="7">
        <v>2</v>
      </c>
      <c r="N209" s="5">
        <v>0</v>
      </c>
      <c r="O209" s="5">
        <v>0</v>
      </c>
      <c r="P209" s="5">
        <v>0</v>
      </c>
      <c r="Q209" s="5">
        <v>11962.221002309283</v>
      </c>
      <c r="R209" s="5">
        <v>2</v>
      </c>
      <c r="S209" s="5">
        <v>346.7310435451966</v>
      </c>
      <c r="T209" s="5">
        <v>520.0965653177949</v>
      </c>
      <c r="U209" s="5">
        <v>866.8276088629915</v>
      </c>
      <c r="V209" s="26">
        <f>SUM(sev_pin_gbv[[#This Row],[Total IDPs PiN]],sev_pin_gbv[[#This Row],[Total Returnees PiN]],sev_pin_gbv[[#This Row],[Total HC PiN]])</f>
        <v>1198.6559954718587</v>
      </c>
    </row>
    <row r="210" spans="1:22" x14ac:dyDescent="0.2">
      <c r="A210" s="1" t="s">
        <v>464</v>
      </c>
      <c r="B210" s="1" t="s">
        <v>465</v>
      </c>
      <c r="C210" s="1" t="s">
        <v>480</v>
      </c>
      <c r="D210" s="1" t="s">
        <v>481</v>
      </c>
      <c r="E210" s="1" t="s">
        <v>482</v>
      </c>
      <c r="F210" s="1" t="s">
        <v>481</v>
      </c>
      <c r="G210" s="4">
        <v>6091.735341347724</v>
      </c>
      <c r="H210" s="7">
        <v>2</v>
      </c>
      <c r="I210" s="5">
        <v>0</v>
      </c>
      <c r="J210" s="5">
        <v>0</v>
      </c>
      <c r="K210" s="8">
        <v>0</v>
      </c>
      <c r="L210" s="5">
        <v>7291.3126937719153</v>
      </c>
      <c r="M210" s="7">
        <v>2</v>
      </c>
      <c r="N210" s="5">
        <v>441.8977390164797</v>
      </c>
      <c r="O210" s="5">
        <v>110.47443475411993</v>
      </c>
      <c r="P210" s="5">
        <v>552.3721737705996</v>
      </c>
      <c r="Q210" s="5">
        <v>54725.151964880344</v>
      </c>
      <c r="R210" s="5">
        <v>2</v>
      </c>
      <c r="S210" s="5">
        <v>8208.7727947320418</v>
      </c>
      <c r="T210" s="5">
        <v>2052.1931986830109</v>
      </c>
      <c r="U210" s="5">
        <v>10260.965993415053</v>
      </c>
      <c r="V210" s="26">
        <f>SUM(sev_pin_gbv[[#This Row],[Total IDPs PiN]],sev_pin_gbv[[#This Row],[Total Returnees PiN]],sev_pin_gbv[[#This Row],[Total HC PiN]])</f>
        <v>10813.338167185653</v>
      </c>
    </row>
    <row r="211" spans="1:22" x14ac:dyDescent="0.2">
      <c r="A211" s="1" t="s">
        <v>464</v>
      </c>
      <c r="B211" s="1" t="s">
        <v>465</v>
      </c>
      <c r="C211" s="1" t="s">
        <v>480</v>
      </c>
      <c r="D211" s="1" t="s">
        <v>481</v>
      </c>
      <c r="E211" s="1" t="s">
        <v>483</v>
      </c>
      <c r="F211" s="1" t="s">
        <v>484</v>
      </c>
      <c r="G211" s="4">
        <v>8.2845777528270101</v>
      </c>
      <c r="H211" s="7">
        <v>2</v>
      </c>
      <c r="I211" s="5">
        <v>0</v>
      </c>
      <c r="J211" s="5">
        <v>0</v>
      </c>
      <c r="K211" s="8">
        <v>0</v>
      </c>
      <c r="L211" s="5">
        <v>0</v>
      </c>
      <c r="M211" s="7">
        <v>2</v>
      </c>
      <c r="N211" s="5">
        <v>0</v>
      </c>
      <c r="O211" s="5">
        <v>0</v>
      </c>
      <c r="P211" s="5">
        <v>0</v>
      </c>
      <c r="Q211" s="5">
        <v>7370.315422247173</v>
      </c>
      <c r="R211" s="5">
        <v>2</v>
      </c>
      <c r="S211" s="5">
        <v>99.598857057394241</v>
      </c>
      <c r="T211" s="5">
        <v>0</v>
      </c>
      <c r="U211" s="5">
        <v>99.598857057394241</v>
      </c>
      <c r="V211" s="26">
        <f>SUM(sev_pin_gbv[[#This Row],[Total IDPs PiN]],sev_pin_gbv[[#This Row],[Total Returnees PiN]],sev_pin_gbv[[#This Row],[Total HC PiN]])</f>
        <v>99.598857057394241</v>
      </c>
    </row>
    <row r="212" spans="1:22" x14ac:dyDescent="0.2">
      <c r="A212" s="1" t="s">
        <v>464</v>
      </c>
      <c r="B212" s="1" t="s">
        <v>465</v>
      </c>
      <c r="C212" s="1" t="s">
        <v>480</v>
      </c>
      <c r="D212" s="1" t="s">
        <v>481</v>
      </c>
      <c r="E212" s="1" t="s">
        <v>485</v>
      </c>
      <c r="F212" s="1" t="s">
        <v>486</v>
      </c>
      <c r="G212" s="4">
        <v>864.38691029214397</v>
      </c>
      <c r="H212" s="7">
        <v>5</v>
      </c>
      <c r="I212" s="5">
        <v>432.19345514607198</v>
      </c>
      <c r="J212" s="5">
        <v>0</v>
      </c>
      <c r="K212" s="8">
        <v>432.19345514607198</v>
      </c>
      <c r="L212" s="5">
        <v>0</v>
      </c>
      <c r="M212" s="7">
        <v>2</v>
      </c>
      <c r="N212" s="5">
        <v>0</v>
      </c>
      <c r="O212" s="5">
        <v>0</v>
      </c>
      <c r="P212" s="5">
        <v>0</v>
      </c>
      <c r="Q212" s="5">
        <v>4966.6130897078556</v>
      </c>
      <c r="R212" s="5">
        <v>5</v>
      </c>
      <c r="S212" s="5">
        <v>1329.0936437246373</v>
      </c>
      <c r="T212" s="5">
        <v>139.90459407627762</v>
      </c>
      <c r="U212" s="5">
        <v>1468.9982378009149</v>
      </c>
      <c r="V212" s="26">
        <f>SUM(sev_pin_gbv[[#This Row],[Total IDPs PiN]],sev_pin_gbv[[#This Row],[Total Returnees PiN]],sev_pin_gbv[[#This Row],[Total HC PiN]])</f>
        <v>1901.1916929469869</v>
      </c>
    </row>
    <row r="213" spans="1:22" x14ac:dyDescent="0.2">
      <c r="A213" s="1" t="s">
        <v>464</v>
      </c>
      <c r="B213" s="1" t="s">
        <v>465</v>
      </c>
      <c r="C213" s="1" t="s">
        <v>487</v>
      </c>
      <c r="D213" s="1" t="s">
        <v>488</v>
      </c>
      <c r="E213" s="1" t="s">
        <v>489</v>
      </c>
      <c r="F213" s="1" t="s">
        <v>488</v>
      </c>
      <c r="G213" s="4">
        <v>2392.9012383952531</v>
      </c>
      <c r="H213" s="7">
        <v>5</v>
      </c>
      <c r="I213" s="5">
        <v>2392.9012383952531</v>
      </c>
      <c r="J213" s="5">
        <v>0</v>
      </c>
      <c r="K213" s="8">
        <v>2392.9012383952531</v>
      </c>
      <c r="L213" s="5">
        <v>55.879893994699735</v>
      </c>
      <c r="M213" s="7">
        <v>2</v>
      </c>
      <c r="N213" s="5">
        <v>0</v>
      </c>
      <c r="O213" s="5">
        <v>0</v>
      </c>
      <c r="P213" s="5">
        <v>0</v>
      </c>
      <c r="Q213" s="5">
        <v>34802.61886761005</v>
      </c>
      <c r="R213" s="5">
        <v>5</v>
      </c>
      <c r="S213" s="5">
        <v>17401.309433805025</v>
      </c>
      <c r="T213" s="5">
        <v>3762.4452829848706</v>
      </c>
      <c r="U213" s="5">
        <v>21163.754716789896</v>
      </c>
      <c r="V213" s="26">
        <f>SUM(sev_pin_gbv[[#This Row],[Total IDPs PiN]],sev_pin_gbv[[#This Row],[Total Returnees PiN]],sev_pin_gbv[[#This Row],[Total HC PiN]])</f>
        <v>23556.65595518515</v>
      </c>
    </row>
    <row r="214" spans="1:22" x14ac:dyDescent="0.2">
      <c r="A214" s="1" t="s">
        <v>464</v>
      </c>
      <c r="B214" s="1" t="s">
        <v>465</v>
      </c>
      <c r="C214" s="1" t="s">
        <v>487</v>
      </c>
      <c r="D214" s="1" t="s">
        <v>488</v>
      </c>
      <c r="E214" s="1" t="s">
        <v>490</v>
      </c>
      <c r="F214" s="1" t="s">
        <v>491</v>
      </c>
      <c r="G214" s="4">
        <v>1113.1149825783973</v>
      </c>
      <c r="H214" s="7">
        <v>2</v>
      </c>
      <c r="I214" s="5">
        <v>0</v>
      </c>
      <c r="J214" s="5">
        <v>0</v>
      </c>
      <c r="K214" s="8">
        <v>0</v>
      </c>
      <c r="L214" s="5">
        <v>18.707814833250374</v>
      </c>
      <c r="M214" s="7">
        <v>2</v>
      </c>
      <c r="N214" s="5">
        <v>0</v>
      </c>
      <c r="O214" s="5">
        <v>0</v>
      </c>
      <c r="P214" s="5">
        <v>0</v>
      </c>
      <c r="Q214" s="5">
        <v>8890.5772025883543</v>
      </c>
      <c r="R214" s="5">
        <v>2</v>
      </c>
      <c r="S214" s="5">
        <v>134.70571519073263</v>
      </c>
      <c r="T214" s="5">
        <v>269.41143038146527</v>
      </c>
      <c r="U214" s="5">
        <v>404.1171455721979</v>
      </c>
      <c r="V214" s="26">
        <f>SUM(sev_pin_gbv[[#This Row],[Total IDPs PiN]],sev_pin_gbv[[#This Row],[Total Returnees PiN]],sev_pin_gbv[[#This Row],[Total HC PiN]])</f>
        <v>404.1171455721979</v>
      </c>
    </row>
    <row r="215" spans="1:22" x14ac:dyDescent="0.2">
      <c r="A215" s="1" t="s">
        <v>464</v>
      </c>
      <c r="B215" s="1" t="s">
        <v>465</v>
      </c>
      <c r="C215" s="1" t="s">
        <v>487</v>
      </c>
      <c r="D215" s="1" t="s">
        <v>488</v>
      </c>
      <c r="E215" s="1" t="s">
        <v>492</v>
      </c>
      <c r="F215" s="1" t="s">
        <v>493</v>
      </c>
      <c r="G215" s="4">
        <v>86.466281310211954</v>
      </c>
      <c r="H215" s="7">
        <v>3</v>
      </c>
      <c r="I215" s="5">
        <v>0</v>
      </c>
      <c r="J215" s="5">
        <v>86.466281310211954</v>
      </c>
      <c r="K215" s="8">
        <v>86.466281310211954</v>
      </c>
      <c r="L215" s="5">
        <v>0</v>
      </c>
      <c r="M215" s="7">
        <v>2</v>
      </c>
      <c r="N215" s="5">
        <v>0</v>
      </c>
      <c r="O215" s="5">
        <v>0</v>
      </c>
      <c r="P215" s="5">
        <v>0</v>
      </c>
      <c r="Q215" s="5">
        <v>4401.1337186897881</v>
      </c>
      <c r="R215" s="5">
        <v>5</v>
      </c>
      <c r="S215" s="5">
        <v>3409.3289370132161</v>
      </c>
      <c r="T215" s="5">
        <v>0</v>
      </c>
      <c r="U215" s="5">
        <v>3409.3289370132161</v>
      </c>
      <c r="V215" s="26">
        <f>SUM(sev_pin_gbv[[#This Row],[Total IDPs PiN]],sev_pin_gbv[[#This Row],[Total Returnees PiN]],sev_pin_gbv[[#This Row],[Total HC PiN]])</f>
        <v>3495.7952183234279</v>
      </c>
    </row>
    <row r="216" spans="1:22" x14ac:dyDescent="0.2">
      <c r="A216" s="1" t="s">
        <v>464</v>
      </c>
      <c r="B216" s="1" t="s">
        <v>465</v>
      </c>
      <c r="C216" s="1" t="s">
        <v>487</v>
      </c>
      <c r="D216" s="1" t="s">
        <v>488</v>
      </c>
      <c r="E216" s="1" t="s">
        <v>494</v>
      </c>
      <c r="F216" s="1" t="s">
        <v>495</v>
      </c>
      <c r="G216" s="4">
        <v>350.24874791318865</v>
      </c>
      <c r="H216" s="7">
        <v>5</v>
      </c>
      <c r="I216" s="5">
        <v>350.24874791318865</v>
      </c>
      <c r="J216" s="5">
        <v>0</v>
      </c>
      <c r="K216" s="8">
        <v>350.24874791318865</v>
      </c>
      <c r="L216" s="5">
        <v>5.9871580839861318</v>
      </c>
      <c r="M216" s="7">
        <v>2</v>
      </c>
      <c r="N216" s="5">
        <v>0</v>
      </c>
      <c r="O216" s="5">
        <v>0</v>
      </c>
      <c r="P216" s="5">
        <v>0</v>
      </c>
      <c r="Q216" s="5">
        <v>4305.9640940028257</v>
      </c>
      <c r="R216" s="5">
        <v>5</v>
      </c>
      <c r="S216" s="5">
        <v>4305.9640940028257</v>
      </c>
      <c r="T216" s="5">
        <v>0</v>
      </c>
      <c r="U216" s="5">
        <v>4305.9640940028257</v>
      </c>
      <c r="V216" s="26">
        <f>SUM(sev_pin_gbv[[#This Row],[Total IDPs PiN]],sev_pin_gbv[[#This Row],[Total Returnees PiN]],sev_pin_gbv[[#This Row],[Total HC PiN]])</f>
        <v>4656.2128419160144</v>
      </c>
    </row>
    <row r="217" spans="1:22" x14ac:dyDescent="0.2">
      <c r="A217" s="1" t="s">
        <v>464</v>
      </c>
      <c r="B217" s="1" t="s">
        <v>465</v>
      </c>
      <c r="C217" s="1" t="s">
        <v>487</v>
      </c>
      <c r="D217" s="1" t="s">
        <v>488</v>
      </c>
      <c r="E217" s="1" t="s">
        <v>496</v>
      </c>
      <c r="F217" s="1" t="s">
        <v>497</v>
      </c>
      <c r="G217" s="4">
        <v>410.14406635875196</v>
      </c>
      <c r="H217" s="7">
        <v>2</v>
      </c>
      <c r="I217" s="5">
        <v>0</v>
      </c>
      <c r="J217" s="5">
        <v>0</v>
      </c>
      <c r="K217" s="8">
        <v>0</v>
      </c>
      <c r="L217" s="5">
        <v>139.3753039871807</v>
      </c>
      <c r="M217" s="7">
        <v>2</v>
      </c>
      <c r="N217" s="5">
        <v>0</v>
      </c>
      <c r="O217" s="5">
        <v>0</v>
      </c>
      <c r="P217" s="5">
        <v>0</v>
      </c>
      <c r="Q217" s="5">
        <v>12478.080629654067</v>
      </c>
      <c r="R217" s="5">
        <v>5</v>
      </c>
      <c r="S217" s="5">
        <v>4102.3826727629803</v>
      </c>
      <c r="T217" s="5">
        <v>1709.3261136512419</v>
      </c>
      <c r="U217" s="5">
        <v>5811.7087864142222</v>
      </c>
      <c r="V217" s="26">
        <f>SUM(sev_pin_gbv[[#This Row],[Total IDPs PiN]],sev_pin_gbv[[#This Row],[Total Returnees PiN]],sev_pin_gbv[[#This Row],[Total HC PiN]])</f>
        <v>5811.7087864142222</v>
      </c>
    </row>
    <row r="218" spans="1:22" x14ac:dyDescent="0.2">
      <c r="A218" s="1" t="s">
        <v>464</v>
      </c>
      <c r="B218" s="1" t="s">
        <v>465</v>
      </c>
      <c r="C218" s="1" t="s">
        <v>487</v>
      </c>
      <c r="D218" s="1" t="s">
        <v>488</v>
      </c>
      <c r="E218" s="1" t="s">
        <v>498</v>
      </c>
      <c r="F218" s="1" t="s">
        <v>499</v>
      </c>
      <c r="G218" s="4">
        <v>1016.7796528909772</v>
      </c>
      <c r="H218" s="7">
        <v>5</v>
      </c>
      <c r="I218" s="5">
        <v>1016.7796528909772</v>
      </c>
      <c r="J218" s="5">
        <v>0</v>
      </c>
      <c r="K218" s="8">
        <v>1016.7796528909772</v>
      </c>
      <c r="L218" s="5">
        <v>6.1511170773803814</v>
      </c>
      <c r="M218" s="7">
        <v>2</v>
      </c>
      <c r="N218" s="5">
        <v>0</v>
      </c>
      <c r="O218" s="5">
        <v>0</v>
      </c>
      <c r="P218" s="5">
        <v>0</v>
      </c>
      <c r="Q218" s="5">
        <v>11807.069230031644</v>
      </c>
      <c r="R218" s="5">
        <v>5</v>
      </c>
      <c r="S218" s="5">
        <v>2749.5914645279172</v>
      </c>
      <c r="T218" s="5">
        <v>2102.6287669919366</v>
      </c>
      <c r="U218" s="5">
        <v>4852.2202315198538</v>
      </c>
      <c r="V218" s="26">
        <f>SUM(sev_pin_gbv[[#This Row],[Total IDPs PiN]],sev_pin_gbv[[#This Row],[Total Returnees PiN]],sev_pin_gbv[[#This Row],[Total HC PiN]])</f>
        <v>5868.9998844108313</v>
      </c>
    </row>
    <row r="219" spans="1:22" x14ac:dyDescent="0.2">
      <c r="A219" s="1" t="s">
        <v>464</v>
      </c>
      <c r="B219" s="1" t="s">
        <v>465</v>
      </c>
      <c r="C219" s="1" t="s">
        <v>500</v>
      </c>
      <c r="D219" s="1" t="s">
        <v>501</v>
      </c>
      <c r="E219" s="1" t="s">
        <v>502</v>
      </c>
      <c r="F219" s="1" t="s">
        <v>501</v>
      </c>
      <c r="G219" s="4">
        <v>4570.5325291533818</v>
      </c>
      <c r="H219" s="7">
        <v>5</v>
      </c>
      <c r="I219" s="5">
        <v>4570.5325291533818</v>
      </c>
      <c r="J219" s="5">
        <v>0</v>
      </c>
      <c r="K219" s="8">
        <v>4570.5325291533818</v>
      </c>
      <c r="L219" s="5">
        <v>123.34455617739526</v>
      </c>
      <c r="M219" s="7">
        <v>5</v>
      </c>
      <c r="N219" s="5">
        <v>123.34455617739526</v>
      </c>
      <c r="O219" s="5">
        <v>0</v>
      </c>
      <c r="P219" s="5">
        <v>123.34455617739526</v>
      </c>
      <c r="Q219" s="5">
        <v>22965.522914669222</v>
      </c>
      <c r="R219" s="5">
        <v>5</v>
      </c>
      <c r="S219" s="5">
        <v>22008.626126558003</v>
      </c>
      <c r="T219" s="5">
        <v>956.89678811121757</v>
      </c>
      <c r="U219" s="5">
        <v>22965.522914669222</v>
      </c>
      <c r="V219" s="26">
        <f>SUM(sev_pin_gbv[[#This Row],[Total IDPs PiN]],sev_pin_gbv[[#This Row],[Total Returnees PiN]],sev_pin_gbv[[#This Row],[Total HC PiN]])</f>
        <v>27659.399999999998</v>
      </c>
    </row>
    <row r="220" spans="1:22" x14ac:dyDescent="0.2">
      <c r="A220" s="1" t="s">
        <v>464</v>
      </c>
      <c r="B220" s="1" t="s">
        <v>465</v>
      </c>
      <c r="C220" s="1" t="s">
        <v>500</v>
      </c>
      <c r="D220" s="1" t="s">
        <v>501</v>
      </c>
      <c r="E220" s="1" t="s">
        <v>503</v>
      </c>
      <c r="F220" s="1" t="s">
        <v>504</v>
      </c>
      <c r="G220" s="4">
        <v>1240.5553038105049</v>
      </c>
      <c r="H220" s="7">
        <v>5</v>
      </c>
      <c r="I220" s="5">
        <v>1240.5553038105049</v>
      </c>
      <c r="J220" s="5">
        <v>0</v>
      </c>
      <c r="K220" s="8">
        <v>1240.5553038105049</v>
      </c>
      <c r="L220" s="5">
        <v>0</v>
      </c>
      <c r="M220" s="7">
        <v>2</v>
      </c>
      <c r="N220" s="5">
        <v>0</v>
      </c>
      <c r="O220" s="5">
        <v>0</v>
      </c>
      <c r="P220" s="5">
        <v>0</v>
      </c>
      <c r="Q220" s="5">
        <v>5786.6446961894962</v>
      </c>
      <c r="R220" s="5">
        <v>5</v>
      </c>
      <c r="S220" s="5">
        <v>5623.6406202404969</v>
      </c>
      <c r="T220" s="5">
        <v>163.00407594899991</v>
      </c>
      <c r="U220" s="5">
        <v>5786.6446961894972</v>
      </c>
      <c r="V220" s="26">
        <f>SUM(sev_pin_gbv[[#This Row],[Total IDPs PiN]],sev_pin_gbv[[#This Row],[Total Returnees PiN]],sev_pin_gbv[[#This Row],[Total HC PiN]])</f>
        <v>7027.2000000000025</v>
      </c>
    </row>
    <row r="221" spans="1:22" x14ac:dyDescent="0.2">
      <c r="A221" s="1" t="s">
        <v>464</v>
      </c>
      <c r="B221" s="1" t="s">
        <v>465</v>
      </c>
      <c r="C221" s="1" t="s">
        <v>500</v>
      </c>
      <c r="D221" s="1" t="s">
        <v>501</v>
      </c>
      <c r="E221" s="1" t="s">
        <v>505</v>
      </c>
      <c r="F221" s="1" t="s">
        <v>506</v>
      </c>
      <c r="G221" s="4">
        <v>554.7788583509514</v>
      </c>
      <c r="H221" s="7">
        <v>2</v>
      </c>
      <c r="I221" s="5">
        <v>0</v>
      </c>
      <c r="J221" s="5">
        <v>0</v>
      </c>
      <c r="K221" s="8">
        <v>0</v>
      </c>
      <c r="L221" s="5">
        <v>17.70570824524313</v>
      </c>
      <c r="M221" s="7">
        <v>2</v>
      </c>
      <c r="N221" s="5">
        <v>0</v>
      </c>
      <c r="O221" s="5">
        <v>0</v>
      </c>
      <c r="P221" s="5">
        <v>0</v>
      </c>
      <c r="Q221" s="5">
        <v>5010.7154334038059</v>
      </c>
      <c r="R221" s="5">
        <v>2</v>
      </c>
      <c r="S221" s="5">
        <v>776.30802489354733</v>
      </c>
      <c r="T221" s="5">
        <v>70.573456808504304</v>
      </c>
      <c r="U221" s="5">
        <v>846.88148170205159</v>
      </c>
      <c r="V221" s="26">
        <f>SUM(sev_pin_gbv[[#This Row],[Total IDPs PiN]],sev_pin_gbv[[#This Row],[Total Returnees PiN]],sev_pin_gbv[[#This Row],[Total HC PiN]])</f>
        <v>846.88148170205159</v>
      </c>
    </row>
    <row r="222" spans="1:22" x14ac:dyDescent="0.2">
      <c r="A222" s="1" t="s">
        <v>464</v>
      </c>
      <c r="B222" s="1" t="s">
        <v>465</v>
      </c>
      <c r="C222" s="1" t="s">
        <v>500</v>
      </c>
      <c r="D222" s="1" t="s">
        <v>501</v>
      </c>
      <c r="E222" s="1" t="s">
        <v>507</v>
      </c>
      <c r="F222" s="1" t="s">
        <v>508</v>
      </c>
      <c r="G222" s="4">
        <v>842.03983935742986</v>
      </c>
      <c r="H222" s="7">
        <v>5</v>
      </c>
      <c r="I222" s="5">
        <v>842.03983935742986</v>
      </c>
      <c r="J222" s="5">
        <v>0</v>
      </c>
      <c r="K222" s="8">
        <v>842.03983935742986</v>
      </c>
      <c r="L222" s="5">
        <v>30.966104417670689</v>
      </c>
      <c r="M222" s="7">
        <v>2</v>
      </c>
      <c r="N222" s="5">
        <v>0</v>
      </c>
      <c r="O222" s="5">
        <v>0</v>
      </c>
      <c r="P222" s="5">
        <v>0</v>
      </c>
      <c r="Q222" s="5">
        <v>8023.7940562248996</v>
      </c>
      <c r="R222" s="5">
        <v>5</v>
      </c>
      <c r="S222" s="5">
        <v>6072.0603668728972</v>
      </c>
      <c r="T222" s="5">
        <v>108.42964940844459</v>
      </c>
      <c r="U222" s="5">
        <v>6180.4900162813419</v>
      </c>
      <c r="V222" s="26">
        <f>SUM(sev_pin_gbv[[#This Row],[Total IDPs PiN]],sev_pin_gbv[[#This Row],[Total Returnees PiN]],sev_pin_gbv[[#This Row],[Total HC PiN]])</f>
        <v>7022.5298556387716</v>
      </c>
    </row>
    <row r="223" spans="1:22" x14ac:dyDescent="0.2">
      <c r="A223" s="1" t="s">
        <v>464</v>
      </c>
      <c r="B223" s="1" t="s">
        <v>465</v>
      </c>
      <c r="C223" s="1" t="s">
        <v>509</v>
      </c>
      <c r="D223" s="1" t="s">
        <v>510</v>
      </c>
      <c r="E223" s="1" t="s">
        <v>511</v>
      </c>
      <c r="F223" s="1" t="s">
        <v>510</v>
      </c>
      <c r="G223" s="4">
        <v>1248.4252405281668</v>
      </c>
      <c r="H223" s="7">
        <v>2</v>
      </c>
      <c r="I223" s="5">
        <v>0</v>
      </c>
      <c r="J223" s="5">
        <v>0</v>
      </c>
      <c r="K223" s="8">
        <v>0</v>
      </c>
      <c r="L223" s="5">
        <v>3.1024484108552852</v>
      </c>
      <c r="M223" s="7">
        <v>2</v>
      </c>
      <c r="N223" s="5">
        <v>0</v>
      </c>
      <c r="O223" s="5">
        <v>0</v>
      </c>
      <c r="P223" s="5">
        <v>0</v>
      </c>
      <c r="Q223" s="5">
        <v>17451.27231106098</v>
      </c>
      <c r="R223" s="5">
        <v>5</v>
      </c>
      <c r="S223" s="5">
        <v>7756.1210271382142</v>
      </c>
      <c r="T223" s="5">
        <v>727.13634629420744</v>
      </c>
      <c r="U223" s="5">
        <v>8483.2573734324214</v>
      </c>
      <c r="V223" s="26">
        <f>SUM(sev_pin_gbv[[#This Row],[Total IDPs PiN]],sev_pin_gbv[[#This Row],[Total Returnees PiN]],sev_pin_gbv[[#This Row],[Total HC PiN]])</f>
        <v>8483.2573734324214</v>
      </c>
    </row>
    <row r="224" spans="1:22" x14ac:dyDescent="0.2">
      <c r="A224" s="1" t="s">
        <v>464</v>
      </c>
      <c r="B224" s="1" t="s">
        <v>465</v>
      </c>
      <c r="C224" s="1" t="s">
        <v>509</v>
      </c>
      <c r="D224" s="1" t="s">
        <v>510</v>
      </c>
      <c r="E224" s="1" t="s">
        <v>512</v>
      </c>
      <c r="F224" s="1" t="s">
        <v>513</v>
      </c>
      <c r="G224" s="4">
        <v>246.9348238410596</v>
      </c>
      <c r="H224" s="7">
        <v>2</v>
      </c>
      <c r="I224" s="5">
        <v>0</v>
      </c>
      <c r="J224" s="5">
        <v>0</v>
      </c>
      <c r="K224" s="8">
        <v>0</v>
      </c>
      <c r="L224" s="5">
        <v>107.36296688741722</v>
      </c>
      <c r="M224" s="7">
        <v>5</v>
      </c>
      <c r="N224" s="5">
        <v>107.36296688741722</v>
      </c>
      <c r="O224" s="5">
        <v>0</v>
      </c>
      <c r="P224" s="5">
        <v>107.36296688741722</v>
      </c>
      <c r="Q224" s="5">
        <v>10903.902209271524</v>
      </c>
      <c r="R224" s="5">
        <v>5</v>
      </c>
      <c r="S224" s="5">
        <v>3584.8445619522818</v>
      </c>
      <c r="T224" s="5">
        <v>298.73704682935681</v>
      </c>
      <c r="U224" s="5">
        <v>3883.5816087816384</v>
      </c>
      <c r="V224" s="26">
        <f>SUM(sev_pin_gbv[[#This Row],[Total IDPs PiN]],sev_pin_gbv[[#This Row],[Total Returnees PiN]],sev_pin_gbv[[#This Row],[Total HC PiN]])</f>
        <v>3990.9445756690557</v>
      </c>
    </row>
    <row r="225" spans="1:22" x14ac:dyDescent="0.2">
      <c r="A225" s="1" t="s">
        <v>464</v>
      </c>
      <c r="B225" s="1" t="s">
        <v>465</v>
      </c>
      <c r="C225" s="1" t="s">
        <v>509</v>
      </c>
      <c r="D225" s="1" t="s">
        <v>510</v>
      </c>
      <c r="E225" s="1" t="s">
        <v>514</v>
      </c>
      <c r="F225" s="1" t="s">
        <v>515</v>
      </c>
      <c r="G225" s="4">
        <v>95.745913941480211</v>
      </c>
      <c r="H225" s="7">
        <v>2</v>
      </c>
      <c r="I225" s="5">
        <v>0</v>
      </c>
      <c r="J225" s="5">
        <v>0</v>
      </c>
      <c r="K225" s="8">
        <v>0</v>
      </c>
      <c r="L225" s="5">
        <v>0</v>
      </c>
      <c r="M225" s="7">
        <v>2</v>
      </c>
      <c r="N225" s="5">
        <v>0</v>
      </c>
      <c r="O225" s="5">
        <v>0</v>
      </c>
      <c r="P225" s="5">
        <v>0</v>
      </c>
      <c r="Q225" s="5">
        <v>8650.8540860585199</v>
      </c>
      <c r="R225" s="5">
        <v>5</v>
      </c>
      <c r="S225" s="5">
        <v>2688.778972693864</v>
      </c>
      <c r="T225" s="5">
        <v>116.90343359538541</v>
      </c>
      <c r="U225" s="5">
        <v>2805.6824062892492</v>
      </c>
      <c r="V225" s="26">
        <f>SUM(sev_pin_gbv[[#This Row],[Total IDPs PiN]],sev_pin_gbv[[#This Row],[Total Returnees PiN]],sev_pin_gbv[[#This Row],[Total HC PiN]])</f>
        <v>2805.6824062892492</v>
      </c>
    </row>
    <row r="226" spans="1:22" x14ac:dyDescent="0.2">
      <c r="A226" s="1" t="s">
        <v>464</v>
      </c>
      <c r="B226" s="1" t="s">
        <v>465</v>
      </c>
      <c r="C226" s="1" t="s">
        <v>516</v>
      </c>
      <c r="D226" s="1" t="s">
        <v>517</v>
      </c>
      <c r="E226" s="1" t="s">
        <v>518</v>
      </c>
      <c r="F226" s="1" t="s">
        <v>519</v>
      </c>
      <c r="G226" s="4">
        <v>2287.5863036078963</v>
      </c>
      <c r="H226" s="7">
        <v>2</v>
      </c>
      <c r="I226" s="5">
        <v>0</v>
      </c>
      <c r="J226" s="5">
        <v>0</v>
      </c>
      <c r="K226" s="8">
        <v>0</v>
      </c>
      <c r="L226" s="5">
        <v>0</v>
      </c>
      <c r="M226" s="7">
        <v>2</v>
      </c>
      <c r="N226" s="5">
        <v>0</v>
      </c>
      <c r="O226" s="5">
        <v>0</v>
      </c>
      <c r="P226" s="5">
        <v>0</v>
      </c>
      <c r="Q226" s="5">
        <v>10953.013696392101</v>
      </c>
      <c r="R226" s="5">
        <v>5</v>
      </c>
      <c r="S226" s="5">
        <v>3602.9650317079277</v>
      </c>
      <c r="T226" s="5">
        <v>3026.4906266346597</v>
      </c>
      <c r="U226" s="5">
        <v>6629.4556583425874</v>
      </c>
      <c r="V226" s="26">
        <f>SUM(sev_pin_gbv[[#This Row],[Total IDPs PiN]],sev_pin_gbv[[#This Row],[Total Returnees PiN]],sev_pin_gbv[[#This Row],[Total HC PiN]])</f>
        <v>6629.4556583425874</v>
      </c>
    </row>
    <row r="227" spans="1:22" x14ac:dyDescent="0.2">
      <c r="A227" s="1" t="s">
        <v>464</v>
      </c>
      <c r="B227" s="1" t="s">
        <v>465</v>
      </c>
      <c r="C227" s="1" t="s">
        <v>516</v>
      </c>
      <c r="D227" s="1" t="s">
        <v>517</v>
      </c>
      <c r="E227" s="1" t="s">
        <v>520</v>
      </c>
      <c r="F227" s="1" t="s">
        <v>517</v>
      </c>
      <c r="G227" s="4">
        <v>1205.6385997952916</v>
      </c>
      <c r="H227" s="7">
        <v>2</v>
      </c>
      <c r="I227" s="5">
        <v>0</v>
      </c>
      <c r="J227" s="5">
        <v>0</v>
      </c>
      <c r="K227" s="8">
        <v>0</v>
      </c>
      <c r="L227" s="5">
        <v>15.085568065506651</v>
      </c>
      <c r="M227" s="7">
        <v>2</v>
      </c>
      <c r="N227" s="5">
        <v>0</v>
      </c>
      <c r="O227" s="5">
        <v>0</v>
      </c>
      <c r="P227" s="5">
        <v>0</v>
      </c>
      <c r="Q227" s="5">
        <v>13517.8758321392</v>
      </c>
      <c r="R227" s="5">
        <v>5</v>
      </c>
      <c r="S227" s="5">
        <v>6210.9159228747676</v>
      </c>
      <c r="T227" s="5">
        <v>2192.0879727793299</v>
      </c>
      <c r="U227" s="5">
        <v>8403.0038956540975</v>
      </c>
      <c r="V227" s="26">
        <f>SUM(sev_pin_gbv[[#This Row],[Total IDPs PiN]],sev_pin_gbv[[#This Row],[Total Returnees PiN]],sev_pin_gbv[[#This Row],[Total HC PiN]])</f>
        <v>8403.0038956540975</v>
      </c>
    </row>
    <row r="228" spans="1:22" x14ac:dyDescent="0.2">
      <c r="A228" s="1" t="s">
        <v>464</v>
      </c>
      <c r="B228" s="1" t="s">
        <v>465</v>
      </c>
      <c r="C228" s="1" t="s">
        <v>516</v>
      </c>
      <c r="D228" s="1" t="s">
        <v>517</v>
      </c>
      <c r="E228" s="1" t="s">
        <v>521</v>
      </c>
      <c r="F228" s="1" t="s">
        <v>522</v>
      </c>
      <c r="G228" s="4">
        <v>652.50247826440238</v>
      </c>
      <c r="H228" s="7">
        <v>2</v>
      </c>
      <c r="I228" s="5">
        <v>0</v>
      </c>
      <c r="J228" s="5">
        <v>0</v>
      </c>
      <c r="K228" s="8">
        <v>0</v>
      </c>
      <c r="L228" s="5">
        <v>15.389209393028359</v>
      </c>
      <c r="M228" s="7">
        <v>2</v>
      </c>
      <c r="N228" s="5">
        <v>0</v>
      </c>
      <c r="O228" s="5">
        <v>0</v>
      </c>
      <c r="P228" s="5">
        <v>0</v>
      </c>
      <c r="Q228" s="5">
        <v>6907.9083123425689</v>
      </c>
      <c r="R228" s="5">
        <v>3</v>
      </c>
      <c r="S228" s="5">
        <v>1040.917690900935</v>
      </c>
      <c r="T228" s="5">
        <v>1135.546571891929</v>
      </c>
      <c r="U228" s="5">
        <v>2176.4642627928642</v>
      </c>
      <c r="V228" s="26">
        <f>SUM(sev_pin_gbv[[#This Row],[Total IDPs PiN]],sev_pin_gbv[[#This Row],[Total Returnees PiN]],sev_pin_gbv[[#This Row],[Total HC PiN]])</f>
        <v>2176.4642627928642</v>
      </c>
    </row>
    <row r="229" spans="1:22" x14ac:dyDescent="0.2">
      <c r="A229" s="1" t="s">
        <v>464</v>
      </c>
      <c r="B229" s="1" t="s">
        <v>465</v>
      </c>
      <c r="C229" s="1" t="s">
        <v>516</v>
      </c>
      <c r="D229" s="1" t="s">
        <v>517</v>
      </c>
      <c r="E229" s="1" t="s">
        <v>523</v>
      </c>
      <c r="F229" s="1" t="s">
        <v>524</v>
      </c>
      <c r="G229" s="4">
        <v>1279.3868359191349</v>
      </c>
      <c r="H229" s="7">
        <v>2</v>
      </c>
      <c r="I229" s="5">
        <v>0</v>
      </c>
      <c r="J229" s="5">
        <v>0</v>
      </c>
      <c r="K229" s="8">
        <v>0</v>
      </c>
      <c r="L229" s="5">
        <v>0</v>
      </c>
      <c r="M229" s="7">
        <v>2</v>
      </c>
      <c r="N229" s="5">
        <v>0</v>
      </c>
      <c r="O229" s="5">
        <v>0</v>
      </c>
      <c r="P229" s="5">
        <v>0</v>
      </c>
      <c r="Q229" s="5">
        <v>5087.6131640808644</v>
      </c>
      <c r="R229" s="5">
        <v>5</v>
      </c>
      <c r="S229" s="5">
        <v>3643.8310499498084</v>
      </c>
      <c r="T229" s="5">
        <v>893.76988017636813</v>
      </c>
      <c r="U229" s="5">
        <v>4537.6009301261765</v>
      </c>
      <c r="V229" s="26">
        <f>SUM(sev_pin_gbv[[#This Row],[Total IDPs PiN]],sev_pin_gbv[[#This Row],[Total Returnees PiN]],sev_pin_gbv[[#This Row],[Total HC PiN]])</f>
        <v>4537.6009301261765</v>
      </c>
    </row>
    <row r="230" spans="1:22" x14ac:dyDescent="0.2">
      <c r="A230" s="1" t="s">
        <v>525</v>
      </c>
      <c r="B230" s="1" t="s">
        <v>526</v>
      </c>
      <c r="C230" s="1" t="s">
        <v>527</v>
      </c>
      <c r="D230" s="1" t="s">
        <v>526</v>
      </c>
      <c r="E230" s="1" t="s">
        <v>528</v>
      </c>
      <c r="F230" s="1" t="s">
        <v>529</v>
      </c>
      <c r="G230" s="4">
        <v>340.96700009121037</v>
      </c>
      <c r="H230" s="7">
        <v>2</v>
      </c>
      <c r="I230" s="5">
        <v>0</v>
      </c>
      <c r="J230" s="5">
        <v>0</v>
      </c>
      <c r="K230" s="8">
        <v>0</v>
      </c>
      <c r="L230" s="5">
        <v>6963.1854549876853</v>
      </c>
      <c r="M230" s="7">
        <v>3</v>
      </c>
      <c r="N230" s="5">
        <v>497.37038964197751</v>
      </c>
      <c r="O230" s="5">
        <v>2884.74825992347</v>
      </c>
      <c r="P230" s="5">
        <v>3382.1186495654474</v>
      </c>
      <c r="Q230" s="5">
        <v>14599.647544921103</v>
      </c>
      <c r="R230" s="5">
        <v>3</v>
      </c>
      <c r="S230" s="5">
        <v>663.6203429509593</v>
      </c>
      <c r="T230" s="5">
        <v>7299.8237724605515</v>
      </c>
      <c r="U230" s="5">
        <v>7963.4441154115111</v>
      </c>
      <c r="V230" s="26">
        <f>SUM(sev_pin_gbv[[#This Row],[Total IDPs PiN]],sev_pin_gbv[[#This Row],[Total Returnees PiN]],sev_pin_gbv[[#This Row],[Total HC PiN]])</f>
        <v>11345.562764976959</v>
      </c>
    </row>
    <row r="231" spans="1:22" x14ac:dyDescent="0.2">
      <c r="A231" s="1" t="s">
        <v>525</v>
      </c>
      <c r="B231" s="1" t="s">
        <v>526</v>
      </c>
      <c r="C231" s="1" t="s">
        <v>530</v>
      </c>
      <c r="D231" s="1" t="s">
        <v>531</v>
      </c>
      <c r="E231" s="1" t="s">
        <v>532</v>
      </c>
      <c r="F231" s="1" t="s">
        <v>531</v>
      </c>
      <c r="G231" s="4">
        <v>3157.6333505955463</v>
      </c>
      <c r="H231" s="7">
        <v>3</v>
      </c>
      <c r="I231" s="5">
        <v>157.88166752977733</v>
      </c>
      <c r="J231" s="5">
        <v>473.64500258933191</v>
      </c>
      <c r="K231" s="8">
        <v>631.52667011910921</v>
      </c>
      <c r="L231" s="5">
        <v>398.44899016053859</v>
      </c>
      <c r="M231" s="7">
        <v>2</v>
      </c>
      <c r="N231" s="5">
        <v>0</v>
      </c>
      <c r="O231" s="5">
        <v>0</v>
      </c>
      <c r="P231" s="5">
        <v>0</v>
      </c>
      <c r="Q231" s="5">
        <v>26525.917659243922</v>
      </c>
      <c r="R231" s="5">
        <v>5</v>
      </c>
      <c r="S231" s="5">
        <v>5653.0644191831307</v>
      </c>
      <c r="T231" s="5">
        <v>0</v>
      </c>
      <c r="U231" s="5">
        <v>5653.0644191831307</v>
      </c>
      <c r="V231" s="26">
        <f>SUM(sev_pin_gbv[[#This Row],[Total IDPs PiN]],sev_pin_gbv[[#This Row],[Total Returnees PiN]],sev_pin_gbv[[#This Row],[Total HC PiN]])</f>
        <v>6284.5910893022401</v>
      </c>
    </row>
    <row r="232" spans="1:22" x14ac:dyDescent="0.2">
      <c r="A232" s="1" t="s">
        <v>525</v>
      </c>
      <c r="B232" s="1" t="s">
        <v>526</v>
      </c>
      <c r="C232" s="1" t="s">
        <v>530</v>
      </c>
      <c r="D232" s="1" t="s">
        <v>531</v>
      </c>
      <c r="E232" s="1" t="s">
        <v>533</v>
      </c>
      <c r="F232" s="1" t="s">
        <v>534</v>
      </c>
      <c r="G232" s="4">
        <v>1854.6948869651865</v>
      </c>
      <c r="H232" s="7">
        <v>5</v>
      </c>
      <c r="I232" s="5">
        <v>1159.1843043532415</v>
      </c>
      <c r="J232" s="5">
        <v>579.59215217662074</v>
      </c>
      <c r="K232" s="8">
        <v>1738.7764565298621</v>
      </c>
      <c r="L232" s="5">
        <v>1132.202329202217</v>
      </c>
      <c r="M232" s="7">
        <v>3</v>
      </c>
      <c r="N232" s="5">
        <v>0</v>
      </c>
      <c r="O232" s="5">
        <v>1132.202329202217</v>
      </c>
      <c r="P232" s="5">
        <v>1132.202329202217</v>
      </c>
      <c r="Q232" s="5">
        <v>25657.702783832596</v>
      </c>
      <c r="R232" s="5">
        <v>5</v>
      </c>
      <c r="S232" s="5">
        <v>9810.2981232301099</v>
      </c>
      <c r="T232" s="5">
        <v>15092.76634343094</v>
      </c>
      <c r="U232" s="5">
        <v>24903.06446666105</v>
      </c>
      <c r="V232" s="26">
        <f>SUM(sev_pin_gbv[[#This Row],[Total IDPs PiN]],sev_pin_gbv[[#This Row],[Total Returnees PiN]],sev_pin_gbv[[#This Row],[Total HC PiN]])</f>
        <v>27774.04325239313</v>
      </c>
    </row>
    <row r="233" spans="1:22" x14ac:dyDescent="0.2">
      <c r="A233" s="1" t="s">
        <v>525</v>
      </c>
      <c r="B233" s="1" t="s">
        <v>526</v>
      </c>
      <c r="C233" s="1" t="s">
        <v>530</v>
      </c>
      <c r="D233" s="1" t="s">
        <v>531</v>
      </c>
      <c r="E233" s="1" t="s">
        <v>535</v>
      </c>
      <c r="F233" s="1" t="s">
        <v>536</v>
      </c>
      <c r="G233" s="4">
        <v>222.16840420021657</v>
      </c>
      <c r="H233" s="7">
        <v>2</v>
      </c>
      <c r="I233" s="5">
        <v>0</v>
      </c>
      <c r="J233" s="5">
        <v>0</v>
      </c>
      <c r="K233" s="8">
        <v>0</v>
      </c>
      <c r="L233" s="5">
        <v>349.12177802891188</v>
      </c>
      <c r="M233" s="7">
        <v>5</v>
      </c>
      <c r="N233" s="5">
        <v>349.12177802891188</v>
      </c>
      <c r="O233" s="5">
        <v>0</v>
      </c>
      <c r="P233" s="5">
        <v>349.12177802891188</v>
      </c>
      <c r="Q233" s="5">
        <v>23501.109817770874</v>
      </c>
      <c r="R233" s="5">
        <v>5</v>
      </c>
      <c r="S233" s="5">
        <v>12076.959211910031</v>
      </c>
      <c r="T233" s="5">
        <v>1632.0215151229775</v>
      </c>
      <c r="U233" s="5">
        <v>13708.980727033007</v>
      </c>
      <c r="V233" s="26">
        <f>SUM(sev_pin_gbv[[#This Row],[Total IDPs PiN]],sev_pin_gbv[[#This Row],[Total Returnees PiN]],sev_pin_gbv[[#This Row],[Total HC PiN]])</f>
        <v>14058.102505061919</v>
      </c>
    </row>
    <row r="234" spans="1:22" x14ac:dyDescent="0.2">
      <c r="A234" s="1" t="s">
        <v>537</v>
      </c>
      <c r="B234" s="1" t="s">
        <v>538</v>
      </c>
      <c r="C234" s="1" t="s">
        <v>539</v>
      </c>
      <c r="D234" s="1" t="s">
        <v>538</v>
      </c>
      <c r="E234" s="1" t="s">
        <v>540</v>
      </c>
      <c r="F234" s="1" t="s">
        <v>538</v>
      </c>
      <c r="G234" s="4">
        <v>11437.382486000686</v>
      </c>
      <c r="H234" s="7">
        <v>3</v>
      </c>
      <c r="I234" s="5">
        <v>2052.8635231283283</v>
      </c>
      <c r="J234" s="5">
        <v>293.2662175897612</v>
      </c>
      <c r="K234" s="8">
        <v>2346.1297407180896</v>
      </c>
      <c r="L234" s="5">
        <v>22044.097932308814</v>
      </c>
      <c r="M234" s="7">
        <v>2</v>
      </c>
      <c r="N234" s="5">
        <v>0</v>
      </c>
      <c r="O234" s="5">
        <v>0</v>
      </c>
      <c r="P234" s="5">
        <v>0</v>
      </c>
      <c r="Q234" s="5">
        <v>98229.519581690503</v>
      </c>
      <c r="R234" s="5">
        <v>2</v>
      </c>
      <c r="S234" s="5">
        <v>8419.6731070020523</v>
      </c>
      <c r="T234" s="5">
        <v>0</v>
      </c>
      <c r="U234" s="5">
        <v>8419.6731070020523</v>
      </c>
      <c r="V234" s="26">
        <f>SUM(sev_pin_gbv[[#This Row],[Total IDPs PiN]],sev_pin_gbv[[#This Row],[Total Returnees PiN]],sev_pin_gbv[[#This Row],[Total HC PiN]])</f>
        <v>10765.802847720142</v>
      </c>
    </row>
    <row r="235" spans="1:22" x14ac:dyDescent="0.2">
      <c r="A235" s="1" t="s">
        <v>537</v>
      </c>
      <c r="B235" s="1" t="s">
        <v>538</v>
      </c>
      <c r="C235" s="1" t="s">
        <v>539</v>
      </c>
      <c r="D235" s="1" t="s">
        <v>538</v>
      </c>
      <c r="E235" s="1" t="s">
        <v>541</v>
      </c>
      <c r="F235" s="1" t="s">
        <v>542</v>
      </c>
      <c r="G235" s="4">
        <v>3910.8077593405419</v>
      </c>
      <c r="H235" s="7">
        <v>3</v>
      </c>
      <c r="I235" s="5">
        <v>488.85096991756774</v>
      </c>
      <c r="J235" s="5">
        <v>488.85096991756774</v>
      </c>
      <c r="K235" s="8">
        <v>977.70193983513548</v>
      </c>
      <c r="L235" s="5">
        <v>1392.5130414302537</v>
      </c>
      <c r="M235" s="7">
        <v>2</v>
      </c>
      <c r="N235" s="5">
        <v>0</v>
      </c>
      <c r="O235" s="5">
        <v>0</v>
      </c>
      <c r="P235" s="5">
        <v>0</v>
      </c>
      <c r="Q235" s="5">
        <v>23940.079199229203</v>
      </c>
      <c r="R235" s="5">
        <v>2</v>
      </c>
      <c r="S235" s="5">
        <v>0</v>
      </c>
      <c r="T235" s="5">
        <v>1056.1799646718766</v>
      </c>
      <c r="U235" s="5">
        <v>1056.1799646718766</v>
      </c>
      <c r="V235" s="26">
        <f>SUM(sev_pin_gbv[[#This Row],[Total IDPs PiN]],sev_pin_gbv[[#This Row],[Total Returnees PiN]],sev_pin_gbv[[#This Row],[Total HC PiN]])</f>
        <v>2033.8819045070122</v>
      </c>
    </row>
    <row r="236" spans="1:22" x14ac:dyDescent="0.2">
      <c r="A236" s="1" t="s">
        <v>537</v>
      </c>
      <c r="B236" s="1" t="s">
        <v>538</v>
      </c>
      <c r="C236" s="1" t="s">
        <v>539</v>
      </c>
      <c r="D236" s="1" t="s">
        <v>538</v>
      </c>
      <c r="E236" s="1" t="s">
        <v>543</v>
      </c>
      <c r="F236" s="1" t="s">
        <v>544</v>
      </c>
      <c r="G236" s="4">
        <v>1336.4956113717913</v>
      </c>
      <c r="H236" s="7">
        <v>2</v>
      </c>
      <c r="I236" s="5">
        <v>0</v>
      </c>
      <c r="J236" s="5">
        <v>0</v>
      </c>
      <c r="K236" s="8">
        <v>0</v>
      </c>
      <c r="L236" s="5">
        <v>2074.2090394700526</v>
      </c>
      <c r="M236" s="7">
        <v>2</v>
      </c>
      <c r="N236" s="5">
        <v>0</v>
      </c>
      <c r="O236" s="5">
        <v>0</v>
      </c>
      <c r="P236" s="5">
        <v>0</v>
      </c>
      <c r="Q236" s="5">
        <v>29868.495349158155</v>
      </c>
      <c r="R236" s="5">
        <v>2</v>
      </c>
      <c r="S236" s="5">
        <v>4627.51336395408</v>
      </c>
      <c r="T236" s="5">
        <v>0</v>
      </c>
      <c r="U236" s="5">
        <v>4627.51336395408</v>
      </c>
      <c r="V236" s="26">
        <f>SUM(sev_pin_gbv[[#This Row],[Total IDPs PiN]],sev_pin_gbv[[#This Row],[Total Returnees PiN]],sev_pin_gbv[[#This Row],[Total HC PiN]])</f>
        <v>4627.51336395408</v>
      </c>
    </row>
    <row r="237" spans="1:22" x14ac:dyDescent="0.2">
      <c r="A237" s="1" t="s">
        <v>537</v>
      </c>
      <c r="B237" s="1" t="s">
        <v>538</v>
      </c>
      <c r="C237" s="1" t="s">
        <v>539</v>
      </c>
      <c r="D237" s="1" t="s">
        <v>538</v>
      </c>
      <c r="E237" s="1" t="s">
        <v>545</v>
      </c>
      <c r="F237" s="1" t="s">
        <v>546</v>
      </c>
      <c r="G237" s="4">
        <v>115.04017763234781</v>
      </c>
      <c r="H237" s="7">
        <v>2</v>
      </c>
      <c r="I237" s="5">
        <v>0</v>
      </c>
      <c r="J237" s="5">
        <v>0</v>
      </c>
      <c r="K237" s="8">
        <v>0</v>
      </c>
      <c r="L237" s="5">
        <v>1342.1354057107242</v>
      </c>
      <c r="M237" s="7">
        <v>5</v>
      </c>
      <c r="N237" s="5">
        <v>447.37846857024135</v>
      </c>
      <c r="O237" s="5">
        <v>0</v>
      </c>
      <c r="P237" s="5">
        <v>447.37846857024135</v>
      </c>
      <c r="Q237" s="5">
        <v>30297.62441665693</v>
      </c>
      <c r="R237" s="5">
        <v>3</v>
      </c>
      <c r="S237" s="5">
        <v>3735.3235582179777</v>
      </c>
      <c r="T237" s="5">
        <v>4565.3954600441948</v>
      </c>
      <c r="U237" s="5">
        <v>8300.7190182621725</v>
      </c>
      <c r="V237" s="26">
        <f>SUM(sev_pin_gbv[[#This Row],[Total IDPs PiN]],sev_pin_gbv[[#This Row],[Total Returnees PiN]],sev_pin_gbv[[#This Row],[Total HC PiN]])</f>
        <v>8748.0974868324138</v>
      </c>
    </row>
    <row r="238" spans="1:22" x14ac:dyDescent="0.2">
      <c r="A238" s="1" t="s">
        <v>537</v>
      </c>
      <c r="B238" s="1" t="s">
        <v>538</v>
      </c>
      <c r="C238" s="1" t="s">
        <v>539</v>
      </c>
      <c r="D238" s="1" t="s">
        <v>538</v>
      </c>
      <c r="E238" s="1" t="s">
        <v>547</v>
      </c>
      <c r="F238" s="1" t="s">
        <v>548</v>
      </c>
      <c r="G238" s="4">
        <v>801.01660553517831</v>
      </c>
      <c r="H238" s="7">
        <v>2</v>
      </c>
      <c r="I238" s="5">
        <v>72.819691412288947</v>
      </c>
      <c r="J238" s="5">
        <v>0</v>
      </c>
      <c r="K238" s="8">
        <v>72.819691412288947</v>
      </c>
      <c r="L238" s="5">
        <v>1361.1477825941977</v>
      </c>
      <c r="M238" s="7">
        <v>2</v>
      </c>
      <c r="N238" s="5">
        <v>0</v>
      </c>
      <c r="O238" s="5">
        <v>0</v>
      </c>
      <c r="P238" s="5">
        <v>0</v>
      </c>
      <c r="Q238" s="5">
        <v>23949.235611870616</v>
      </c>
      <c r="R238" s="5">
        <v>2</v>
      </c>
      <c r="S238" s="5">
        <v>319.32314149160823</v>
      </c>
      <c r="T238" s="5">
        <v>957.96942447482468</v>
      </c>
      <c r="U238" s="5">
        <v>1277.2925659664329</v>
      </c>
      <c r="V238" s="26">
        <f>SUM(sev_pin_gbv[[#This Row],[Total IDPs PiN]],sev_pin_gbv[[#This Row],[Total Returnees PiN]],sev_pin_gbv[[#This Row],[Total HC PiN]])</f>
        <v>1350.1122573787218</v>
      </c>
    </row>
    <row r="239" spans="1:22" x14ac:dyDescent="0.2">
      <c r="A239" s="1" t="s">
        <v>537</v>
      </c>
      <c r="B239" s="1" t="s">
        <v>538</v>
      </c>
      <c r="C239" s="1" t="s">
        <v>539</v>
      </c>
      <c r="D239" s="1" t="s">
        <v>538</v>
      </c>
      <c r="E239" s="1" t="s">
        <v>549</v>
      </c>
      <c r="F239" s="1" t="s">
        <v>550</v>
      </c>
      <c r="G239" s="4">
        <v>2974.5941623106564</v>
      </c>
      <c r="H239" s="7">
        <v>2</v>
      </c>
      <c r="I239" s="5">
        <v>0</v>
      </c>
      <c r="J239" s="5">
        <v>0</v>
      </c>
      <c r="K239" s="8">
        <v>0</v>
      </c>
      <c r="L239" s="5">
        <v>1665.638765309626</v>
      </c>
      <c r="M239" s="7">
        <v>2</v>
      </c>
      <c r="N239" s="5">
        <v>0</v>
      </c>
      <c r="O239" s="5">
        <v>0</v>
      </c>
      <c r="P239" s="5">
        <v>0</v>
      </c>
      <c r="Q239" s="5">
        <v>53878.167072379714</v>
      </c>
      <c r="R239" s="5">
        <v>2</v>
      </c>
      <c r="S239" s="5">
        <v>2214.1712495498532</v>
      </c>
      <c r="T239" s="5">
        <v>0</v>
      </c>
      <c r="U239" s="5">
        <v>2214.1712495498532</v>
      </c>
      <c r="V239" s="26">
        <f>SUM(sev_pin_gbv[[#This Row],[Total IDPs PiN]],sev_pin_gbv[[#This Row],[Total Returnees PiN]],sev_pin_gbv[[#This Row],[Total HC PiN]])</f>
        <v>2214.1712495498532</v>
      </c>
    </row>
    <row r="240" spans="1:22" x14ac:dyDescent="0.2">
      <c r="A240" s="1" t="s">
        <v>537</v>
      </c>
      <c r="B240" s="1" t="s">
        <v>538</v>
      </c>
      <c r="C240" s="1" t="s">
        <v>539</v>
      </c>
      <c r="D240" s="1" t="s">
        <v>538</v>
      </c>
      <c r="E240" s="1" t="s">
        <v>551</v>
      </c>
      <c r="F240" s="1" t="s">
        <v>552</v>
      </c>
      <c r="G240" s="4">
        <v>935.10294996159644</v>
      </c>
      <c r="H240" s="7">
        <v>2</v>
      </c>
      <c r="I240" s="5">
        <v>0</v>
      </c>
      <c r="J240" s="5">
        <v>0</v>
      </c>
      <c r="K240" s="8">
        <v>0</v>
      </c>
      <c r="L240" s="5">
        <v>0</v>
      </c>
      <c r="M240" s="7">
        <v>2</v>
      </c>
      <c r="N240" s="5">
        <v>0</v>
      </c>
      <c r="O240" s="5">
        <v>0</v>
      </c>
      <c r="P240" s="5">
        <v>0</v>
      </c>
      <c r="Q240" s="5">
        <v>20437.897050038406</v>
      </c>
      <c r="R240" s="5">
        <v>2</v>
      </c>
      <c r="S240" s="5">
        <v>0</v>
      </c>
      <c r="T240" s="5">
        <v>567.71936250106683</v>
      </c>
      <c r="U240" s="5">
        <v>567.71936250106683</v>
      </c>
      <c r="V240" s="26">
        <f>SUM(sev_pin_gbv[[#This Row],[Total IDPs PiN]],sev_pin_gbv[[#This Row],[Total Returnees PiN]],sev_pin_gbv[[#This Row],[Total HC PiN]])</f>
        <v>567.71936250106683</v>
      </c>
    </row>
    <row r="241" spans="1:22" x14ac:dyDescent="0.2">
      <c r="A241" s="1" t="s">
        <v>537</v>
      </c>
      <c r="B241" s="1" t="s">
        <v>538</v>
      </c>
      <c r="C241" s="1" t="s">
        <v>539</v>
      </c>
      <c r="D241" s="1" t="s">
        <v>538</v>
      </c>
      <c r="E241" s="1" t="s">
        <v>553</v>
      </c>
      <c r="F241" s="1" t="s">
        <v>554</v>
      </c>
      <c r="G241" s="4">
        <v>2474.6371650940141</v>
      </c>
      <c r="H241" s="7">
        <v>5</v>
      </c>
      <c r="I241" s="5">
        <v>824.879055031338</v>
      </c>
      <c r="J241" s="5">
        <v>412.439527515669</v>
      </c>
      <c r="K241" s="8">
        <v>1237.3185825470071</v>
      </c>
      <c r="L241" s="5">
        <v>0</v>
      </c>
      <c r="M241" s="7">
        <v>2</v>
      </c>
      <c r="N241" s="5">
        <v>0</v>
      </c>
      <c r="O241" s="5">
        <v>0</v>
      </c>
      <c r="P241" s="5">
        <v>0</v>
      </c>
      <c r="Q241" s="5">
        <v>23847.162834905983</v>
      </c>
      <c r="R241" s="5">
        <v>2</v>
      </c>
      <c r="S241" s="5">
        <v>361.32064901372701</v>
      </c>
      <c r="T241" s="5">
        <v>0</v>
      </c>
      <c r="U241" s="5">
        <v>361.32064901372701</v>
      </c>
      <c r="V241" s="26">
        <f>SUM(sev_pin_gbv[[#This Row],[Total IDPs PiN]],sev_pin_gbv[[#This Row],[Total Returnees PiN]],sev_pin_gbv[[#This Row],[Total HC PiN]])</f>
        <v>1598.6392315607341</v>
      </c>
    </row>
    <row r="242" spans="1:22" x14ac:dyDescent="0.2">
      <c r="A242" s="1" t="s">
        <v>537</v>
      </c>
      <c r="B242" s="1" t="s">
        <v>538</v>
      </c>
      <c r="C242" s="1" t="s">
        <v>555</v>
      </c>
      <c r="D242" s="1" t="s">
        <v>556</v>
      </c>
      <c r="E242" s="1" t="s">
        <v>557</v>
      </c>
      <c r="F242" s="1" t="s">
        <v>556</v>
      </c>
      <c r="G242" s="4">
        <v>1057.3761443644869</v>
      </c>
      <c r="H242" s="7">
        <v>5</v>
      </c>
      <c r="I242" s="5">
        <v>528.68807218224345</v>
      </c>
      <c r="J242" s="5">
        <v>0</v>
      </c>
      <c r="K242" s="8">
        <v>528.68807218224345</v>
      </c>
      <c r="L242" s="5">
        <v>10268.72590826948</v>
      </c>
      <c r="M242" s="7">
        <v>5</v>
      </c>
      <c r="N242" s="5">
        <v>2053.745181653896</v>
      </c>
      <c r="O242" s="5">
        <v>0</v>
      </c>
      <c r="P242" s="5">
        <v>2053.745181653896</v>
      </c>
      <c r="Q242" s="5">
        <v>81744.097947366041</v>
      </c>
      <c r="R242" s="5">
        <v>5</v>
      </c>
      <c r="S242" s="5">
        <v>23515.425436913494</v>
      </c>
      <c r="T242" s="5">
        <v>0</v>
      </c>
      <c r="U242" s="5">
        <v>23515.425436913494</v>
      </c>
      <c r="V242" s="26">
        <f>SUM(sev_pin_gbv[[#This Row],[Total IDPs PiN]],sev_pin_gbv[[#This Row],[Total Returnees PiN]],sev_pin_gbv[[#This Row],[Total HC PiN]])</f>
        <v>26097.858690749636</v>
      </c>
    </row>
    <row r="243" spans="1:22" x14ac:dyDescent="0.2">
      <c r="A243" s="1" t="s">
        <v>537</v>
      </c>
      <c r="B243" s="1" t="s">
        <v>538</v>
      </c>
      <c r="C243" s="1" t="s">
        <v>555</v>
      </c>
      <c r="D243" s="1" t="s">
        <v>556</v>
      </c>
      <c r="E243" s="1" t="s">
        <v>558</v>
      </c>
      <c r="F243" s="1" t="s">
        <v>559</v>
      </c>
      <c r="G243" s="4">
        <v>397.12721133007415</v>
      </c>
      <c r="H243" s="7">
        <v>2</v>
      </c>
      <c r="I243" s="5">
        <v>0</v>
      </c>
      <c r="J243" s="5">
        <v>0</v>
      </c>
      <c r="K243" s="8">
        <v>0</v>
      </c>
      <c r="L243" s="5">
        <v>630.44700367925009</v>
      </c>
      <c r="M243" s="7">
        <v>2</v>
      </c>
      <c r="N243" s="5">
        <v>0</v>
      </c>
      <c r="O243" s="5">
        <v>0</v>
      </c>
      <c r="P243" s="5">
        <v>0</v>
      </c>
      <c r="Q243" s="5">
        <v>10965.425784990677</v>
      </c>
      <c r="R243" s="5">
        <v>2</v>
      </c>
      <c r="S243" s="5">
        <v>0</v>
      </c>
      <c r="T243" s="5">
        <v>154.44261669000954</v>
      </c>
      <c r="U243" s="5">
        <v>154.44261669000954</v>
      </c>
      <c r="V243" s="26">
        <f>SUM(sev_pin_gbv[[#This Row],[Total IDPs PiN]],sev_pin_gbv[[#This Row],[Total Returnees PiN]],sev_pin_gbv[[#This Row],[Total HC PiN]])</f>
        <v>154.44261669000954</v>
      </c>
    </row>
    <row r="244" spans="1:22" x14ac:dyDescent="0.2">
      <c r="A244" s="1" t="s">
        <v>537</v>
      </c>
      <c r="B244" s="1" t="s">
        <v>538</v>
      </c>
      <c r="C244" s="1" t="s">
        <v>555</v>
      </c>
      <c r="D244" s="1" t="s">
        <v>556</v>
      </c>
      <c r="E244" s="1" t="s">
        <v>560</v>
      </c>
      <c r="F244" s="1" t="s">
        <v>561</v>
      </c>
      <c r="G244" s="4">
        <v>877.34597101111137</v>
      </c>
      <c r="H244" s="7">
        <v>2</v>
      </c>
      <c r="I244" s="5">
        <v>0</v>
      </c>
      <c r="J244" s="5">
        <v>0</v>
      </c>
      <c r="K244" s="8">
        <v>0</v>
      </c>
      <c r="L244" s="5">
        <v>2520.0916912129255</v>
      </c>
      <c r="M244" s="7">
        <v>3</v>
      </c>
      <c r="N244" s="5">
        <v>0</v>
      </c>
      <c r="O244" s="5">
        <v>720.02619748940731</v>
      </c>
      <c r="P244" s="5">
        <v>720.02619748940731</v>
      </c>
      <c r="Q244" s="5">
        <v>41236.562337775955</v>
      </c>
      <c r="R244" s="5">
        <v>5</v>
      </c>
      <c r="S244" s="5">
        <v>15394.98327276969</v>
      </c>
      <c r="T244" s="5">
        <v>2199.2833246813843</v>
      </c>
      <c r="U244" s="5">
        <v>17594.266597451075</v>
      </c>
      <c r="V244" s="26">
        <f>SUM(sev_pin_gbv[[#This Row],[Total IDPs PiN]],sev_pin_gbv[[#This Row],[Total Returnees PiN]],sev_pin_gbv[[#This Row],[Total HC PiN]])</f>
        <v>18314.29279494048</v>
      </c>
    </row>
    <row r="245" spans="1:22" x14ac:dyDescent="0.2">
      <c r="A245" s="1" t="s">
        <v>537</v>
      </c>
      <c r="B245" s="1" t="s">
        <v>538</v>
      </c>
      <c r="C245" s="1" t="s">
        <v>562</v>
      </c>
      <c r="D245" s="1" t="s">
        <v>563</v>
      </c>
      <c r="E245" s="1" t="s">
        <v>564</v>
      </c>
      <c r="F245" s="1" t="s">
        <v>563</v>
      </c>
      <c r="G245" s="4">
        <v>3820.4831704921148</v>
      </c>
      <c r="H245" s="7">
        <v>5</v>
      </c>
      <c r="I245" s="5">
        <v>1273.4943901640381</v>
      </c>
      <c r="J245" s="5">
        <v>0</v>
      </c>
      <c r="K245" s="8">
        <v>1273.4943901640381</v>
      </c>
      <c r="L245" s="5">
        <v>10858.380469616468</v>
      </c>
      <c r="M245" s="7">
        <v>5</v>
      </c>
      <c r="N245" s="5">
        <v>5429.190234808234</v>
      </c>
      <c r="O245" s="5">
        <v>2714.595117404117</v>
      </c>
      <c r="P245" s="5">
        <v>8143.7853522123514</v>
      </c>
      <c r="Q245" s="5">
        <v>44732.536359891419</v>
      </c>
      <c r="R245" s="5">
        <v>5</v>
      </c>
      <c r="S245" s="5">
        <v>11970.678744196293</v>
      </c>
      <c r="T245" s="5">
        <v>630.03572337875244</v>
      </c>
      <c r="U245" s="5">
        <v>12600.714467575046</v>
      </c>
      <c r="V245" s="26">
        <f>SUM(sev_pin_gbv[[#This Row],[Total IDPs PiN]],sev_pin_gbv[[#This Row],[Total Returnees PiN]],sev_pin_gbv[[#This Row],[Total HC PiN]])</f>
        <v>22017.994209951437</v>
      </c>
    </row>
    <row r="246" spans="1:22" x14ac:dyDescent="0.2">
      <c r="A246" s="1" t="s">
        <v>537</v>
      </c>
      <c r="B246" s="1" t="s">
        <v>538</v>
      </c>
      <c r="C246" s="1" t="s">
        <v>562</v>
      </c>
      <c r="D246" s="1" t="s">
        <v>563</v>
      </c>
      <c r="E246" s="1" t="s">
        <v>565</v>
      </c>
      <c r="F246" s="1" t="s">
        <v>566</v>
      </c>
      <c r="G246" s="4">
        <v>793.23670682730915</v>
      </c>
      <c r="H246" s="7">
        <v>3</v>
      </c>
      <c r="I246" s="5">
        <v>0</v>
      </c>
      <c r="J246" s="5">
        <v>396.61835341365457</v>
      </c>
      <c r="K246" s="8">
        <v>396.61835341365457</v>
      </c>
      <c r="L246" s="5">
        <v>1370.6186666666665</v>
      </c>
      <c r="M246" s="7">
        <v>2</v>
      </c>
      <c r="N246" s="5">
        <v>0</v>
      </c>
      <c r="O246" s="5">
        <v>0</v>
      </c>
      <c r="P246" s="5">
        <v>0</v>
      </c>
      <c r="Q246" s="5">
        <v>27206.544626506024</v>
      </c>
      <c r="R246" s="5">
        <v>2</v>
      </c>
      <c r="S246" s="5">
        <v>0</v>
      </c>
      <c r="T246" s="5">
        <v>0</v>
      </c>
      <c r="U246" s="5">
        <v>0</v>
      </c>
      <c r="V246" s="26">
        <f>SUM(sev_pin_gbv[[#This Row],[Total IDPs PiN]],sev_pin_gbv[[#This Row],[Total Returnees PiN]],sev_pin_gbv[[#This Row],[Total HC PiN]])</f>
        <v>396.61835341365457</v>
      </c>
    </row>
    <row r="247" spans="1:22" x14ac:dyDescent="0.2">
      <c r="A247" s="1" t="s">
        <v>537</v>
      </c>
      <c r="B247" s="1" t="s">
        <v>538</v>
      </c>
      <c r="C247" s="1" t="s">
        <v>562</v>
      </c>
      <c r="D247" s="1" t="s">
        <v>563</v>
      </c>
      <c r="E247" s="1" t="s">
        <v>567</v>
      </c>
      <c r="F247" s="1" t="s">
        <v>568</v>
      </c>
      <c r="G247" s="4">
        <v>9180.6430044271019</v>
      </c>
      <c r="H247" s="7">
        <v>5</v>
      </c>
      <c r="I247" s="5">
        <v>1836.1286008854204</v>
      </c>
      <c r="J247" s="5">
        <v>918.06430044271019</v>
      </c>
      <c r="K247" s="8">
        <v>2754.1929013281306</v>
      </c>
      <c r="L247" s="5">
        <v>3727.4791145794256</v>
      </c>
      <c r="M247" s="7">
        <v>2</v>
      </c>
      <c r="N247" s="5">
        <v>0</v>
      </c>
      <c r="O247" s="5">
        <v>0</v>
      </c>
      <c r="P247" s="5">
        <v>0</v>
      </c>
      <c r="Q247" s="5">
        <v>28530.077880993471</v>
      </c>
      <c r="R247" s="5">
        <v>2</v>
      </c>
      <c r="S247" s="5">
        <v>2633.5456505532438</v>
      </c>
      <c r="T247" s="5">
        <v>0</v>
      </c>
      <c r="U247" s="5">
        <v>2633.5456505532438</v>
      </c>
      <c r="V247" s="26">
        <f>SUM(sev_pin_gbv[[#This Row],[Total IDPs PiN]],sev_pin_gbv[[#This Row],[Total Returnees PiN]],sev_pin_gbv[[#This Row],[Total HC PiN]])</f>
        <v>5387.7385518813744</v>
      </c>
    </row>
    <row r="248" spans="1:22" x14ac:dyDescent="0.2">
      <c r="A248" s="1" t="s">
        <v>537</v>
      </c>
      <c r="B248" s="1" t="s">
        <v>538</v>
      </c>
      <c r="C248" s="1" t="s">
        <v>562</v>
      </c>
      <c r="D248" s="1" t="s">
        <v>563</v>
      </c>
      <c r="E248" s="1" t="s">
        <v>569</v>
      </c>
      <c r="F248" s="1" t="s">
        <v>570</v>
      </c>
      <c r="G248" s="4">
        <v>1873.1654339289375</v>
      </c>
      <c r="H248" s="7">
        <v>5</v>
      </c>
      <c r="I248" s="5">
        <v>1248.776955952625</v>
      </c>
      <c r="J248" s="5">
        <v>624.38847797631252</v>
      </c>
      <c r="K248" s="8">
        <v>1873.1654339289375</v>
      </c>
      <c r="L248" s="5">
        <v>1731.430358466464</v>
      </c>
      <c r="M248" s="7">
        <v>3</v>
      </c>
      <c r="N248" s="5">
        <v>216.428794808308</v>
      </c>
      <c r="O248" s="5">
        <v>216.428794808308</v>
      </c>
      <c r="P248" s="5">
        <v>432.857589616616</v>
      </c>
      <c r="Q248" s="5">
        <v>38589.204207604598</v>
      </c>
      <c r="R248" s="5">
        <v>5</v>
      </c>
      <c r="S248" s="5">
        <v>8575.3787128010226</v>
      </c>
      <c r="T248" s="5">
        <v>11255.184560551343</v>
      </c>
      <c r="U248" s="5">
        <v>19830.563273352367</v>
      </c>
      <c r="V248" s="26">
        <f>SUM(sev_pin_gbv[[#This Row],[Total IDPs PiN]],sev_pin_gbv[[#This Row],[Total Returnees PiN]],sev_pin_gbv[[#This Row],[Total HC PiN]])</f>
        <v>22136.58629689792</v>
      </c>
    </row>
    <row r="249" spans="1:22" x14ac:dyDescent="0.2">
      <c r="A249" s="1" t="s">
        <v>537</v>
      </c>
      <c r="B249" s="1" t="s">
        <v>538</v>
      </c>
      <c r="C249" s="1" t="s">
        <v>562</v>
      </c>
      <c r="D249" s="1" t="s">
        <v>563</v>
      </c>
      <c r="E249" s="1" t="s">
        <v>571</v>
      </c>
      <c r="F249" s="1" t="s">
        <v>572</v>
      </c>
      <c r="G249" s="4">
        <v>970.86327417830546</v>
      </c>
      <c r="H249" s="7">
        <v>2</v>
      </c>
      <c r="I249" s="5">
        <v>0</v>
      </c>
      <c r="J249" s="5">
        <v>0</v>
      </c>
      <c r="K249" s="8">
        <v>0</v>
      </c>
      <c r="L249" s="5">
        <v>2501.4919248136098</v>
      </c>
      <c r="M249" s="7">
        <v>2</v>
      </c>
      <c r="N249" s="5">
        <v>0</v>
      </c>
      <c r="O249" s="5">
        <v>0</v>
      </c>
      <c r="P249" s="5">
        <v>0</v>
      </c>
      <c r="Q249" s="5">
        <v>27305.044801008091</v>
      </c>
      <c r="R249" s="5">
        <v>2</v>
      </c>
      <c r="S249" s="5">
        <v>0</v>
      </c>
      <c r="T249" s="5">
        <v>769.15619157769277</v>
      </c>
      <c r="U249" s="5">
        <v>769.15619157769277</v>
      </c>
      <c r="V249" s="26">
        <f>SUM(sev_pin_gbv[[#This Row],[Total IDPs PiN]],sev_pin_gbv[[#This Row],[Total Returnees PiN]],sev_pin_gbv[[#This Row],[Total HC PiN]])</f>
        <v>769.15619157769277</v>
      </c>
    </row>
    <row r="250" spans="1:22" x14ac:dyDescent="0.2">
      <c r="A250" s="1" t="s">
        <v>537</v>
      </c>
      <c r="B250" s="1" t="s">
        <v>538</v>
      </c>
      <c r="C250" s="1" t="s">
        <v>562</v>
      </c>
      <c r="D250" s="1" t="s">
        <v>563</v>
      </c>
      <c r="E250" s="1" t="s">
        <v>573</v>
      </c>
      <c r="F250" s="1" t="s">
        <v>574</v>
      </c>
      <c r="G250" s="4">
        <v>218.05780880695247</v>
      </c>
      <c r="H250" s="7">
        <v>5</v>
      </c>
      <c r="I250" s="5">
        <v>155.75557771925173</v>
      </c>
      <c r="J250" s="5">
        <v>0</v>
      </c>
      <c r="K250" s="8">
        <v>155.75557771925173</v>
      </c>
      <c r="L250" s="5">
        <v>1055.059648740046</v>
      </c>
      <c r="M250" s="7">
        <v>3</v>
      </c>
      <c r="N250" s="5">
        <v>0</v>
      </c>
      <c r="O250" s="5">
        <v>211.01192974800921</v>
      </c>
      <c r="P250" s="5">
        <v>211.01192974800921</v>
      </c>
      <c r="Q250" s="5">
        <v>15431.082542453001</v>
      </c>
      <c r="R250" s="5">
        <v>5</v>
      </c>
      <c r="S250" s="5">
        <v>8693.5676295509875</v>
      </c>
      <c r="T250" s="5">
        <v>1956.0527166489719</v>
      </c>
      <c r="U250" s="5">
        <v>10649.620346199959</v>
      </c>
      <c r="V250" s="26">
        <f>SUM(sev_pin_gbv[[#This Row],[Total IDPs PiN]],sev_pin_gbv[[#This Row],[Total Returnees PiN]],sev_pin_gbv[[#This Row],[Total HC PiN]])</f>
        <v>11016.38785366722</v>
      </c>
    </row>
    <row r="251" spans="1:22" x14ac:dyDescent="0.2">
      <c r="A251" s="1" t="s">
        <v>575</v>
      </c>
      <c r="B251" s="1" t="s">
        <v>576</v>
      </c>
      <c r="C251" s="1" t="s">
        <v>577</v>
      </c>
      <c r="D251" s="1" t="s">
        <v>576</v>
      </c>
      <c r="E251" s="1" t="s">
        <v>578</v>
      </c>
      <c r="F251" s="1" t="s">
        <v>576</v>
      </c>
      <c r="G251" s="4">
        <v>42154.887318653797</v>
      </c>
      <c r="H251" s="7">
        <v>5</v>
      </c>
      <c r="I251" s="5">
        <v>31873.207484835792</v>
      </c>
      <c r="J251" s="5">
        <v>1028.1679833817993</v>
      </c>
      <c r="K251" s="8">
        <v>32901.375468217593</v>
      </c>
      <c r="L251" s="5">
        <v>5268.3024154945133</v>
      </c>
      <c r="M251" s="7">
        <v>5</v>
      </c>
      <c r="N251" s="5">
        <v>4655.7091113672441</v>
      </c>
      <c r="O251" s="5">
        <v>122.51866082545379</v>
      </c>
      <c r="P251" s="5">
        <v>4778.2277721926976</v>
      </c>
      <c r="Q251" s="5">
        <v>83990.410265851679</v>
      </c>
      <c r="R251" s="5">
        <v>5</v>
      </c>
      <c r="S251" s="5">
        <v>57326.78795923201</v>
      </c>
      <c r="T251" s="5">
        <v>5332.72446132391</v>
      </c>
      <c r="U251" s="5">
        <v>62659.512420555919</v>
      </c>
      <c r="V251" s="26">
        <f>SUM(sev_pin_gbv[[#This Row],[Total IDPs PiN]],sev_pin_gbv[[#This Row],[Total Returnees PiN]],sev_pin_gbv[[#This Row],[Total HC PiN]])</f>
        <v>100339.1156609662</v>
      </c>
    </row>
    <row r="252" spans="1:22" x14ac:dyDescent="0.2">
      <c r="A252" s="1" t="s">
        <v>575</v>
      </c>
      <c r="B252" s="1" t="s">
        <v>576</v>
      </c>
      <c r="C252" s="1" t="s">
        <v>577</v>
      </c>
      <c r="D252" s="1" t="s">
        <v>576</v>
      </c>
      <c r="E252" s="1" t="s">
        <v>579</v>
      </c>
      <c r="F252" s="1" t="s">
        <v>580</v>
      </c>
      <c r="G252" s="4">
        <v>452.53079797392678</v>
      </c>
      <c r="H252" s="7">
        <v>5</v>
      </c>
      <c r="I252" s="5">
        <v>181.01231918957072</v>
      </c>
      <c r="J252" s="5">
        <v>135.75923939217802</v>
      </c>
      <c r="K252" s="8">
        <v>316.77155858174876</v>
      </c>
      <c r="L252" s="5">
        <v>376.09798223034124</v>
      </c>
      <c r="M252" s="7">
        <v>5</v>
      </c>
      <c r="N252" s="5">
        <v>173.58368410631135</v>
      </c>
      <c r="O252" s="5">
        <v>202.51429812402989</v>
      </c>
      <c r="P252" s="5">
        <v>376.09798223034124</v>
      </c>
      <c r="Q252" s="5">
        <v>6476.7712197957317</v>
      </c>
      <c r="R252" s="5">
        <v>5</v>
      </c>
      <c r="S252" s="5">
        <v>1850.5060627987807</v>
      </c>
      <c r="T252" s="5">
        <v>264.35800897125432</v>
      </c>
      <c r="U252" s="5">
        <v>2114.864071770035</v>
      </c>
      <c r="V252" s="26">
        <f>SUM(sev_pin_gbv[[#This Row],[Total IDPs PiN]],sev_pin_gbv[[#This Row],[Total Returnees PiN]],sev_pin_gbv[[#This Row],[Total HC PiN]])</f>
        <v>2807.7336125821248</v>
      </c>
    </row>
    <row r="253" spans="1:22" x14ac:dyDescent="0.2">
      <c r="A253" s="1" t="s">
        <v>575</v>
      </c>
      <c r="B253" s="1" t="s">
        <v>576</v>
      </c>
      <c r="C253" s="1" t="s">
        <v>577</v>
      </c>
      <c r="D253" s="1" t="s">
        <v>576</v>
      </c>
      <c r="E253" s="1" t="s">
        <v>581</v>
      </c>
      <c r="F253" s="1" t="s">
        <v>582</v>
      </c>
      <c r="G253" s="4">
        <v>2461.1710150535964</v>
      </c>
      <c r="H253" s="7">
        <v>5</v>
      </c>
      <c r="I253" s="5">
        <v>1054.7875778801126</v>
      </c>
      <c r="J253" s="5">
        <v>0</v>
      </c>
      <c r="K253" s="8">
        <v>1054.7875778801126</v>
      </c>
      <c r="L253" s="5">
        <v>385.36836035757131</v>
      </c>
      <c r="M253" s="7">
        <v>2</v>
      </c>
      <c r="N253" s="5">
        <v>0</v>
      </c>
      <c r="O253" s="5">
        <v>0</v>
      </c>
      <c r="P253" s="5">
        <v>0</v>
      </c>
      <c r="Q253" s="5">
        <v>12737.660624588831</v>
      </c>
      <c r="R253" s="5">
        <v>5</v>
      </c>
      <c r="S253" s="5">
        <v>5822.9305712406085</v>
      </c>
      <c r="T253" s="5">
        <v>4731.131089132994</v>
      </c>
      <c r="U253" s="5">
        <v>10554.061660373602</v>
      </c>
      <c r="V253" s="26">
        <f>SUM(sev_pin_gbv[[#This Row],[Total IDPs PiN]],sev_pin_gbv[[#This Row],[Total Returnees PiN]],sev_pin_gbv[[#This Row],[Total HC PiN]])</f>
        <v>11608.849238253715</v>
      </c>
    </row>
    <row r="254" spans="1:22" x14ac:dyDescent="0.2">
      <c r="A254" s="1" t="s">
        <v>575</v>
      </c>
      <c r="B254" s="1" t="s">
        <v>576</v>
      </c>
      <c r="C254" s="1" t="s">
        <v>583</v>
      </c>
      <c r="D254" s="1" t="s">
        <v>584</v>
      </c>
      <c r="E254" s="1" t="s">
        <v>585</v>
      </c>
      <c r="F254" s="1" t="s">
        <v>584</v>
      </c>
      <c r="G254" s="4">
        <v>8027.0958586736178</v>
      </c>
      <c r="H254" s="7">
        <v>5</v>
      </c>
      <c r="I254" s="5">
        <v>2006.7739646684045</v>
      </c>
      <c r="J254" s="5">
        <v>0</v>
      </c>
      <c r="K254" s="8">
        <v>2006.7739646684045</v>
      </c>
      <c r="L254" s="5">
        <v>766.62573607491072</v>
      </c>
      <c r="M254" s="7">
        <v>4</v>
      </c>
      <c r="N254" s="5">
        <v>219.03592459283163</v>
      </c>
      <c r="O254" s="5">
        <v>109.51796229641582</v>
      </c>
      <c r="P254" s="5">
        <v>328.55388688924745</v>
      </c>
      <c r="Q254" s="5">
        <v>17074.278405251473</v>
      </c>
      <c r="R254" s="5">
        <v>3</v>
      </c>
      <c r="S254" s="5">
        <v>2845.7130675419121</v>
      </c>
      <c r="T254" s="5">
        <v>5122.2835215754412</v>
      </c>
      <c r="U254" s="5">
        <v>7967.9965891173533</v>
      </c>
      <c r="V254" s="26">
        <f>SUM(sev_pin_gbv[[#This Row],[Total IDPs PiN]],sev_pin_gbv[[#This Row],[Total Returnees PiN]],sev_pin_gbv[[#This Row],[Total HC PiN]])</f>
        <v>10303.324440675005</v>
      </c>
    </row>
    <row r="255" spans="1:22" x14ac:dyDescent="0.2">
      <c r="A255" s="1" t="s">
        <v>575</v>
      </c>
      <c r="B255" s="1" t="s">
        <v>576</v>
      </c>
      <c r="C255" s="1" t="s">
        <v>583</v>
      </c>
      <c r="D255" s="1" t="s">
        <v>584</v>
      </c>
      <c r="E255" s="1" t="s">
        <v>586</v>
      </c>
      <c r="F255" s="1" t="s">
        <v>587</v>
      </c>
      <c r="G255" s="4">
        <v>1177.6057105775471</v>
      </c>
      <c r="H255" s="7">
        <v>5</v>
      </c>
      <c r="I255" s="5">
        <v>942.08456846203774</v>
      </c>
      <c r="J255" s="5">
        <v>235.52114211550943</v>
      </c>
      <c r="K255" s="8">
        <v>1177.6057105775471</v>
      </c>
      <c r="L255" s="5">
        <v>424.82442569759894</v>
      </c>
      <c r="M255" s="7">
        <v>5</v>
      </c>
      <c r="N255" s="5">
        <v>318.61831927319918</v>
      </c>
      <c r="O255" s="5">
        <v>106.20610642439974</v>
      </c>
      <c r="P255" s="5">
        <v>424.82442569759894</v>
      </c>
      <c r="Q255" s="5">
        <v>8153.9698637248539</v>
      </c>
      <c r="R255" s="5">
        <v>5</v>
      </c>
      <c r="S255" s="5">
        <v>4447.619925668102</v>
      </c>
      <c r="T255" s="5">
        <v>3088.6249483806264</v>
      </c>
      <c r="U255" s="5">
        <v>7536.2448740487289</v>
      </c>
      <c r="V255" s="26">
        <f>SUM(sev_pin_gbv[[#This Row],[Total IDPs PiN]],sev_pin_gbv[[#This Row],[Total Returnees PiN]],sev_pin_gbv[[#This Row],[Total HC PiN]])</f>
        <v>9138.6750103238755</v>
      </c>
    </row>
    <row r="256" spans="1:22" x14ac:dyDescent="0.2">
      <c r="A256" s="1" t="s">
        <v>575</v>
      </c>
      <c r="B256" s="1" t="s">
        <v>576</v>
      </c>
      <c r="C256" s="1" t="s">
        <v>583</v>
      </c>
      <c r="D256" s="1" t="s">
        <v>584</v>
      </c>
      <c r="E256" s="1" t="s">
        <v>588</v>
      </c>
      <c r="F256" s="1" t="s">
        <v>589</v>
      </c>
      <c r="G256" s="4">
        <v>1700.4753504781359</v>
      </c>
      <c r="H256" s="7">
        <v>5</v>
      </c>
      <c r="I256" s="5">
        <v>1020.2852102868817</v>
      </c>
      <c r="J256" s="5">
        <v>340.09507009562719</v>
      </c>
      <c r="K256" s="8">
        <v>1360.3802803825088</v>
      </c>
      <c r="L256" s="5">
        <v>530.07921270077054</v>
      </c>
      <c r="M256" s="7">
        <v>5</v>
      </c>
      <c r="N256" s="5">
        <v>132.51980317519264</v>
      </c>
      <c r="O256" s="5">
        <v>0</v>
      </c>
      <c r="P256" s="5">
        <v>132.51980317519264</v>
      </c>
      <c r="Q256" s="5">
        <v>4085.2454368210933</v>
      </c>
      <c r="R256" s="5">
        <v>4</v>
      </c>
      <c r="S256" s="5">
        <v>928.46487200479396</v>
      </c>
      <c r="T256" s="5">
        <v>495.18126506922346</v>
      </c>
      <c r="U256" s="5">
        <v>1423.6461370740174</v>
      </c>
      <c r="V256" s="26">
        <f>SUM(sev_pin_gbv[[#This Row],[Total IDPs PiN]],sev_pin_gbv[[#This Row],[Total Returnees PiN]],sev_pin_gbv[[#This Row],[Total HC PiN]])</f>
        <v>2916.5462206317188</v>
      </c>
    </row>
    <row r="257" spans="1:22" x14ac:dyDescent="0.2">
      <c r="A257" s="1" t="s">
        <v>575</v>
      </c>
      <c r="B257" s="1" t="s">
        <v>576</v>
      </c>
      <c r="C257" s="1" t="s">
        <v>583</v>
      </c>
      <c r="D257" s="1" t="s">
        <v>584</v>
      </c>
      <c r="E257" s="1" t="s">
        <v>590</v>
      </c>
      <c r="F257" s="1" t="s">
        <v>591</v>
      </c>
      <c r="G257" s="4">
        <v>1471.5877043425937</v>
      </c>
      <c r="H257" s="7">
        <v>5</v>
      </c>
      <c r="I257" s="5">
        <v>735.79385217129686</v>
      </c>
      <c r="J257" s="5">
        <v>735.79385217129686</v>
      </c>
      <c r="K257" s="8">
        <v>1471.5877043425937</v>
      </c>
      <c r="L257" s="5">
        <v>252.88276000401169</v>
      </c>
      <c r="M257" s="7">
        <v>3</v>
      </c>
      <c r="N257" s="5">
        <v>0</v>
      </c>
      <c r="O257" s="5">
        <v>252.88276000401169</v>
      </c>
      <c r="P257" s="5">
        <v>252.88276000401169</v>
      </c>
      <c r="Q257" s="5">
        <v>4194.5295356533961</v>
      </c>
      <c r="R257" s="5">
        <v>5</v>
      </c>
      <c r="S257" s="5">
        <v>2097.2647678266981</v>
      </c>
      <c r="T257" s="5">
        <v>1498.0462627333559</v>
      </c>
      <c r="U257" s="5">
        <v>3595.311030560054</v>
      </c>
      <c r="V257" s="26">
        <f>SUM(sev_pin_gbv[[#This Row],[Total IDPs PiN]],sev_pin_gbv[[#This Row],[Total Returnees PiN]],sev_pin_gbv[[#This Row],[Total HC PiN]])</f>
        <v>5319.7814949066596</v>
      </c>
    </row>
    <row r="258" spans="1:22" x14ac:dyDescent="0.2">
      <c r="A258" s="1" t="s">
        <v>575</v>
      </c>
      <c r="B258" s="1" t="s">
        <v>576</v>
      </c>
      <c r="C258" s="1" t="s">
        <v>583</v>
      </c>
      <c r="D258" s="1" t="s">
        <v>584</v>
      </c>
      <c r="E258" s="1" t="s">
        <v>592</v>
      </c>
      <c r="F258" s="1" t="s">
        <v>593</v>
      </c>
      <c r="G258" s="4">
        <v>1594.6547796247603</v>
      </c>
      <c r="H258" s="7">
        <v>5</v>
      </c>
      <c r="I258" s="5">
        <v>797.32738981238015</v>
      </c>
      <c r="J258" s="5">
        <v>797.32738981238015</v>
      </c>
      <c r="K258" s="8">
        <v>1594.6547796247603</v>
      </c>
      <c r="L258" s="5">
        <v>1138.1231338294933</v>
      </c>
      <c r="M258" s="7">
        <v>5</v>
      </c>
      <c r="N258" s="5">
        <v>426.79617518606</v>
      </c>
      <c r="O258" s="5">
        <v>569.06156691474666</v>
      </c>
      <c r="P258" s="5">
        <v>995.85774210080672</v>
      </c>
      <c r="Q258" s="5">
        <v>11655.022086545747</v>
      </c>
      <c r="R258" s="5">
        <v>5</v>
      </c>
      <c r="S258" s="5">
        <v>7263.2746336444507</v>
      </c>
      <c r="T258" s="5">
        <v>3716.0939986087883</v>
      </c>
      <c r="U258" s="5">
        <v>10979.368632253239</v>
      </c>
      <c r="V258" s="26">
        <f>SUM(sev_pin_gbv[[#This Row],[Total IDPs PiN]],sev_pin_gbv[[#This Row],[Total Returnees PiN]],sev_pin_gbv[[#This Row],[Total HC PiN]])</f>
        <v>13569.881153978808</v>
      </c>
    </row>
    <row r="259" spans="1:22" x14ac:dyDescent="0.2">
      <c r="A259" s="1" t="s">
        <v>575</v>
      </c>
      <c r="B259" s="1" t="s">
        <v>576</v>
      </c>
      <c r="C259" s="1" t="s">
        <v>594</v>
      </c>
      <c r="D259" s="1" t="s">
        <v>595</v>
      </c>
      <c r="E259" s="1" t="s">
        <v>596</v>
      </c>
      <c r="F259" s="1" t="s">
        <v>595</v>
      </c>
      <c r="G259" s="4">
        <v>22370.27617859243</v>
      </c>
      <c r="H259" s="7">
        <v>5</v>
      </c>
      <c r="I259" s="5">
        <v>20336.614707811299</v>
      </c>
      <c r="J259" s="5">
        <v>0</v>
      </c>
      <c r="K259" s="8">
        <v>20336.614707811299</v>
      </c>
      <c r="L259" s="5">
        <v>268.02589676290461</v>
      </c>
      <c r="M259" s="7">
        <v>5</v>
      </c>
      <c r="N259" s="5">
        <v>268.02589676290461</v>
      </c>
      <c r="O259" s="5">
        <v>0</v>
      </c>
      <c r="P259" s="5">
        <v>268.02589676290461</v>
      </c>
      <c r="Q259" s="5">
        <v>15655.897924644667</v>
      </c>
      <c r="R259" s="5">
        <v>5</v>
      </c>
      <c r="S259" s="5">
        <v>11073.6838979194</v>
      </c>
      <c r="T259" s="5">
        <v>0</v>
      </c>
      <c r="U259" s="5">
        <v>11073.6838979194</v>
      </c>
      <c r="V259" s="26">
        <f>SUM(sev_pin_gbv[[#This Row],[Total IDPs PiN]],sev_pin_gbv[[#This Row],[Total Returnees PiN]],sev_pin_gbv[[#This Row],[Total HC PiN]])</f>
        <v>31678.324502493604</v>
      </c>
    </row>
    <row r="260" spans="1:22" x14ac:dyDescent="0.2">
      <c r="A260" s="1" t="s">
        <v>575</v>
      </c>
      <c r="B260" s="1" t="s">
        <v>576</v>
      </c>
      <c r="C260" s="1" t="s">
        <v>594</v>
      </c>
      <c r="D260" s="1" t="s">
        <v>595</v>
      </c>
      <c r="E260" s="1" t="s">
        <v>597</v>
      </c>
      <c r="F260" s="1" t="s">
        <v>598</v>
      </c>
      <c r="G260" s="4">
        <v>410.22123687281209</v>
      </c>
      <c r="H260" s="7">
        <v>5</v>
      </c>
      <c r="I260" s="5">
        <v>410.22123687281209</v>
      </c>
      <c r="J260" s="5">
        <v>0</v>
      </c>
      <c r="K260" s="8">
        <v>410.22123687281209</v>
      </c>
      <c r="L260" s="5">
        <v>741.92578763127187</v>
      </c>
      <c r="M260" s="7">
        <v>5</v>
      </c>
      <c r="N260" s="5">
        <v>741.92578763127187</v>
      </c>
      <c r="O260" s="5">
        <v>0</v>
      </c>
      <c r="P260" s="5">
        <v>741.92578763127187</v>
      </c>
      <c r="Q260" s="5">
        <v>6649.4529754959167</v>
      </c>
      <c r="R260" s="5">
        <v>5</v>
      </c>
      <c r="S260" s="5">
        <v>5714.3736508168031</v>
      </c>
      <c r="T260" s="5">
        <v>103.8977027421237</v>
      </c>
      <c r="U260" s="5">
        <v>5818.2713535589264</v>
      </c>
      <c r="V260" s="26">
        <f>SUM(sev_pin_gbv[[#This Row],[Total IDPs PiN]],sev_pin_gbv[[#This Row],[Total Returnees PiN]],sev_pin_gbv[[#This Row],[Total HC PiN]])</f>
        <v>6970.4183780630101</v>
      </c>
    </row>
    <row r="261" spans="1:22" x14ac:dyDescent="0.2">
      <c r="A261" s="1" t="s">
        <v>575</v>
      </c>
      <c r="B261" s="1" t="s">
        <v>576</v>
      </c>
      <c r="C261" s="1" t="s">
        <v>594</v>
      </c>
      <c r="D261" s="1" t="s">
        <v>595</v>
      </c>
      <c r="E261" s="1" t="s">
        <v>599</v>
      </c>
      <c r="F261" s="1" t="s">
        <v>600</v>
      </c>
      <c r="G261" s="4">
        <v>469.96255738819934</v>
      </c>
      <c r="H261" s="7">
        <v>5</v>
      </c>
      <c r="I261" s="5">
        <v>261.09030966011073</v>
      </c>
      <c r="J261" s="5">
        <v>104.43612386404429</v>
      </c>
      <c r="K261" s="8">
        <v>365.52643352415504</v>
      </c>
      <c r="L261" s="5">
        <v>487.91474239074989</v>
      </c>
      <c r="M261" s="7">
        <v>5</v>
      </c>
      <c r="N261" s="5">
        <v>325.2764949271666</v>
      </c>
      <c r="O261" s="5">
        <v>0</v>
      </c>
      <c r="P261" s="5">
        <v>325.2764949271666</v>
      </c>
      <c r="Q261" s="5">
        <v>6583.3227002210506</v>
      </c>
      <c r="R261" s="5">
        <v>5</v>
      </c>
      <c r="S261" s="5">
        <v>2837.6390949228667</v>
      </c>
      <c r="T261" s="5">
        <v>908.04451037531726</v>
      </c>
      <c r="U261" s="5">
        <v>3745.6836052981839</v>
      </c>
      <c r="V261" s="26">
        <f>SUM(sev_pin_gbv[[#This Row],[Total IDPs PiN]],sev_pin_gbv[[#This Row],[Total Returnees PiN]],sev_pin_gbv[[#This Row],[Total HC PiN]])</f>
        <v>4436.4865337495057</v>
      </c>
    </row>
    <row r="262" spans="1:22" x14ac:dyDescent="0.2">
      <c r="A262" s="1" t="s">
        <v>601</v>
      </c>
      <c r="B262" s="1" t="s">
        <v>602</v>
      </c>
      <c r="C262" s="1" t="s">
        <v>603</v>
      </c>
      <c r="D262" s="1" t="s">
        <v>602</v>
      </c>
      <c r="E262" s="1" t="s">
        <v>604</v>
      </c>
      <c r="F262" s="1" t="s">
        <v>602</v>
      </c>
      <c r="G262" s="4">
        <v>88.658763571903378</v>
      </c>
      <c r="H262" s="7">
        <v>2</v>
      </c>
      <c r="I262" s="5">
        <v>0</v>
      </c>
      <c r="J262" s="5">
        <v>0</v>
      </c>
      <c r="K262" s="8">
        <v>0</v>
      </c>
      <c r="L262" s="5">
        <v>6794.1212497230217</v>
      </c>
      <c r="M262" s="7">
        <v>5</v>
      </c>
      <c r="N262" s="5">
        <v>3397.0606248615109</v>
      </c>
      <c r="O262" s="5">
        <v>0</v>
      </c>
      <c r="P262" s="5">
        <v>3397.0606248615109</v>
      </c>
      <c r="Q262" s="5">
        <v>3442.8199867050744</v>
      </c>
      <c r="R262" s="5">
        <v>5</v>
      </c>
      <c r="S262" s="5">
        <v>753.11687209173499</v>
      </c>
      <c r="T262" s="5">
        <v>215.17624916906715</v>
      </c>
      <c r="U262" s="5">
        <v>968.29312126080208</v>
      </c>
      <c r="V262" s="26">
        <f>SUM(sev_pin_gbv[[#This Row],[Total IDPs PiN]],sev_pin_gbv[[#This Row],[Total Returnees PiN]],sev_pin_gbv[[#This Row],[Total HC PiN]])</f>
        <v>4365.3537461223132</v>
      </c>
    </row>
    <row r="263" spans="1:22" x14ac:dyDescent="0.2">
      <c r="A263" s="1" t="s">
        <v>601</v>
      </c>
      <c r="B263" s="1" t="s">
        <v>602</v>
      </c>
      <c r="C263" s="1" t="s">
        <v>603</v>
      </c>
      <c r="D263" s="1" t="s">
        <v>602</v>
      </c>
      <c r="E263" s="1" t="s">
        <v>605</v>
      </c>
      <c r="F263" s="1" t="s">
        <v>606</v>
      </c>
      <c r="G263" s="4">
        <v>1928.2186260601547</v>
      </c>
      <c r="H263" s="7">
        <v>2</v>
      </c>
      <c r="I263" s="5">
        <v>58.430867456368325</v>
      </c>
      <c r="J263" s="5">
        <v>29.215433728184163</v>
      </c>
      <c r="K263" s="8">
        <v>87.646301184552485</v>
      </c>
      <c r="L263" s="5">
        <v>647.84376562802993</v>
      </c>
      <c r="M263" s="7">
        <v>2</v>
      </c>
      <c r="N263" s="5">
        <v>17.995660156334164</v>
      </c>
      <c r="O263" s="5">
        <v>35.991320312668329</v>
      </c>
      <c r="P263" s="5">
        <v>53.986980469002489</v>
      </c>
      <c r="Q263" s="5">
        <v>55129.737608311814</v>
      </c>
      <c r="R263" s="5">
        <v>2</v>
      </c>
      <c r="S263" s="5">
        <v>6891.2172010389768</v>
      </c>
      <c r="T263" s="5">
        <v>2067.3651603116928</v>
      </c>
      <c r="U263" s="5">
        <v>8958.5823613506691</v>
      </c>
      <c r="V263" s="26">
        <f>SUM(sev_pin_gbv[[#This Row],[Total IDPs PiN]],sev_pin_gbv[[#This Row],[Total Returnees PiN]],sev_pin_gbv[[#This Row],[Total HC PiN]])</f>
        <v>9100.2156430042232</v>
      </c>
    </row>
    <row r="264" spans="1:22" x14ac:dyDescent="0.2">
      <c r="A264" s="1" t="s">
        <v>601</v>
      </c>
      <c r="B264" s="1" t="s">
        <v>602</v>
      </c>
      <c r="C264" s="1" t="s">
        <v>603</v>
      </c>
      <c r="D264" s="1" t="s">
        <v>602</v>
      </c>
      <c r="E264" s="1" t="s">
        <v>607</v>
      </c>
      <c r="F264" s="1" t="s">
        <v>608</v>
      </c>
      <c r="G264" s="4">
        <v>586.5291976079385</v>
      </c>
      <c r="H264" s="7">
        <v>2</v>
      </c>
      <c r="I264" s="5">
        <v>0</v>
      </c>
      <c r="J264" s="5">
        <v>0</v>
      </c>
      <c r="K264" s="8">
        <v>0</v>
      </c>
      <c r="L264" s="5">
        <v>262.24059932969703</v>
      </c>
      <c r="M264" s="7">
        <v>3</v>
      </c>
      <c r="N264" s="5">
        <v>0</v>
      </c>
      <c r="O264" s="5">
        <v>61.703670430516951</v>
      </c>
      <c r="P264" s="5">
        <v>61.703670430516951</v>
      </c>
      <c r="Q264" s="5">
        <v>25873.430203062362</v>
      </c>
      <c r="R264" s="5">
        <v>2</v>
      </c>
      <c r="S264" s="5">
        <v>0</v>
      </c>
      <c r="T264" s="5">
        <v>0</v>
      </c>
      <c r="U264" s="5">
        <v>0</v>
      </c>
      <c r="V264" s="26">
        <f>SUM(sev_pin_gbv[[#This Row],[Total IDPs PiN]],sev_pin_gbv[[#This Row],[Total Returnees PiN]],sev_pin_gbv[[#This Row],[Total HC PiN]])</f>
        <v>61.703670430516951</v>
      </c>
    </row>
    <row r="265" spans="1:22" x14ac:dyDescent="0.2">
      <c r="A265" s="1" t="s">
        <v>601</v>
      </c>
      <c r="B265" s="1" t="s">
        <v>602</v>
      </c>
      <c r="C265" s="1" t="s">
        <v>609</v>
      </c>
      <c r="D265" s="1" t="s">
        <v>610</v>
      </c>
      <c r="E265" s="1" t="s">
        <v>611</v>
      </c>
      <c r="F265" s="1" t="s">
        <v>612</v>
      </c>
      <c r="G265" s="4">
        <v>52.321763869132297</v>
      </c>
      <c r="H265" s="7">
        <v>3</v>
      </c>
      <c r="I265" s="5">
        <v>0</v>
      </c>
      <c r="J265" s="5">
        <v>34.881175912754863</v>
      </c>
      <c r="K265" s="8">
        <v>34.881175912754863</v>
      </c>
      <c r="L265" s="5">
        <v>70.720625889046957</v>
      </c>
      <c r="M265" s="7">
        <v>3</v>
      </c>
      <c r="N265" s="5">
        <v>0</v>
      </c>
      <c r="O265" s="5">
        <v>30.308839666734407</v>
      </c>
      <c r="P265" s="5">
        <v>30.308839666734407</v>
      </c>
      <c r="Q265" s="5">
        <v>1493.7576102418209</v>
      </c>
      <c r="R265" s="5">
        <v>3</v>
      </c>
      <c r="S265" s="5">
        <v>0</v>
      </c>
      <c r="T265" s="5">
        <v>334.80774022661501</v>
      </c>
      <c r="U265" s="5">
        <v>334.80774022661501</v>
      </c>
      <c r="V265" s="26">
        <f>SUM(sev_pin_gbv[[#This Row],[Total IDPs PiN]],sev_pin_gbv[[#This Row],[Total Returnees PiN]],sev_pin_gbv[[#This Row],[Total HC PiN]])</f>
        <v>399.99775580610429</v>
      </c>
    </row>
    <row r="266" spans="1:22" x14ac:dyDescent="0.2">
      <c r="A266" s="1" t="s">
        <v>630</v>
      </c>
      <c r="H266" s="19"/>
      <c r="I266" s="19"/>
      <c r="J266" s="19"/>
      <c r="K266" s="5">
        <f>SUBTOTAL(109,sev_pin_gbv[Total IDPs PiN])</f>
        <v>602935.55613946018</v>
      </c>
      <c r="L266" s="19"/>
      <c r="M266" s="19"/>
      <c r="N266" s="19"/>
      <c r="O266" s="19"/>
      <c r="P266" s="5">
        <f>SUBTOTAL(109,sev_pin_gbv[Total Returnees PiN])</f>
        <v>237294.6910974881</v>
      </c>
      <c r="Q266" s="19"/>
      <c r="R266" s="19"/>
      <c r="S266" s="19"/>
      <c r="T266" s="19"/>
      <c r="U266" s="5">
        <f>SUBTOTAL(109,sev_pin_gbv[Total HC PiN])</f>
        <v>2053680.8968774802</v>
      </c>
      <c r="V266" s="26">
        <f>SUBTOTAL(109,sev_pin_gbv[TOTAL PiN - GBV])</f>
        <v>2893911.1441144277</v>
      </c>
    </row>
    <row r="267" spans="1:22" x14ac:dyDescent="0.2">
      <c r="G267" s="4"/>
      <c r="H267" s="5"/>
      <c r="I267" s="8"/>
    </row>
    <row r="268" spans="1:22" ht="15" x14ac:dyDescent="0.25">
      <c r="A268"/>
      <c r="B268"/>
      <c r="C268"/>
      <c r="D268"/>
      <c r="E268"/>
      <c r="F268"/>
    </row>
    <row r="269" spans="1:22" ht="15" x14ac:dyDescent="0.25">
      <c r="A269"/>
      <c r="B269"/>
      <c r="C269"/>
      <c r="D269"/>
      <c r="E269"/>
      <c r="F269"/>
    </row>
    <row r="270" spans="1:22" ht="15" x14ac:dyDescent="0.25">
      <c r="A270"/>
      <c r="B270"/>
      <c r="C270"/>
      <c r="D270"/>
      <c r="E270"/>
      <c r="F270"/>
    </row>
    <row r="271" spans="1:22" ht="15" x14ac:dyDescent="0.25">
      <c r="A271"/>
      <c r="B271"/>
      <c r="C271"/>
      <c r="D271"/>
      <c r="E271"/>
      <c r="F271"/>
    </row>
    <row r="272" spans="1:22" ht="15" x14ac:dyDescent="0.25">
      <c r="A272"/>
      <c r="B272"/>
      <c r="C272"/>
      <c r="D272"/>
      <c r="E272"/>
      <c r="F272"/>
    </row>
    <row r="273" spans="1:6" ht="15" x14ac:dyDescent="0.25">
      <c r="A273"/>
      <c r="B273"/>
      <c r="C273"/>
      <c r="D273"/>
      <c r="E273"/>
      <c r="F273"/>
    </row>
    <row r="274" spans="1:6" ht="15" x14ac:dyDescent="0.25">
      <c r="A274"/>
      <c r="B274"/>
      <c r="C274"/>
      <c r="D274"/>
      <c r="E274"/>
      <c r="F274"/>
    </row>
    <row r="275" spans="1:6" ht="15" x14ac:dyDescent="0.25">
      <c r="A275"/>
      <c r="B275"/>
      <c r="C275"/>
      <c r="D275"/>
      <c r="E275"/>
      <c r="F275"/>
    </row>
    <row r="276" spans="1:6" ht="15" x14ac:dyDescent="0.25">
      <c r="A276"/>
      <c r="B276"/>
      <c r="C276"/>
      <c r="D276"/>
      <c r="E276"/>
      <c r="F276"/>
    </row>
    <row r="277" spans="1:6" ht="15" x14ac:dyDescent="0.25">
      <c r="A277"/>
      <c r="B277"/>
      <c r="C277"/>
      <c r="D277"/>
      <c r="E277"/>
      <c r="F277"/>
    </row>
    <row r="278" spans="1:6" ht="15" x14ac:dyDescent="0.25">
      <c r="A278"/>
      <c r="B278"/>
      <c r="C278"/>
      <c r="D278"/>
      <c r="E278"/>
      <c r="F278"/>
    </row>
    <row r="279" spans="1:6" ht="15" x14ac:dyDescent="0.25">
      <c r="A279"/>
      <c r="B279"/>
      <c r="C279"/>
      <c r="D279"/>
      <c r="E279"/>
      <c r="F279"/>
    </row>
    <row r="280" spans="1:6" ht="15" x14ac:dyDescent="0.25">
      <c r="A280"/>
      <c r="B280"/>
      <c r="C280"/>
      <c r="D280"/>
      <c r="E280"/>
      <c r="F280"/>
    </row>
    <row r="281" spans="1:6" ht="15" x14ac:dyDescent="0.25">
      <c r="A281"/>
      <c r="B281"/>
      <c r="C281"/>
      <c r="D281"/>
      <c r="E281"/>
      <c r="F281"/>
    </row>
    <row r="282" spans="1:6" ht="15" x14ac:dyDescent="0.25">
      <c r="A282"/>
      <c r="B282"/>
      <c r="C282"/>
      <c r="D282"/>
      <c r="E282"/>
      <c r="F282"/>
    </row>
    <row r="283" spans="1:6" ht="15" x14ac:dyDescent="0.25">
      <c r="A283"/>
      <c r="B283"/>
      <c r="C283"/>
      <c r="D283"/>
      <c r="E283"/>
      <c r="F283"/>
    </row>
    <row r="284" spans="1:6" ht="15" x14ac:dyDescent="0.25">
      <c r="A284"/>
      <c r="B284"/>
      <c r="C284"/>
      <c r="D284"/>
      <c r="E284"/>
      <c r="F284"/>
    </row>
    <row r="285" spans="1:6" ht="15" x14ac:dyDescent="0.25">
      <c r="A285"/>
      <c r="B285"/>
      <c r="C285"/>
      <c r="D285"/>
      <c r="E285"/>
      <c r="F285"/>
    </row>
    <row r="286" spans="1:6" ht="15" x14ac:dyDescent="0.25">
      <c r="A286"/>
      <c r="B286"/>
      <c r="C286"/>
      <c r="D286"/>
      <c r="E286"/>
      <c r="F286"/>
    </row>
    <row r="287" spans="1:6" ht="15" x14ac:dyDescent="0.25">
      <c r="A287"/>
      <c r="B287"/>
      <c r="C287"/>
      <c r="D287"/>
      <c r="E287"/>
      <c r="F287"/>
    </row>
    <row r="288" spans="1:6" ht="15" x14ac:dyDescent="0.25">
      <c r="A288"/>
      <c r="B288"/>
      <c r="C288"/>
      <c r="D288"/>
      <c r="E288"/>
      <c r="F288"/>
    </row>
    <row r="289" spans="1:6" ht="15" x14ac:dyDescent="0.25">
      <c r="A289"/>
      <c r="B289"/>
      <c r="C289"/>
      <c r="D289"/>
      <c r="E289"/>
      <c r="F289"/>
    </row>
    <row r="290" spans="1:6" ht="15" x14ac:dyDescent="0.25">
      <c r="A290"/>
      <c r="B290"/>
      <c r="C290"/>
      <c r="D290"/>
      <c r="E290"/>
      <c r="F290"/>
    </row>
    <row r="291" spans="1:6" ht="15" x14ac:dyDescent="0.25">
      <c r="A291"/>
      <c r="B291"/>
      <c r="C291"/>
      <c r="D291"/>
      <c r="E291"/>
      <c r="F291"/>
    </row>
    <row r="292" spans="1:6" ht="15" x14ac:dyDescent="0.25">
      <c r="A292"/>
      <c r="B292"/>
      <c r="C292"/>
      <c r="D292"/>
      <c r="E292"/>
      <c r="F292"/>
    </row>
    <row r="293" spans="1:6" ht="15" x14ac:dyDescent="0.25">
      <c r="A293"/>
      <c r="B293"/>
      <c r="C293"/>
      <c r="D293"/>
      <c r="E293"/>
      <c r="F293"/>
    </row>
    <row r="294" spans="1:6" ht="15" x14ac:dyDescent="0.25">
      <c r="A294"/>
      <c r="B294"/>
      <c r="C294"/>
      <c r="D294"/>
      <c r="E294"/>
      <c r="F294"/>
    </row>
    <row r="295" spans="1:6" ht="15" x14ac:dyDescent="0.25">
      <c r="A295"/>
      <c r="B295"/>
      <c r="C295"/>
      <c r="D295"/>
      <c r="E295"/>
      <c r="F295"/>
    </row>
    <row r="296" spans="1:6" ht="15" x14ac:dyDescent="0.25">
      <c r="A296"/>
      <c r="B296"/>
      <c r="C296"/>
      <c r="D296"/>
      <c r="E296"/>
      <c r="F296"/>
    </row>
    <row r="297" spans="1:6" ht="15" x14ac:dyDescent="0.25">
      <c r="A297"/>
      <c r="B297"/>
      <c r="C297"/>
      <c r="D297"/>
      <c r="E297"/>
      <c r="F297"/>
    </row>
    <row r="298" spans="1:6" ht="15" x14ac:dyDescent="0.25">
      <c r="A298"/>
      <c r="B298"/>
      <c r="C298"/>
      <c r="D298"/>
      <c r="E298"/>
      <c r="F298"/>
    </row>
    <row r="299" spans="1:6" ht="15" x14ac:dyDescent="0.25">
      <c r="A299"/>
      <c r="B299"/>
      <c r="C299"/>
      <c r="D299"/>
      <c r="E299"/>
      <c r="F299"/>
    </row>
    <row r="300" spans="1:6" ht="15" x14ac:dyDescent="0.25">
      <c r="A300"/>
      <c r="B300"/>
      <c r="C300"/>
      <c r="D300"/>
      <c r="E300"/>
      <c r="F300"/>
    </row>
    <row r="301" spans="1:6" ht="15" x14ac:dyDescent="0.25">
      <c r="A301"/>
      <c r="B301"/>
      <c r="C301"/>
      <c r="D301"/>
      <c r="E301"/>
      <c r="F301"/>
    </row>
    <row r="302" spans="1:6" ht="15" x14ac:dyDescent="0.25">
      <c r="A302"/>
      <c r="B302"/>
      <c r="C302"/>
      <c r="D302"/>
      <c r="E302"/>
      <c r="F302"/>
    </row>
    <row r="303" spans="1:6" ht="15" x14ac:dyDescent="0.25">
      <c r="A303"/>
      <c r="B303"/>
      <c r="C303"/>
      <c r="D303"/>
      <c r="E303"/>
      <c r="F303"/>
    </row>
    <row r="304" spans="1:6" ht="15" x14ac:dyDescent="0.25">
      <c r="A304"/>
      <c r="B304"/>
      <c r="C304"/>
      <c r="D304"/>
      <c r="E304"/>
      <c r="F304"/>
    </row>
    <row r="305" spans="1:6" ht="15" x14ac:dyDescent="0.25">
      <c r="A305"/>
      <c r="B305"/>
      <c r="C305"/>
      <c r="D305"/>
      <c r="E305"/>
      <c r="F305"/>
    </row>
    <row r="306" spans="1:6" ht="15" x14ac:dyDescent="0.25">
      <c r="A306"/>
      <c r="B306"/>
      <c r="C306"/>
      <c r="D306"/>
      <c r="E306"/>
      <c r="F306"/>
    </row>
    <row r="307" spans="1:6" ht="15" x14ac:dyDescent="0.25">
      <c r="A307"/>
      <c r="B307"/>
      <c r="C307"/>
      <c r="D307"/>
      <c r="E307"/>
      <c r="F307"/>
    </row>
    <row r="308" spans="1:6" ht="15" x14ac:dyDescent="0.25">
      <c r="A308"/>
      <c r="B308"/>
      <c r="C308"/>
      <c r="D308"/>
      <c r="E308"/>
      <c r="F308"/>
    </row>
    <row r="309" spans="1:6" ht="15" x14ac:dyDescent="0.25">
      <c r="A309"/>
      <c r="B309"/>
      <c r="C309"/>
      <c r="D309"/>
      <c r="E309"/>
      <c r="F309"/>
    </row>
    <row r="310" spans="1:6" ht="15" x14ac:dyDescent="0.25">
      <c r="A310"/>
      <c r="B310"/>
      <c r="C310"/>
      <c r="D310"/>
      <c r="E310"/>
      <c r="F310"/>
    </row>
    <row r="311" spans="1:6" ht="15" x14ac:dyDescent="0.25">
      <c r="A311"/>
      <c r="B311"/>
      <c r="C311"/>
      <c r="D311"/>
      <c r="E311"/>
      <c r="F311"/>
    </row>
    <row r="312" spans="1:6" ht="15" x14ac:dyDescent="0.25">
      <c r="A312"/>
      <c r="B312"/>
      <c r="C312"/>
      <c r="D312"/>
      <c r="E312"/>
      <c r="F312"/>
    </row>
    <row r="313" spans="1:6" ht="15" x14ac:dyDescent="0.25">
      <c r="A313"/>
      <c r="B313"/>
      <c r="C313"/>
      <c r="D313"/>
      <c r="E313"/>
      <c r="F313"/>
    </row>
    <row r="314" spans="1:6" ht="15" x14ac:dyDescent="0.25">
      <c r="A314"/>
      <c r="B314"/>
      <c r="C314"/>
      <c r="D314"/>
      <c r="E314"/>
      <c r="F314"/>
    </row>
    <row r="315" spans="1:6" ht="15" x14ac:dyDescent="0.25">
      <c r="A315"/>
      <c r="B315"/>
      <c r="C315"/>
      <c r="D315"/>
      <c r="E315"/>
      <c r="F315"/>
    </row>
    <row r="316" spans="1:6" ht="15" x14ac:dyDescent="0.25">
      <c r="A316"/>
      <c r="B316"/>
      <c r="C316"/>
      <c r="D316"/>
      <c r="E316"/>
      <c r="F316"/>
    </row>
    <row r="317" spans="1:6" ht="15" x14ac:dyDescent="0.25">
      <c r="A317"/>
      <c r="B317"/>
      <c r="C317"/>
      <c r="D317"/>
      <c r="E317"/>
      <c r="F317"/>
    </row>
    <row r="318" spans="1:6" ht="15" x14ac:dyDescent="0.25">
      <c r="A318"/>
      <c r="B318"/>
      <c r="C318"/>
      <c r="D318"/>
      <c r="E318"/>
      <c r="F318"/>
    </row>
    <row r="319" spans="1:6" ht="15" x14ac:dyDescent="0.25">
      <c r="A319"/>
      <c r="B319"/>
      <c r="C319"/>
      <c r="D319"/>
      <c r="E319"/>
      <c r="F319"/>
    </row>
    <row r="320" spans="1:6" ht="15" x14ac:dyDescent="0.25">
      <c r="A320"/>
      <c r="B320"/>
      <c r="C320"/>
      <c r="D320"/>
      <c r="E320"/>
      <c r="F320"/>
    </row>
    <row r="321" spans="1:6" ht="15" x14ac:dyDescent="0.25">
      <c r="A321"/>
      <c r="B321"/>
      <c r="C321"/>
      <c r="D321"/>
      <c r="E321"/>
      <c r="F321"/>
    </row>
    <row r="322" spans="1:6" ht="15" x14ac:dyDescent="0.25">
      <c r="A322"/>
      <c r="B322"/>
      <c r="C322"/>
      <c r="D322"/>
      <c r="E322"/>
      <c r="F322"/>
    </row>
    <row r="323" spans="1:6" ht="15" x14ac:dyDescent="0.25">
      <c r="A323"/>
      <c r="B323"/>
      <c r="C323"/>
      <c r="D323"/>
      <c r="E323"/>
      <c r="F323"/>
    </row>
    <row r="324" spans="1:6" ht="15" x14ac:dyDescent="0.25">
      <c r="A324"/>
      <c r="B324"/>
      <c r="C324"/>
      <c r="D324"/>
      <c r="E324"/>
      <c r="F324"/>
    </row>
    <row r="325" spans="1:6" ht="15" x14ac:dyDescent="0.25">
      <c r="A325"/>
      <c r="B325"/>
      <c r="C325"/>
      <c r="D325"/>
      <c r="E325"/>
      <c r="F325"/>
    </row>
    <row r="326" spans="1:6" ht="15" x14ac:dyDescent="0.25">
      <c r="A326"/>
      <c r="B326"/>
      <c r="C326"/>
      <c r="D326"/>
      <c r="E326"/>
      <c r="F326"/>
    </row>
    <row r="327" spans="1:6" ht="15" x14ac:dyDescent="0.25">
      <c r="A327"/>
      <c r="B327"/>
      <c r="C327"/>
      <c r="D327"/>
      <c r="E327"/>
      <c r="F327"/>
    </row>
    <row r="328" spans="1:6" ht="15" x14ac:dyDescent="0.25">
      <c r="A328"/>
      <c r="B328"/>
      <c r="C328"/>
      <c r="D328"/>
      <c r="E328"/>
      <c r="F328"/>
    </row>
    <row r="329" spans="1:6" ht="15" x14ac:dyDescent="0.25">
      <c r="A329"/>
      <c r="B329"/>
      <c r="C329"/>
      <c r="D329"/>
      <c r="E329"/>
      <c r="F329"/>
    </row>
    <row r="330" spans="1:6" ht="15" x14ac:dyDescent="0.25">
      <c r="A330"/>
      <c r="B330"/>
      <c r="C330"/>
      <c r="D330"/>
      <c r="E330"/>
      <c r="F330"/>
    </row>
    <row r="331" spans="1:6" ht="15" x14ac:dyDescent="0.25">
      <c r="A331"/>
      <c r="B331"/>
      <c r="C331"/>
      <c r="D331"/>
      <c r="E331"/>
      <c r="F331"/>
    </row>
    <row r="332" spans="1:6" ht="15" x14ac:dyDescent="0.25">
      <c r="A332"/>
      <c r="B332"/>
      <c r="C332"/>
      <c r="D332"/>
      <c r="E332"/>
      <c r="F332"/>
    </row>
    <row r="333" spans="1:6" ht="15" x14ac:dyDescent="0.25">
      <c r="A333"/>
      <c r="B333"/>
      <c r="C333"/>
      <c r="D333"/>
      <c r="E333"/>
      <c r="F333"/>
    </row>
    <row r="334" spans="1:6" ht="15" x14ac:dyDescent="0.25">
      <c r="A334"/>
      <c r="B334"/>
      <c r="C334"/>
      <c r="D334"/>
      <c r="E334"/>
      <c r="F334"/>
    </row>
    <row r="335" spans="1:6" ht="15" x14ac:dyDescent="0.25">
      <c r="A335"/>
      <c r="B335"/>
      <c r="C335"/>
      <c r="D335"/>
      <c r="E335"/>
      <c r="F335"/>
    </row>
    <row r="336" spans="1:6" ht="15" x14ac:dyDescent="0.25">
      <c r="A336"/>
      <c r="B336"/>
      <c r="C336"/>
      <c r="D336"/>
      <c r="E336"/>
      <c r="F336"/>
    </row>
    <row r="337" spans="1:6" ht="15" x14ac:dyDescent="0.25">
      <c r="A337"/>
      <c r="B337"/>
      <c r="C337"/>
      <c r="D337"/>
      <c r="E337"/>
      <c r="F337"/>
    </row>
    <row r="338" spans="1:6" ht="15" x14ac:dyDescent="0.25">
      <c r="A338"/>
      <c r="B338"/>
      <c r="C338"/>
      <c r="D338"/>
      <c r="E338"/>
      <c r="F338"/>
    </row>
    <row r="339" spans="1:6" ht="15" x14ac:dyDescent="0.25">
      <c r="A339"/>
      <c r="B339"/>
      <c r="C339"/>
      <c r="D339"/>
      <c r="E339"/>
      <c r="F339"/>
    </row>
    <row r="340" spans="1:6" ht="15" x14ac:dyDescent="0.25">
      <c r="A340"/>
      <c r="B340"/>
      <c r="C340"/>
      <c r="D340"/>
      <c r="E340"/>
      <c r="F340"/>
    </row>
    <row r="341" spans="1:6" ht="15" x14ac:dyDescent="0.25">
      <c r="A341"/>
      <c r="B341"/>
      <c r="C341"/>
      <c r="D341"/>
      <c r="E341"/>
      <c r="F341"/>
    </row>
    <row r="342" spans="1:6" ht="15" x14ac:dyDescent="0.25">
      <c r="A342"/>
      <c r="B342"/>
      <c r="C342"/>
      <c r="D342"/>
      <c r="E342"/>
      <c r="F342"/>
    </row>
    <row r="343" spans="1:6" ht="15" x14ac:dyDescent="0.25">
      <c r="A343"/>
      <c r="B343"/>
      <c r="C343"/>
      <c r="D343"/>
      <c r="E343"/>
      <c r="F343"/>
    </row>
    <row r="344" spans="1:6" ht="15" x14ac:dyDescent="0.25">
      <c r="A344"/>
      <c r="B344"/>
      <c r="C344"/>
      <c r="D344"/>
      <c r="E344"/>
      <c r="F344"/>
    </row>
    <row r="345" spans="1:6" ht="15" x14ac:dyDescent="0.25">
      <c r="A345"/>
      <c r="B345"/>
      <c r="C345"/>
      <c r="D345"/>
      <c r="E345"/>
      <c r="F345"/>
    </row>
    <row r="346" spans="1:6" ht="15" x14ac:dyDescent="0.25">
      <c r="A346"/>
      <c r="B346"/>
      <c r="C346"/>
      <c r="D346"/>
      <c r="E346"/>
      <c r="F346"/>
    </row>
    <row r="347" spans="1:6" ht="15" x14ac:dyDescent="0.25">
      <c r="A347"/>
      <c r="B347"/>
      <c r="C347"/>
      <c r="D347"/>
      <c r="E347"/>
      <c r="F347"/>
    </row>
    <row r="348" spans="1:6" ht="15" x14ac:dyDescent="0.25">
      <c r="A348"/>
      <c r="B348"/>
      <c r="C348"/>
      <c r="D348"/>
      <c r="E348"/>
      <c r="F348"/>
    </row>
    <row r="349" spans="1:6" ht="15" x14ac:dyDescent="0.25">
      <c r="A349"/>
      <c r="B349"/>
      <c r="C349"/>
      <c r="D349"/>
      <c r="E349"/>
      <c r="F349"/>
    </row>
    <row r="350" spans="1:6" ht="15" x14ac:dyDescent="0.25">
      <c r="A350"/>
      <c r="B350"/>
      <c r="C350"/>
      <c r="D350"/>
      <c r="E350"/>
      <c r="F350"/>
    </row>
    <row r="351" spans="1:6" ht="15" x14ac:dyDescent="0.25">
      <c r="A351"/>
      <c r="B351"/>
      <c r="C351"/>
      <c r="D351"/>
      <c r="E351"/>
      <c r="F351"/>
    </row>
    <row r="352" spans="1:6" ht="15" x14ac:dyDescent="0.25">
      <c r="A352"/>
      <c r="B352"/>
      <c r="C352"/>
      <c r="D352"/>
      <c r="E352"/>
      <c r="F352"/>
    </row>
    <row r="353" spans="1:6" ht="15" x14ac:dyDescent="0.25">
      <c r="A353"/>
      <c r="B353"/>
      <c r="C353"/>
      <c r="D353"/>
      <c r="E353"/>
      <c r="F353"/>
    </row>
    <row r="354" spans="1:6" ht="15" x14ac:dyDescent="0.25">
      <c r="A354"/>
      <c r="B354"/>
      <c r="C354"/>
      <c r="D354"/>
      <c r="E354"/>
      <c r="F354"/>
    </row>
    <row r="355" spans="1:6" ht="15" x14ac:dyDescent="0.25">
      <c r="A355"/>
      <c r="B355"/>
      <c r="C355"/>
      <c r="D355"/>
      <c r="E355"/>
      <c r="F355"/>
    </row>
    <row r="356" spans="1:6" ht="15" x14ac:dyDescent="0.25">
      <c r="A356"/>
      <c r="B356"/>
      <c r="C356"/>
      <c r="D356"/>
      <c r="E356"/>
      <c r="F356"/>
    </row>
    <row r="357" spans="1:6" ht="15" x14ac:dyDescent="0.25">
      <c r="A357"/>
      <c r="B357"/>
      <c r="C357"/>
      <c r="D357"/>
      <c r="E357"/>
      <c r="F357"/>
    </row>
    <row r="358" spans="1:6" ht="15" x14ac:dyDescent="0.25">
      <c r="A358"/>
      <c r="B358"/>
      <c r="C358"/>
      <c r="D358"/>
      <c r="E358"/>
      <c r="F358"/>
    </row>
    <row r="359" spans="1:6" ht="15" x14ac:dyDescent="0.25">
      <c r="A359"/>
      <c r="B359"/>
      <c r="C359"/>
      <c r="D359"/>
      <c r="E359"/>
      <c r="F359"/>
    </row>
    <row r="360" spans="1:6" ht="15" x14ac:dyDescent="0.25">
      <c r="A360"/>
      <c r="B360"/>
      <c r="C360"/>
      <c r="D360"/>
      <c r="E360"/>
      <c r="F360"/>
    </row>
    <row r="361" spans="1:6" ht="15" x14ac:dyDescent="0.25">
      <c r="A361"/>
      <c r="B361"/>
      <c r="C361"/>
      <c r="D361"/>
      <c r="E361"/>
      <c r="F361"/>
    </row>
    <row r="362" spans="1:6" ht="15" x14ac:dyDescent="0.25">
      <c r="A362"/>
      <c r="B362"/>
      <c r="C362"/>
      <c r="D362"/>
      <c r="E362"/>
      <c r="F362"/>
    </row>
    <row r="363" spans="1:6" ht="15" x14ac:dyDescent="0.25">
      <c r="A363"/>
      <c r="B363"/>
      <c r="C363"/>
      <c r="D363"/>
      <c r="E363"/>
      <c r="F363"/>
    </row>
    <row r="364" spans="1:6" ht="15" x14ac:dyDescent="0.25">
      <c r="A364"/>
      <c r="B364"/>
      <c r="C364"/>
      <c r="D364"/>
      <c r="E364"/>
      <c r="F364"/>
    </row>
    <row r="365" spans="1:6" ht="15" x14ac:dyDescent="0.25">
      <c r="A365"/>
      <c r="B365"/>
      <c r="C365"/>
      <c r="D365"/>
      <c r="E365"/>
      <c r="F365"/>
    </row>
    <row r="366" spans="1:6" ht="15" x14ac:dyDescent="0.25">
      <c r="A366"/>
      <c r="B366"/>
      <c r="C366"/>
      <c r="D366"/>
      <c r="E366"/>
      <c r="F366"/>
    </row>
    <row r="367" spans="1:6" ht="15" x14ac:dyDescent="0.25">
      <c r="A367"/>
      <c r="B367"/>
      <c r="C367"/>
      <c r="D367"/>
      <c r="E367"/>
      <c r="F367"/>
    </row>
    <row r="368" spans="1:6" ht="15" x14ac:dyDescent="0.25">
      <c r="A368"/>
      <c r="B368"/>
      <c r="C368"/>
      <c r="D368"/>
      <c r="E368"/>
      <c r="F368"/>
    </row>
    <row r="369" spans="1:6" ht="15" x14ac:dyDescent="0.25">
      <c r="A369"/>
      <c r="B369"/>
      <c r="C369"/>
      <c r="D369"/>
      <c r="E369"/>
      <c r="F369"/>
    </row>
    <row r="370" spans="1:6" ht="15" x14ac:dyDescent="0.25">
      <c r="A370"/>
      <c r="B370"/>
      <c r="C370"/>
      <c r="D370"/>
      <c r="E370"/>
      <c r="F370"/>
    </row>
    <row r="371" spans="1:6" ht="15" x14ac:dyDescent="0.25">
      <c r="A371"/>
      <c r="B371"/>
      <c r="C371"/>
      <c r="D371"/>
      <c r="E371"/>
      <c r="F371"/>
    </row>
    <row r="372" spans="1:6" ht="15" x14ac:dyDescent="0.25">
      <c r="A372"/>
      <c r="B372"/>
      <c r="C372"/>
      <c r="D372"/>
      <c r="E372"/>
      <c r="F372"/>
    </row>
    <row r="373" spans="1:6" ht="15" x14ac:dyDescent="0.25">
      <c r="A373"/>
      <c r="B373"/>
      <c r="C373"/>
      <c r="D373"/>
      <c r="E373"/>
      <c r="F373"/>
    </row>
    <row r="374" spans="1:6" ht="15" x14ac:dyDescent="0.25">
      <c r="A374"/>
      <c r="B374"/>
      <c r="C374"/>
      <c r="D374"/>
      <c r="E374"/>
      <c r="F374"/>
    </row>
    <row r="375" spans="1:6" ht="15" x14ac:dyDescent="0.25">
      <c r="A375"/>
      <c r="B375"/>
      <c r="C375"/>
      <c r="D375"/>
      <c r="E375"/>
      <c r="F375"/>
    </row>
    <row r="376" spans="1:6" ht="15" x14ac:dyDescent="0.25">
      <c r="A376"/>
      <c r="B376"/>
      <c r="C376"/>
      <c r="D376"/>
      <c r="E376"/>
      <c r="F376"/>
    </row>
    <row r="377" spans="1:6" ht="15" x14ac:dyDescent="0.25">
      <c r="A377"/>
      <c r="B377"/>
      <c r="C377"/>
      <c r="D377"/>
      <c r="E377"/>
      <c r="F377"/>
    </row>
    <row r="378" spans="1:6" ht="15" x14ac:dyDescent="0.25">
      <c r="A378"/>
      <c r="B378"/>
      <c r="C378"/>
      <c r="D378"/>
      <c r="E378"/>
      <c r="F378"/>
    </row>
    <row r="379" spans="1:6" ht="15" x14ac:dyDescent="0.25">
      <c r="A379"/>
      <c r="B379"/>
      <c r="C379"/>
      <c r="D379"/>
      <c r="E379"/>
      <c r="F379"/>
    </row>
    <row r="380" spans="1:6" ht="15" x14ac:dyDescent="0.25">
      <c r="A380"/>
      <c r="B380"/>
      <c r="C380"/>
      <c r="D380"/>
      <c r="E380"/>
      <c r="F380"/>
    </row>
    <row r="381" spans="1:6" ht="15" x14ac:dyDescent="0.25">
      <c r="A381"/>
      <c r="B381"/>
      <c r="C381"/>
      <c r="D381"/>
      <c r="E381"/>
      <c r="F381"/>
    </row>
    <row r="382" spans="1:6" ht="15" x14ac:dyDescent="0.25">
      <c r="A382"/>
      <c r="B382"/>
      <c r="C382"/>
      <c r="D382"/>
      <c r="E382"/>
      <c r="F382"/>
    </row>
    <row r="383" spans="1:6" ht="15" x14ac:dyDescent="0.25">
      <c r="A383"/>
      <c r="B383"/>
      <c r="C383"/>
      <c r="D383"/>
      <c r="E383"/>
      <c r="F383"/>
    </row>
    <row r="384" spans="1:6" ht="15" x14ac:dyDescent="0.25">
      <c r="A384"/>
      <c r="B384"/>
      <c r="C384"/>
      <c r="D384"/>
      <c r="E384"/>
      <c r="F384"/>
    </row>
    <row r="385" spans="1:6" ht="15" x14ac:dyDescent="0.25">
      <c r="A385"/>
      <c r="B385"/>
      <c r="C385"/>
      <c r="D385"/>
      <c r="E385"/>
      <c r="F385"/>
    </row>
    <row r="386" spans="1:6" ht="15" x14ac:dyDescent="0.25">
      <c r="A386"/>
      <c r="B386"/>
      <c r="C386"/>
      <c r="D386"/>
      <c r="E386"/>
      <c r="F386"/>
    </row>
    <row r="387" spans="1:6" ht="15" x14ac:dyDescent="0.25">
      <c r="A387"/>
      <c r="B387"/>
      <c r="C387"/>
      <c r="D387"/>
      <c r="E387"/>
      <c r="F387"/>
    </row>
    <row r="388" spans="1:6" ht="15" x14ac:dyDescent="0.25">
      <c r="A388"/>
      <c r="B388"/>
      <c r="C388"/>
      <c r="D388"/>
      <c r="E388"/>
      <c r="F388"/>
    </row>
    <row r="389" spans="1:6" ht="15" x14ac:dyDescent="0.25">
      <c r="A389"/>
      <c r="B389"/>
      <c r="C389"/>
      <c r="D389"/>
      <c r="E389"/>
      <c r="F389"/>
    </row>
    <row r="390" spans="1:6" ht="15" x14ac:dyDescent="0.25">
      <c r="A390"/>
      <c r="B390"/>
      <c r="C390"/>
      <c r="D390"/>
      <c r="E390"/>
      <c r="F390"/>
    </row>
    <row r="391" spans="1:6" ht="15" x14ac:dyDescent="0.25">
      <c r="A391"/>
      <c r="B391"/>
      <c r="C391"/>
      <c r="D391"/>
      <c r="E391"/>
      <c r="F391"/>
    </row>
    <row r="392" spans="1:6" ht="15" x14ac:dyDescent="0.25">
      <c r="A392"/>
      <c r="B392"/>
      <c r="C392"/>
      <c r="D392"/>
      <c r="E392"/>
      <c r="F392"/>
    </row>
    <row r="393" spans="1:6" ht="15" x14ac:dyDescent="0.25">
      <c r="A393"/>
      <c r="B393"/>
      <c r="C393"/>
      <c r="D393"/>
      <c r="E393"/>
      <c r="F393"/>
    </row>
    <row r="394" spans="1:6" ht="15" x14ac:dyDescent="0.25">
      <c r="A394"/>
      <c r="B394"/>
      <c r="C394"/>
      <c r="D394"/>
      <c r="E394"/>
      <c r="F394"/>
    </row>
    <row r="395" spans="1:6" ht="15" x14ac:dyDescent="0.25">
      <c r="A395"/>
      <c r="B395"/>
      <c r="C395"/>
      <c r="D395"/>
      <c r="E395"/>
      <c r="F395"/>
    </row>
    <row r="396" spans="1:6" ht="15" x14ac:dyDescent="0.25">
      <c r="A396"/>
      <c r="B396"/>
      <c r="C396"/>
      <c r="D396"/>
      <c r="E396"/>
      <c r="F396"/>
    </row>
    <row r="397" spans="1:6" ht="15" x14ac:dyDescent="0.25">
      <c r="A397"/>
      <c r="B397"/>
      <c r="C397"/>
      <c r="D397"/>
      <c r="E397"/>
      <c r="F397"/>
    </row>
    <row r="398" spans="1:6" ht="15" x14ac:dyDescent="0.25">
      <c r="A398"/>
      <c r="B398"/>
      <c r="C398"/>
      <c r="D398"/>
      <c r="E398"/>
      <c r="F398"/>
    </row>
    <row r="399" spans="1:6" ht="15" x14ac:dyDescent="0.25">
      <c r="A399"/>
      <c r="B399"/>
      <c r="C399"/>
      <c r="D399"/>
      <c r="E399"/>
      <c r="F399"/>
    </row>
    <row r="400" spans="1:6" ht="15" x14ac:dyDescent="0.25">
      <c r="A400"/>
      <c r="B400"/>
      <c r="C400"/>
      <c r="D400"/>
      <c r="E400"/>
      <c r="F400"/>
    </row>
    <row r="401" spans="1:6" ht="15" x14ac:dyDescent="0.25">
      <c r="A401"/>
      <c r="B401"/>
      <c r="C401"/>
      <c r="D401"/>
      <c r="E401"/>
      <c r="F401"/>
    </row>
    <row r="402" spans="1:6" ht="15" x14ac:dyDescent="0.25">
      <c r="A402"/>
      <c r="B402"/>
      <c r="C402"/>
      <c r="D402"/>
      <c r="E402"/>
      <c r="F402"/>
    </row>
    <row r="403" spans="1:6" ht="15" x14ac:dyDescent="0.25">
      <c r="A403"/>
      <c r="B403"/>
      <c r="C403"/>
      <c r="D403"/>
      <c r="E403"/>
      <c r="F403"/>
    </row>
    <row r="404" spans="1:6" ht="15" x14ac:dyDescent="0.25">
      <c r="A404"/>
      <c r="B404"/>
      <c r="C404"/>
      <c r="D404"/>
      <c r="E404"/>
      <c r="F404"/>
    </row>
    <row r="405" spans="1:6" ht="15" x14ac:dyDescent="0.25">
      <c r="A405"/>
      <c r="B405"/>
      <c r="C405"/>
      <c r="D405"/>
      <c r="E405"/>
      <c r="F405"/>
    </row>
    <row r="406" spans="1:6" ht="15" x14ac:dyDescent="0.25">
      <c r="A406"/>
      <c r="B406"/>
      <c r="C406"/>
      <c r="D406"/>
      <c r="E406"/>
      <c r="F406"/>
    </row>
    <row r="407" spans="1:6" ht="15" x14ac:dyDescent="0.25">
      <c r="A407"/>
      <c r="B407"/>
      <c r="C407"/>
      <c r="D407"/>
      <c r="E407"/>
      <c r="F407"/>
    </row>
    <row r="408" spans="1:6" ht="15" x14ac:dyDescent="0.25">
      <c r="A408"/>
      <c r="B408"/>
      <c r="C408"/>
      <c r="D408"/>
      <c r="E408"/>
      <c r="F408"/>
    </row>
    <row r="409" spans="1:6" ht="15" x14ac:dyDescent="0.25">
      <c r="A409"/>
      <c r="B409"/>
      <c r="C409"/>
      <c r="D409"/>
      <c r="E409"/>
      <c r="F409"/>
    </row>
    <row r="410" spans="1:6" ht="15" x14ac:dyDescent="0.25">
      <c r="A410"/>
      <c r="B410"/>
      <c r="C410"/>
      <c r="D410"/>
      <c r="E410"/>
      <c r="F410"/>
    </row>
    <row r="411" spans="1:6" ht="15" x14ac:dyDescent="0.25">
      <c r="A411"/>
      <c r="B411"/>
      <c r="C411"/>
      <c r="D411"/>
      <c r="E411"/>
      <c r="F411"/>
    </row>
    <row r="412" spans="1:6" ht="15" x14ac:dyDescent="0.25">
      <c r="A412"/>
      <c r="B412"/>
      <c r="C412"/>
      <c r="D412"/>
      <c r="E412"/>
      <c r="F412"/>
    </row>
    <row r="413" spans="1:6" ht="15" x14ac:dyDescent="0.25">
      <c r="A413"/>
      <c r="B413"/>
      <c r="C413"/>
      <c r="D413"/>
      <c r="E413"/>
      <c r="F413"/>
    </row>
    <row r="414" spans="1:6" ht="15" x14ac:dyDescent="0.25">
      <c r="A414"/>
      <c r="B414"/>
      <c r="C414"/>
      <c r="D414"/>
      <c r="E414"/>
      <c r="F414"/>
    </row>
    <row r="415" spans="1:6" ht="15" x14ac:dyDescent="0.25">
      <c r="A415"/>
      <c r="B415"/>
      <c r="C415"/>
      <c r="D415"/>
      <c r="E415"/>
      <c r="F415"/>
    </row>
    <row r="416" spans="1:6" ht="15" x14ac:dyDescent="0.25">
      <c r="A416"/>
      <c r="B416"/>
      <c r="C416"/>
      <c r="D416"/>
      <c r="E416"/>
      <c r="F416"/>
    </row>
    <row r="417" spans="1:6" ht="15" x14ac:dyDescent="0.25">
      <c r="A417"/>
      <c r="B417"/>
      <c r="C417"/>
      <c r="D417"/>
      <c r="E417"/>
      <c r="F417"/>
    </row>
    <row r="418" spans="1:6" ht="15" x14ac:dyDescent="0.25">
      <c r="A418"/>
      <c r="B418"/>
      <c r="C418"/>
      <c r="D418"/>
      <c r="E418"/>
      <c r="F418"/>
    </row>
    <row r="419" spans="1:6" ht="15" x14ac:dyDescent="0.25">
      <c r="A419"/>
      <c r="B419"/>
      <c r="C419"/>
      <c r="D419"/>
      <c r="E419"/>
      <c r="F419"/>
    </row>
    <row r="420" spans="1:6" ht="15" x14ac:dyDescent="0.25">
      <c r="A420"/>
      <c r="B420"/>
      <c r="C420"/>
      <c r="D420"/>
      <c r="E420"/>
      <c r="F420"/>
    </row>
    <row r="421" spans="1:6" ht="15" x14ac:dyDescent="0.25">
      <c r="A421"/>
      <c r="B421"/>
      <c r="C421"/>
      <c r="D421"/>
      <c r="E421"/>
      <c r="F421"/>
    </row>
    <row r="422" spans="1:6" ht="15" x14ac:dyDescent="0.25">
      <c r="A422"/>
      <c r="B422"/>
      <c r="C422"/>
      <c r="D422"/>
      <c r="E422"/>
      <c r="F422"/>
    </row>
    <row r="423" spans="1:6" ht="15" x14ac:dyDescent="0.25">
      <c r="A423"/>
      <c r="B423"/>
      <c r="C423"/>
      <c r="D423"/>
      <c r="E423"/>
      <c r="F423"/>
    </row>
    <row r="424" spans="1:6" ht="15" x14ac:dyDescent="0.25">
      <c r="A424"/>
      <c r="B424"/>
      <c r="C424"/>
      <c r="D424"/>
      <c r="E424"/>
      <c r="F424"/>
    </row>
    <row r="425" spans="1:6" ht="15" x14ac:dyDescent="0.25">
      <c r="A425"/>
      <c r="B425"/>
      <c r="C425"/>
      <c r="D425"/>
      <c r="E425"/>
      <c r="F425"/>
    </row>
    <row r="426" spans="1:6" ht="15" x14ac:dyDescent="0.25">
      <c r="A426"/>
      <c r="B426"/>
      <c r="C426"/>
      <c r="D426"/>
      <c r="E426"/>
      <c r="F426"/>
    </row>
    <row r="427" spans="1:6" ht="15" x14ac:dyDescent="0.25">
      <c r="A427"/>
      <c r="B427"/>
      <c r="C427"/>
      <c r="D427"/>
      <c r="E427"/>
      <c r="F427"/>
    </row>
    <row r="428" spans="1:6" ht="15" x14ac:dyDescent="0.25">
      <c r="A428"/>
      <c r="B428"/>
      <c r="C428"/>
      <c r="D428"/>
      <c r="E428"/>
      <c r="F428"/>
    </row>
    <row r="429" spans="1:6" ht="15" x14ac:dyDescent="0.25">
      <c r="A429"/>
      <c r="B429"/>
      <c r="C429"/>
      <c r="D429"/>
      <c r="E429"/>
      <c r="F429"/>
    </row>
    <row r="430" spans="1:6" ht="15" x14ac:dyDescent="0.25">
      <c r="A430"/>
      <c r="B430"/>
      <c r="C430"/>
      <c r="D430"/>
      <c r="E430"/>
      <c r="F430"/>
    </row>
    <row r="431" spans="1:6" ht="15" x14ac:dyDescent="0.25">
      <c r="A431"/>
      <c r="B431"/>
      <c r="C431"/>
      <c r="D431"/>
      <c r="E431"/>
      <c r="F431"/>
    </row>
    <row r="432" spans="1:6" ht="15" x14ac:dyDescent="0.25">
      <c r="A432"/>
      <c r="B432"/>
      <c r="C432"/>
      <c r="D432"/>
      <c r="E432"/>
      <c r="F432"/>
    </row>
    <row r="433" spans="1:6" ht="15" x14ac:dyDescent="0.25">
      <c r="A433"/>
      <c r="B433"/>
      <c r="C433"/>
      <c r="D433"/>
      <c r="E433"/>
      <c r="F433"/>
    </row>
    <row r="434" spans="1:6" ht="15" x14ac:dyDescent="0.25">
      <c r="A434"/>
      <c r="B434"/>
      <c r="C434"/>
      <c r="D434"/>
      <c r="E434"/>
      <c r="F434"/>
    </row>
    <row r="435" spans="1:6" ht="15" x14ac:dyDescent="0.25">
      <c r="A435"/>
      <c r="B435"/>
      <c r="C435"/>
      <c r="D435"/>
      <c r="E435"/>
      <c r="F435"/>
    </row>
    <row r="436" spans="1:6" ht="15" x14ac:dyDescent="0.25">
      <c r="A436"/>
      <c r="B436"/>
      <c r="C436"/>
      <c r="D436"/>
      <c r="E436"/>
      <c r="F436"/>
    </row>
    <row r="437" spans="1:6" ht="15" x14ac:dyDescent="0.25">
      <c r="A437"/>
      <c r="B437"/>
      <c r="C437"/>
      <c r="D437"/>
      <c r="E437"/>
      <c r="F437"/>
    </row>
    <row r="438" spans="1:6" ht="15" x14ac:dyDescent="0.25">
      <c r="A438"/>
      <c r="B438"/>
      <c r="C438"/>
      <c r="D438"/>
      <c r="E438"/>
      <c r="F438"/>
    </row>
    <row r="439" spans="1:6" ht="15" x14ac:dyDescent="0.25">
      <c r="A439"/>
      <c r="B439"/>
      <c r="C439"/>
      <c r="D439"/>
      <c r="E439"/>
      <c r="F439"/>
    </row>
    <row r="440" spans="1:6" ht="15" x14ac:dyDescent="0.25">
      <c r="A440"/>
      <c r="B440"/>
      <c r="C440"/>
      <c r="D440"/>
      <c r="E440"/>
      <c r="F440"/>
    </row>
    <row r="441" spans="1:6" ht="15" x14ac:dyDescent="0.25">
      <c r="A441"/>
      <c r="B441"/>
      <c r="C441"/>
      <c r="D441"/>
      <c r="E441"/>
      <c r="F441"/>
    </row>
    <row r="442" spans="1:6" ht="15" x14ac:dyDescent="0.25">
      <c r="A442"/>
      <c r="B442"/>
      <c r="C442"/>
      <c r="D442"/>
      <c r="E442"/>
      <c r="F442"/>
    </row>
    <row r="443" spans="1:6" ht="15" x14ac:dyDescent="0.25">
      <c r="A443"/>
      <c r="B443"/>
      <c r="C443"/>
      <c r="D443"/>
      <c r="E443"/>
      <c r="F443"/>
    </row>
    <row r="444" spans="1:6" ht="15" x14ac:dyDescent="0.25">
      <c r="A444"/>
      <c r="B444"/>
      <c r="C444"/>
      <c r="D444"/>
      <c r="E444"/>
      <c r="F444"/>
    </row>
    <row r="445" spans="1:6" ht="15" x14ac:dyDescent="0.25">
      <c r="A445"/>
      <c r="B445"/>
      <c r="C445"/>
      <c r="D445"/>
      <c r="E445"/>
      <c r="F445"/>
    </row>
    <row r="446" spans="1:6" ht="15" x14ac:dyDescent="0.25">
      <c r="A446"/>
      <c r="B446"/>
      <c r="C446"/>
      <c r="D446"/>
      <c r="E446"/>
      <c r="F446"/>
    </row>
    <row r="447" spans="1:6" ht="15" x14ac:dyDescent="0.25">
      <c r="A447"/>
      <c r="B447"/>
      <c r="C447"/>
      <c r="D447"/>
      <c r="E447"/>
      <c r="F447"/>
    </row>
    <row r="448" spans="1:6" ht="15" x14ac:dyDescent="0.25">
      <c r="A448"/>
      <c r="B448"/>
      <c r="C448"/>
      <c r="D448"/>
      <c r="E448"/>
      <c r="F448"/>
    </row>
    <row r="449" spans="1:6" ht="15" x14ac:dyDescent="0.25">
      <c r="A449"/>
      <c r="B449"/>
      <c r="C449"/>
      <c r="D449"/>
      <c r="E449"/>
      <c r="F449"/>
    </row>
    <row r="450" spans="1:6" ht="15" x14ac:dyDescent="0.25">
      <c r="A450"/>
      <c r="B450"/>
      <c r="C450"/>
      <c r="D450"/>
      <c r="E450"/>
      <c r="F450"/>
    </row>
    <row r="451" spans="1:6" ht="15" x14ac:dyDescent="0.25">
      <c r="A451"/>
      <c r="B451"/>
      <c r="C451"/>
      <c r="D451"/>
      <c r="E451"/>
      <c r="F451"/>
    </row>
    <row r="452" spans="1:6" ht="15" x14ac:dyDescent="0.25">
      <c r="A452"/>
      <c r="B452"/>
      <c r="C452"/>
      <c r="D452"/>
      <c r="E452"/>
      <c r="F452"/>
    </row>
    <row r="453" spans="1:6" ht="15" x14ac:dyDescent="0.25">
      <c r="A453"/>
      <c r="B453"/>
      <c r="C453"/>
      <c r="D453"/>
      <c r="E453"/>
      <c r="F453"/>
    </row>
    <row r="454" spans="1:6" ht="15" x14ac:dyDescent="0.25">
      <c r="A454"/>
      <c r="B454"/>
      <c r="C454"/>
      <c r="D454"/>
      <c r="E454"/>
      <c r="F454"/>
    </row>
    <row r="455" spans="1:6" ht="15" x14ac:dyDescent="0.25">
      <c r="A455"/>
      <c r="B455"/>
      <c r="C455"/>
      <c r="D455"/>
      <c r="E455"/>
      <c r="F455"/>
    </row>
    <row r="456" spans="1:6" ht="15" x14ac:dyDescent="0.25">
      <c r="A456"/>
      <c r="B456"/>
      <c r="C456"/>
      <c r="D456"/>
      <c r="E456"/>
      <c r="F456"/>
    </row>
    <row r="457" spans="1:6" ht="15" x14ac:dyDescent="0.25">
      <c r="A457"/>
      <c r="B457"/>
      <c r="C457"/>
      <c r="D457"/>
      <c r="E457"/>
      <c r="F457"/>
    </row>
    <row r="458" spans="1:6" ht="15" x14ac:dyDescent="0.25">
      <c r="A458"/>
      <c r="B458"/>
      <c r="C458"/>
      <c r="D458"/>
      <c r="E458"/>
      <c r="F458"/>
    </row>
    <row r="459" spans="1:6" ht="15" x14ac:dyDescent="0.25">
      <c r="A459"/>
      <c r="B459"/>
      <c r="C459"/>
      <c r="D459"/>
      <c r="E459"/>
      <c r="F459"/>
    </row>
    <row r="460" spans="1:6" ht="15" x14ac:dyDescent="0.25">
      <c r="A460"/>
      <c r="B460"/>
      <c r="C460"/>
      <c r="D460"/>
      <c r="E460"/>
      <c r="F460"/>
    </row>
    <row r="461" spans="1:6" ht="15" x14ac:dyDescent="0.25">
      <c r="A461"/>
      <c r="B461"/>
      <c r="C461"/>
      <c r="D461"/>
      <c r="E461"/>
      <c r="F461"/>
    </row>
    <row r="462" spans="1:6" ht="15" x14ac:dyDescent="0.25">
      <c r="A462"/>
      <c r="B462"/>
      <c r="C462"/>
      <c r="D462"/>
      <c r="E462"/>
      <c r="F462"/>
    </row>
    <row r="463" spans="1:6" ht="15" x14ac:dyDescent="0.25">
      <c r="A463"/>
      <c r="B463"/>
      <c r="C463"/>
      <c r="D463"/>
      <c r="E463"/>
      <c r="F463"/>
    </row>
    <row r="464" spans="1:6" ht="15" x14ac:dyDescent="0.25">
      <c r="A464"/>
      <c r="B464"/>
      <c r="C464"/>
      <c r="D464"/>
      <c r="E464"/>
      <c r="F464"/>
    </row>
    <row r="465" spans="1:6" ht="15" x14ac:dyDescent="0.25">
      <c r="A465"/>
      <c r="B465"/>
      <c r="C465"/>
      <c r="D465"/>
      <c r="E465"/>
      <c r="F465"/>
    </row>
    <row r="466" spans="1:6" ht="15" x14ac:dyDescent="0.25">
      <c r="A466"/>
      <c r="B466"/>
      <c r="C466"/>
      <c r="D466"/>
      <c r="E466"/>
      <c r="F466"/>
    </row>
    <row r="467" spans="1:6" ht="15" x14ac:dyDescent="0.25">
      <c r="A467"/>
      <c r="B467"/>
      <c r="C467"/>
      <c r="D467"/>
      <c r="E467"/>
      <c r="F467"/>
    </row>
    <row r="468" spans="1:6" ht="15" x14ac:dyDescent="0.25">
      <c r="A468"/>
      <c r="B468"/>
      <c r="C468"/>
      <c r="D468"/>
      <c r="E468"/>
      <c r="F468"/>
    </row>
    <row r="469" spans="1:6" ht="15" x14ac:dyDescent="0.25">
      <c r="A469"/>
      <c r="B469"/>
      <c r="C469"/>
      <c r="D469"/>
      <c r="E469"/>
      <c r="F469"/>
    </row>
    <row r="470" spans="1:6" ht="15" x14ac:dyDescent="0.25">
      <c r="A470"/>
      <c r="B470"/>
      <c r="C470"/>
      <c r="D470"/>
      <c r="E470"/>
      <c r="F470"/>
    </row>
    <row r="471" spans="1:6" ht="15" x14ac:dyDescent="0.25">
      <c r="A471"/>
      <c r="B471"/>
      <c r="C471"/>
      <c r="D471"/>
      <c r="E471"/>
      <c r="F471"/>
    </row>
    <row r="472" spans="1:6" ht="15" x14ac:dyDescent="0.25">
      <c r="A472"/>
      <c r="B472"/>
      <c r="C472"/>
      <c r="D472"/>
      <c r="E472"/>
      <c r="F472"/>
    </row>
    <row r="473" spans="1:6" ht="15" x14ac:dyDescent="0.25">
      <c r="A473"/>
      <c r="B473"/>
      <c r="C473"/>
      <c r="D473"/>
      <c r="E473"/>
      <c r="F473"/>
    </row>
    <row r="474" spans="1:6" ht="15" x14ac:dyDescent="0.25">
      <c r="A474"/>
      <c r="B474"/>
      <c r="C474"/>
      <c r="D474"/>
      <c r="E474"/>
      <c r="F474"/>
    </row>
    <row r="475" spans="1:6" ht="15" x14ac:dyDescent="0.25">
      <c r="A475"/>
      <c r="B475"/>
      <c r="C475"/>
      <c r="D475"/>
      <c r="E475"/>
      <c r="F475"/>
    </row>
    <row r="476" spans="1:6" ht="15" x14ac:dyDescent="0.25">
      <c r="A476"/>
      <c r="B476"/>
      <c r="C476"/>
      <c r="D476"/>
      <c r="E476"/>
      <c r="F476"/>
    </row>
    <row r="477" spans="1:6" ht="15" x14ac:dyDescent="0.25">
      <c r="A477"/>
      <c r="B477"/>
      <c r="C477"/>
      <c r="D477"/>
      <c r="E477"/>
      <c r="F477"/>
    </row>
    <row r="478" spans="1:6" ht="15" x14ac:dyDescent="0.25">
      <c r="A478"/>
      <c r="B478"/>
      <c r="C478"/>
      <c r="D478"/>
      <c r="E478"/>
      <c r="F478"/>
    </row>
    <row r="479" spans="1:6" ht="15" x14ac:dyDescent="0.25">
      <c r="A479"/>
      <c r="B479"/>
      <c r="C479"/>
      <c r="D479"/>
      <c r="E479"/>
      <c r="F479"/>
    </row>
    <row r="480" spans="1:6" ht="15" x14ac:dyDescent="0.25">
      <c r="A480"/>
      <c r="B480"/>
      <c r="C480"/>
      <c r="D480"/>
      <c r="E480"/>
      <c r="F480"/>
    </row>
    <row r="481" spans="1:6" ht="15" x14ac:dyDescent="0.25">
      <c r="A481"/>
      <c r="B481"/>
      <c r="C481"/>
      <c r="D481"/>
      <c r="E481"/>
      <c r="F481"/>
    </row>
    <row r="482" spans="1:6" ht="15" x14ac:dyDescent="0.25">
      <c r="A482"/>
      <c r="B482"/>
      <c r="C482"/>
      <c r="D482"/>
      <c r="E482"/>
      <c r="F482"/>
    </row>
    <row r="483" spans="1:6" ht="15" x14ac:dyDescent="0.25">
      <c r="A483"/>
      <c r="B483"/>
      <c r="C483"/>
      <c r="D483"/>
      <c r="E483"/>
      <c r="F483"/>
    </row>
    <row r="484" spans="1:6" ht="15" x14ac:dyDescent="0.25">
      <c r="A484"/>
      <c r="B484"/>
      <c r="C484"/>
      <c r="D484"/>
      <c r="E484"/>
      <c r="F484"/>
    </row>
    <row r="485" spans="1:6" ht="15" x14ac:dyDescent="0.25">
      <c r="A485"/>
      <c r="B485"/>
      <c r="C485"/>
      <c r="D485"/>
      <c r="E485"/>
      <c r="F485"/>
    </row>
    <row r="486" spans="1:6" ht="15" x14ac:dyDescent="0.25">
      <c r="A486"/>
      <c r="B486"/>
      <c r="C486"/>
      <c r="D486"/>
      <c r="E486"/>
      <c r="F486"/>
    </row>
    <row r="487" spans="1:6" ht="15" x14ac:dyDescent="0.25">
      <c r="A487"/>
      <c r="B487"/>
      <c r="C487"/>
      <c r="D487"/>
      <c r="E487"/>
      <c r="F487"/>
    </row>
    <row r="488" spans="1:6" ht="15" x14ac:dyDescent="0.25">
      <c r="A488"/>
      <c r="B488"/>
      <c r="C488"/>
      <c r="D488"/>
      <c r="E488"/>
      <c r="F488"/>
    </row>
    <row r="489" spans="1:6" ht="15" x14ac:dyDescent="0.25">
      <c r="A489"/>
      <c r="B489"/>
      <c r="C489"/>
      <c r="D489"/>
      <c r="E489"/>
      <c r="F489"/>
    </row>
    <row r="490" spans="1:6" ht="15" x14ac:dyDescent="0.25">
      <c r="A490"/>
      <c r="B490"/>
      <c r="C490"/>
      <c r="D490"/>
      <c r="E490"/>
      <c r="F490"/>
    </row>
    <row r="491" spans="1:6" ht="15" x14ac:dyDescent="0.25">
      <c r="A491"/>
      <c r="B491"/>
      <c r="C491"/>
      <c r="D491"/>
      <c r="E491"/>
      <c r="F491"/>
    </row>
    <row r="492" spans="1:6" ht="15" x14ac:dyDescent="0.25">
      <c r="A492"/>
      <c r="B492"/>
      <c r="C492"/>
      <c r="D492"/>
      <c r="E492"/>
      <c r="F492"/>
    </row>
    <row r="493" spans="1:6" ht="15" x14ac:dyDescent="0.25">
      <c r="A493"/>
      <c r="B493"/>
      <c r="C493"/>
      <c r="D493"/>
      <c r="E493"/>
      <c r="F493"/>
    </row>
    <row r="494" spans="1:6" ht="15" x14ac:dyDescent="0.25">
      <c r="A494"/>
      <c r="B494"/>
      <c r="C494"/>
      <c r="D494"/>
      <c r="E494"/>
      <c r="F494"/>
    </row>
    <row r="495" spans="1:6" ht="15" x14ac:dyDescent="0.25">
      <c r="A495"/>
      <c r="B495"/>
      <c r="C495"/>
      <c r="D495"/>
      <c r="E495"/>
      <c r="F495"/>
    </row>
    <row r="496" spans="1:6" ht="15" x14ac:dyDescent="0.25">
      <c r="A496"/>
      <c r="B496"/>
      <c r="C496"/>
      <c r="D496"/>
      <c r="E496"/>
      <c r="F496"/>
    </row>
    <row r="497" spans="1:6" ht="15" x14ac:dyDescent="0.25">
      <c r="A497"/>
      <c r="B497"/>
      <c r="C497"/>
      <c r="D497"/>
      <c r="E497"/>
      <c r="F497"/>
    </row>
    <row r="498" spans="1:6" ht="15" x14ac:dyDescent="0.25">
      <c r="A498"/>
      <c r="B498"/>
      <c r="C498"/>
      <c r="D498"/>
      <c r="E498"/>
      <c r="F498"/>
    </row>
    <row r="499" spans="1:6" ht="15" x14ac:dyDescent="0.25">
      <c r="A499"/>
      <c r="B499"/>
      <c r="C499"/>
      <c r="D499"/>
      <c r="E499"/>
      <c r="F499"/>
    </row>
    <row r="500" spans="1:6" ht="15" x14ac:dyDescent="0.25">
      <c r="A500"/>
      <c r="B500"/>
      <c r="C500"/>
      <c r="D500"/>
      <c r="E500"/>
      <c r="F500"/>
    </row>
    <row r="501" spans="1:6" ht="15" x14ac:dyDescent="0.25">
      <c r="A501"/>
      <c r="B501"/>
      <c r="C501"/>
      <c r="D501"/>
      <c r="E501"/>
      <c r="F501"/>
    </row>
    <row r="502" spans="1:6" ht="15" x14ac:dyDescent="0.25">
      <c r="A502"/>
      <c r="B502"/>
      <c r="C502"/>
      <c r="D502"/>
      <c r="E502"/>
      <c r="F502"/>
    </row>
    <row r="503" spans="1:6" ht="15" x14ac:dyDescent="0.25">
      <c r="A503"/>
      <c r="B503"/>
      <c r="C503"/>
      <c r="D503"/>
      <c r="E503"/>
      <c r="F503"/>
    </row>
    <row r="504" spans="1:6" ht="15" x14ac:dyDescent="0.25">
      <c r="A504"/>
      <c r="B504"/>
      <c r="C504"/>
      <c r="D504"/>
      <c r="E504"/>
      <c r="F504"/>
    </row>
    <row r="505" spans="1:6" ht="15" x14ac:dyDescent="0.25">
      <c r="A505"/>
      <c r="B505"/>
      <c r="C505"/>
      <c r="D505"/>
      <c r="E505"/>
      <c r="F505"/>
    </row>
    <row r="506" spans="1:6" ht="15" x14ac:dyDescent="0.25">
      <c r="A506"/>
      <c r="B506"/>
      <c r="C506"/>
      <c r="D506"/>
      <c r="E506"/>
      <c r="F506"/>
    </row>
    <row r="507" spans="1:6" ht="15" x14ac:dyDescent="0.25">
      <c r="A507"/>
      <c r="B507"/>
      <c r="C507"/>
      <c r="D507"/>
      <c r="E507"/>
      <c r="F507"/>
    </row>
    <row r="508" spans="1:6" ht="15" x14ac:dyDescent="0.25">
      <c r="A508"/>
      <c r="B508"/>
      <c r="C508"/>
      <c r="D508"/>
      <c r="E508"/>
      <c r="F508"/>
    </row>
    <row r="509" spans="1:6" ht="15" x14ac:dyDescent="0.25">
      <c r="A509"/>
      <c r="B509"/>
      <c r="C509"/>
      <c r="D509"/>
      <c r="E509"/>
      <c r="F509"/>
    </row>
    <row r="510" spans="1:6" ht="15" x14ac:dyDescent="0.25">
      <c r="A510"/>
      <c r="B510"/>
      <c r="C510"/>
      <c r="D510"/>
      <c r="E510"/>
      <c r="F510"/>
    </row>
    <row r="511" spans="1:6" ht="15" x14ac:dyDescent="0.25">
      <c r="A511"/>
      <c r="B511"/>
      <c r="C511"/>
      <c r="D511"/>
      <c r="E511"/>
      <c r="F511"/>
    </row>
    <row r="512" spans="1:6" ht="15" x14ac:dyDescent="0.25">
      <c r="A512"/>
      <c r="B512"/>
      <c r="C512"/>
      <c r="D512"/>
      <c r="E512"/>
      <c r="F512"/>
    </row>
    <row r="513" spans="1:6" ht="15" x14ac:dyDescent="0.25">
      <c r="A513"/>
      <c r="B513"/>
      <c r="C513"/>
      <c r="D513"/>
      <c r="E513"/>
      <c r="F513"/>
    </row>
    <row r="514" spans="1:6" ht="15" x14ac:dyDescent="0.25">
      <c r="A514"/>
      <c r="B514"/>
      <c r="C514"/>
      <c r="D514"/>
      <c r="E514"/>
      <c r="F514"/>
    </row>
    <row r="515" spans="1:6" ht="15" x14ac:dyDescent="0.25">
      <c r="A515"/>
      <c r="B515"/>
      <c r="C515"/>
      <c r="D515"/>
      <c r="E515"/>
      <c r="F515"/>
    </row>
    <row r="516" spans="1:6" ht="15" x14ac:dyDescent="0.25">
      <c r="A516"/>
      <c r="B516"/>
      <c r="C516"/>
      <c r="D516"/>
      <c r="E516"/>
      <c r="F516"/>
    </row>
    <row r="517" spans="1:6" ht="15" x14ac:dyDescent="0.25">
      <c r="A517"/>
      <c r="B517"/>
      <c r="C517"/>
      <c r="D517"/>
      <c r="E517"/>
      <c r="F517"/>
    </row>
    <row r="518" spans="1:6" ht="15" x14ac:dyDescent="0.25">
      <c r="A518"/>
      <c r="B518"/>
      <c r="C518"/>
      <c r="D518"/>
      <c r="E518"/>
      <c r="F518"/>
    </row>
    <row r="519" spans="1:6" ht="15" x14ac:dyDescent="0.25">
      <c r="A519"/>
      <c r="B519"/>
      <c r="C519"/>
      <c r="D519"/>
      <c r="E519"/>
      <c r="F519"/>
    </row>
    <row r="520" spans="1:6" ht="15" x14ac:dyDescent="0.25">
      <c r="A520"/>
      <c r="B520"/>
      <c r="C520"/>
      <c r="D520"/>
      <c r="E520"/>
      <c r="F520"/>
    </row>
    <row r="521" spans="1:6" ht="15" x14ac:dyDescent="0.25">
      <c r="A521"/>
      <c r="B521"/>
      <c r="C521"/>
      <c r="D521"/>
      <c r="E521"/>
      <c r="F521"/>
    </row>
    <row r="522" spans="1:6" ht="15" x14ac:dyDescent="0.25">
      <c r="A522"/>
      <c r="B522"/>
      <c r="C522"/>
      <c r="D522"/>
      <c r="E522"/>
      <c r="F522"/>
    </row>
    <row r="523" spans="1:6" ht="15" x14ac:dyDescent="0.25">
      <c r="A523"/>
      <c r="B523"/>
      <c r="C523"/>
      <c r="D523"/>
      <c r="E523"/>
      <c r="F523"/>
    </row>
    <row r="524" spans="1:6" ht="15" x14ac:dyDescent="0.25">
      <c r="A524"/>
      <c r="B524"/>
      <c r="C524"/>
      <c r="D524"/>
      <c r="E524"/>
      <c r="F524"/>
    </row>
    <row r="525" spans="1:6" ht="15" x14ac:dyDescent="0.25">
      <c r="A525"/>
      <c r="B525"/>
      <c r="C525"/>
      <c r="D525"/>
      <c r="E525"/>
      <c r="F525"/>
    </row>
    <row r="526" spans="1:6" ht="15" x14ac:dyDescent="0.25">
      <c r="A526"/>
      <c r="B526"/>
      <c r="C526"/>
      <c r="D526"/>
      <c r="E526"/>
      <c r="F526"/>
    </row>
    <row r="527" spans="1:6" ht="15" x14ac:dyDescent="0.25">
      <c r="A527"/>
      <c r="B527"/>
      <c r="C527"/>
      <c r="D527"/>
      <c r="E527"/>
      <c r="F527"/>
    </row>
    <row r="528" spans="1:6" ht="15" x14ac:dyDescent="0.25">
      <c r="A528"/>
      <c r="B528"/>
      <c r="C528"/>
      <c r="D528"/>
      <c r="E528"/>
      <c r="F528"/>
    </row>
    <row r="529" spans="1:6" ht="15" x14ac:dyDescent="0.25">
      <c r="A529"/>
      <c r="B529"/>
      <c r="C529"/>
      <c r="D529"/>
      <c r="E529"/>
      <c r="F529"/>
    </row>
    <row r="530" spans="1:6" ht="15" x14ac:dyDescent="0.25">
      <c r="A530"/>
      <c r="B530"/>
      <c r="C530"/>
      <c r="D530"/>
      <c r="E530"/>
      <c r="F530"/>
    </row>
    <row r="531" spans="1:6" ht="15" x14ac:dyDescent="0.25">
      <c r="A531"/>
      <c r="B531"/>
      <c r="C531"/>
      <c r="D531"/>
      <c r="E531"/>
      <c r="F531"/>
    </row>
    <row r="532" spans="1:6" ht="15" x14ac:dyDescent="0.25">
      <c r="A532"/>
      <c r="B532"/>
      <c r="C532"/>
      <c r="D532"/>
      <c r="E532"/>
      <c r="F532"/>
    </row>
    <row r="533" spans="1:6" ht="15" x14ac:dyDescent="0.25">
      <c r="A533"/>
      <c r="B533"/>
      <c r="C533"/>
      <c r="D533"/>
      <c r="E533"/>
      <c r="F533"/>
    </row>
    <row r="534" spans="1:6" ht="15" x14ac:dyDescent="0.25">
      <c r="A534"/>
      <c r="B534"/>
      <c r="C534"/>
      <c r="D534"/>
      <c r="E534"/>
      <c r="F534"/>
    </row>
    <row r="535" spans="1:6" ht="15" x14ac:dyDescent="0.25">
      <c r="A535"/>
      <c r="B535"/>
      <c r="C535"/>
      <c r="D535"/>
      <c r="E535"/>
      <c r="F535"/>
    </row>
    <row r="536" spans="1:6" ht="15" x14ac:dyDescent="0.25">
      <c r="A536"/>
      <c r="B536"/>
      <c r="C536"/>
      <c r="D536"/>
      <c r="E536"/>
      <c r="F536"/>
    </row>
    <row r="537" spans="1:6" ht="15" x14ac:dyDescent="0.25">
      <c r="A537"/>
      <c r="B537"/>
      <c r="C537"/>
      <c r="D537"/>
      <c r="E537"/>
      <c r="F537"/>
    </row>
    <row r="538" spans="1:6" ht="15" x14ac:dyDescent="0.25">
      <c r="A538"/>
      <c r="B538"/>
      <c r="C538"/>
      <c r="D538"/>
      <c r="E538"/>
      <c r="F538"/>
    </row>
    <row r="539" spans="1:6" ht="15" x14ac:dyDescent="0.25">
      <c r="A539"/>
      <c r="B539"/>
      <c r="C539"/>
      <c r="D539"/>
      <c r="E539"/>
      <c r="F539"/>
    </row>
    <row r="540" spans="1:6" ht="15" x14ac:dyDescent="0.25">
      <c r="A540"/>
      <c r="B540"/>
      <c r="C540"/>
      <c r="D540"/>
      <c r="E540"/>
      <c r="F540"/>
    </row>
    <row r="541" spans="1:6" ht="15" x14ac:dyDescent="0.25">
      <c r="A541"/>
      <c r="B541"/>
      <c r="C541"/>
      <c r="D541"/>
      <c r="E541"/>
      <c r="F541"/>
    </row>
    <row r="542" spans="1:6" ht="15" x14ac:dyDescent="0.25">
      <c r="A542"/>
      <c r="B542"/>
      <c r="C542"/>
      <c r="D542"/>
      <c r="E542"/>
      <c r="F542"/>
    </row>
    <row r="543" spans="1:6" ht="15" x14ac:dyDescent="0.25">
      <c r="A543"/>
      <c r="B543"/>
      <c r="C543"/>
      <c r="D543"/>
      <c r="E543"/>
      <c r="F543"/>
    </row>
    <row r="544" spans="1:6" ht="15" x14ac:dyDescent="0.25">
      <c r="A544"/>
      <c r="B544"/>
      <c r="C544"/>
      <c r="D544"/>
      <c r="E544"/>
      <c r="F544"/>
    </row>
    <row r="545" spans="1:6" ht="15" x14ac:dyDescent="0.25">
      <c r="A545"/>
      <c r="B545"/>
      <c r="C545"/>
      <c r="D545"/>
      <c r="E545"/>
      <c r="F545"/>
    </row>
    <row r="546" spans="1:6" ht="15" x14ac:dyDescent="0.25">
      <c r="A546"/>
      <c r="B546"/>
      <c r="C546"/>
      <c r="D546"/>
      <c r="E546"/>
      <c r="F546"/>
    </row>
    <row r="547" spans="1:6" ht="15" x14ac:dyDescent="0.25">
      <c r="A547"/>
      <c r="B547"/>
      <c r="C547"/>
      <c r="D547"/>
      <c r="E547"/>
      <c r="F547"/>
    </row>
    <row r="548" spans="1:6" ht="15" x14ac:dyDescent="0.25">
      <c r="A548"/>
      <c r="B548"/>
      <c r="C548"/>
      <c r="D548"/>
      <c r="E548"/>
      <c r="F548"/>
    </row>
    <row r="549" spans="1:6" ht="15" x14ac:dyDescent="0.25">
      <c r="A549"/>
      <c r="B549"/>
      <c r="C549"/>
      <c r="D549"/>
      <c r="E549"/>
      <c r="F549"/>
    </row>
    <row r="550" spans="1:6" ht="15" x14ac:dyDescent="0.25">
      <c r="A550"/>
      <c r="B550"/>
      <c r="C550"/>
      <c r="D550"/>
      <c r="E550"/>
      <c r="F550"/>
    </row>
    <row r="551" spans="1:6" ht="15" x14ac:dyDescent="0.25">
      <c r="A551"/>
      <c r="B551"/>
      <c r="C551"/>
      <c r="D551"/>
      <c r="E551"/>
      <c r="F551"/>
    </row>
    <row r="552" spans="1:6" ht="15" x14ac:dyDescent="0.25">
      <c r="A552"/>
      <c r="B552"/>
      <c r="C552"/>
      <c r="D552"/>
      <c r="E552"/>
      <c r="F552"/>
    </row>
    <row r="553" spans="1:6" ht="15" x14ac:dyDescent="0.25">
      <c r="A553"/>
      <c r="B553"/>
      <c r="C553"/>
      <c r="D553"/>
      <c r="E553"/>
      <c r="F553"/>
    </row>
    <row r="554" spans="1:6" ht="15" x14ac:dyDescent="0.25">
      <c r="A554"/>
      <c r="B554"/>
      <c r="C554"/>
      <c r="D554"/>
      <c r="E554"/>
      <c r="F554"/>
    </row>
    <row r="555" spans="1:6" ht="15" x14ac:dyDescent="0.25">
      <c r="A555"/>
      <c r="B555"/>
      <c r="C555"/>
      <c r="D555"/>
      <c r="E555"/>
      <c r="F555"/>
    </row>
    <row r="556" spans="1:6" ht="15" x14ac:dyDescent="0.25">
      <c r="A556"/>
      <c r="B556"/>
      <c r="C556"/>
      <c r="D556"/>
      <c r="E556"/>
      <c r="F556"/>
    </row>
    <row r="557" spans="1:6" ht="15" x14ac:dyDescent="0.25">
      <c r="A557"/>
      <c r="B557"/>
      <c r="C557"/>
      <c r="D557"/>
      <c r="E557"/>
      <c r="F557"/>
    </row>
    <row r="558" spans="1:6" ht="15" x14ac:dyDescent="0.25">
      <c r="A558"/>
      <c r="B558"/>
      <c r="C558"/>
      <c r="D558"/>
      <c r="E558"/>
      <c r="F558"/>
    </row>
    <row r="559" spans="1:6" ht="15" x14ac:dyDescent="0.25">
      <c r="A559"/>
      <c r="B559"/>
      <c r="C559"/>
      <c r="D559"/>
      <c r="E559"/>
      <c r="F559"/>
    </row>
    <row r="560" spans="1:6" ht="15" x14ac:dyDescent="0.25">
      <c r="A560"/>
      <c r="B560"/>
      <c r="C560"/>
      <c r="D560"/>
      <c r="E560"/>
      <c r="F560"/>
    </row>
    <row r="561" spans="1:6" ht="15" x14ac:dyDescent="0.25">
      <c r="A561"/>
      <c r="B561"/>
      <c r="C561"/>
      <c r="D561"/>
      <c r="E561"/>
      <c r="F561"/>
    </row>
    <row r="562" spans="1:6" ht="15" x14ac:dyDescent="0.25">
      <c r="A562"/>
      <c r="B562"/>
      <c r="C562"/>
      <c r="D562"/>
      <c r="E562"/>
      <c r="F562"/>
    </row>
    <row r="563" spans="1:6" ht="15" x14ac:dyDescent="0.25">
      <c r="A563"/>
      <c r="B563"/>
      <c r="C563"/>
      <c r="D563"/>
      <c r="E563"/>
      <c r="F563"/>
    </row>
    <row r="564" spans="1:6" ht="15" x14ac:dyDescent="0.25">
      <c r="A564"/>
      <c r="B564"/>
      <c r="C564"/>
      <c r="D564"/>
      <c r="E564"/>
      <c r="F564"/>
    </row>
    <row r="565" spans="1:6" ht="15" x14ac:dyDescent="0.25">
      <c r="A565"/>
      <c r="B565"/>
      <c r="C565"/>
      <c r="D565"/>
      <c r="E565"/>
      <c r="F565"/>
    </row>
    <row r="566" spans="1:6" ht="15" x14ac:dyDescent="0.25">
      <c r="A566"/>
      <c r="B566"/>
      <c r="C566"/>
      <c r="D566"/>
      <c r="E566"/>
      <c r="F566"/>
    </row>
    <row r="567" spans="1:6" ht="15" x14ac:dyDescent="0.25">
      <c r="A567"/>
      <c r="B567"/>
      <c r="C567"/>
      <c r="D567"/>
      <c r="E567"/>
      <c r="F567"/>
    </row>
    <row r="568" spans="1:6" ht="15" x14ac:dyDescent="0.25">
      <c r="A568"/>
      <c r="B568"/>
      <c r="C568"/>
      <c r="D568"/>
      <c r="E568"/>
      <c r="F568"/>
    </row>
    <row r="569" spans="1:6" ht="15" x14ac:dyDescent="0.25">
      <c r="A569"/>
      <c r="B569"/>
      <c r="C569"/>
      <c r="D569"/>
      <c r="E569"/>
      <c r="F569"/>
    </row>
    <row r="570" spans="1:6" ht="15" x14ac:dyDescent="0.25">
      <c r="A570"/>
      <c r="B570"/>
      <c r="C570"/>
      <c r="D570"/>
      <c r="E570"/>
      <c r="F570"/>
    </row>
    <row r="571" spans="1:6" ht="15" x14ac:dyDescent="0.25">
      <c r="A571"/>
      <c r="B571"/>
      <c r="C571"/>
      <c r="D571"/>
      <c r="E571"/>
      <c r="F571"/>
    </row>
    <row r="572" spans="1:6" ht="15" x14ac:dyDescent="0.25">
      <c r="A572"/>
      <c r="B572"/>
      <c r="C572"/>
      <c r="D572"/>
      <c r="E572"/>
      <c r="F572"/>
    </row>
    <row r="573" spans="1:6" ht="15" x14ac:dyDescent="0.25">
      <c r="A573"/>
      <c r="B573"/>
      <c r="C573"/>
      <c r="D573"/>
      <c r="E573"/>
      <c r="F573"/>
    </row>
    <row r="574" spans="1:6" ht="15" x14ac:dyDescent="0.25">
      <c r="A574"/>
      <c r="B574"/>
      <c r="C574"/>
      <c r="D574"/>
      <c r="E574"/>
      <c r="F574"/>
    </row>
    <row r="575" spans="1:6" ht="15" x14ac:dyDescent="0.25">
      <c r="A575"/>
      <c r="B575"/>
      <c r="C575"/>
      <c r="D575"/>
      <c r="E575"/>
      <c r="F575"/>
    </row>
    <row r="576" spans="1:6" ht="15" x14ac:dyDescent="0.25">
      <c r="A576"/>
      <c r="B576"/>
      <c r="C576"/>
      <c r="D576"/>
      <c r="E576"/>
      <c r="F576"/>
    </row>
    <row r="577" spans="1:6" ht="15" x14ac:dyDescent="0.25">
      <c r="A577"/>
      <c r="B577"/>
      <c r="C577"/>
      <c r="D577"/>
      <c r="E577"/>
      <c r="F577"/>
    </row>
    <row r="578" spans="1:6" ht="15" x14ac:dyDescent="0.25">
      <c r="A578"/>
      <c r="B578"/>
      <c r="C578"/>
      <c r="D578"/>
      <c r="E578"/>
      <c r="F578"/>
    </row>
    <row r="579" spans="1:6" ht="15" x14ac:dyDescent="0.25">
      <c r="A579"/>
      <c r="B579"/>
      <c r="C579"/>
      <c r="D579"/>
      <c r="E579"/>
      <c r="F579"/>
    </row>
    <row r="580" spans="1:6" ht="15" x14ac:dyDescent="0.25">
      <c r="A580"/>
      <c r="B580"/>
      <c r="C580"/>
      <c r="D580"/>
      <c r="E580"/>
      <c r="F580"/>
    </row>
    <row r="581" spans="1:6" ht="15" x14ac:dyDescent="0.25">
      <c r="A581"/>
      <c r="B581"/>
      <c r="C581"/>
      <c r="D581"/>
      <c r="E581"/>
      <c r="F581"/>
    </row>
    <row r="582" spans="1:6" ht="15" x14ac:dyDescent="0.25">
      <c r="A582"/>
      <c r="B582"/>
      <c r="C582"/>
      <c r="D582"/>
      <c r="E582"/>
      <c r="F582"/>
    </row>
    <row r="583" spans="1:6" ht="15" x14ac:dyDescent="0.25">
      <c r="A583"/>
      <c r="B583"/>
      <c r="C583"/>
      <c r="D583"/>
      <c r="E583"/>
      <c r="F583"/>
    </row>
    <row r="584" spans="1:6" ht="15" x14ac:dyDescent="0.25">
      <c r="A584"/>
      <c r="B584"/>
      <c r="C584"/>
      <c r="D584"/>
      <c r="E584"/>
      <c r="F584"/>
    </row>
    <row r="585" spans="1:6" ht="15" x14ac:dyDescent="0.25">
      <c r="A585"/>
      <c r="B585"/>
      <c r="C585"/>
      <c r="D585"/>
      <c r="E585"/>
      <c r="F585"/>
    </row>
    <row r="586" spans="1:6" ht="15" x14ac:dyDescent="0.25">
      <c r="A586"/>
      <c r="B586"/>
      <c r="C586"/>
      <c r="D586"/>
      <c r="E586"/>
      <c r="F586"/>
    </row>
    <row r="587" spans="1:6" ht="15" x14ac:dyDescent="0.25">
      <c r="A587"/>
      <c r="B587"/>
      <c r="C587"/>
      <c r="D587"/>
      <c r="E587"/>
      <c r="F587"/>
    </row>
    <row r="588" spans="1:6" ht="15" x14ac:dyDescent="0.25">
      <c r="A588"/>
      <c r="B588"/>
      <c r="C588"/>
      <c r="D588"/>
      <c r="E588"/>
      <c r="F588"/>
    </row>
    <row r="589" spans="1:6" ht="15" x14ac:dyDescent="0.25">
      <c r="A589"/>
      <c r="B589"/>
      <c r="C589"/>
      <c r="D589"/>
      <c r="E589"/>
      <c r="F589"/>
    </row>
    <row r="590" spans="1:6" ht="15" x14ac:dyDescent="0.25">
      <c r="A590"/>
      <c r="B590"/>
      <c r="C590"/>
      <c r="D590"/>
      <c r="E590"/>
      <c r="F590"/>
    </row>
    <row r="591" spans="1:6" ht="15" x14ac:dyDescent="0.25">
      <c r="A591"/>
      <c r="B591"/>
      <c r="C591"/>
      <c r="D591"/>
      <c r="E591"/>
      <c r="F591"/>
    </row>
    <row r="592" spans="1:6" ht="15" x14ac:dyDescent="0.25">
      <c r="A592"/>
      <c r="B592"/>
      <c r="C592"/>
      <c r="D592"/>
      <c r="E592"/>
      <c r="F592"/>
    </row>
    <row r="593" spans="1:6" ht="15" x14ac:dyDescent="0.25">
      <c r="A593"/>
      <c r="B593"/>
      <c r="C593"/>
      <c r="D593"/>
      <c r="E593"/>
      <c r="F593"/>
    </row>
    <row r="594" spans="1:6" ht="15" x14ac:dyDescent="0.25">
      <c r="A594"/>
      <c r="B594"/>
      <c r="C594"/>
      <c r="D594"/>
      <c r="E594"/>
      <c r="F594"/>
    </row>
    <row r="595" spans="1:6" ht="15" x14ac:dyDescent="0.25">
      <c r="A595"/>
      <c r="B595"/>
      <c r="C595"/>
      <c r="D595"/>
      <c r="E595"/>
      <c r="F595"/>
    </row>
    <row r="596" spans="1:6" ht="15" x14ac:dyDescent="0.25">
      <c r="A596"/>
      <c r="B596"/>
      <c r="C596"/>
      <c r="D596"/>
      <c r="E596"/>
      <c r="F596"/>
    </row>
    <row r="597" spans="1:6" ht="15" x14ac:dyDescent="0.25">
      <c r="A597"/>
      <c r="B597"/>
      <c r="C597"/>
      <c r="D597"/>
      <c r="E597"/>
      <c r="F597"/>
    </row>
    <row r="598" spans="1:6" ht="15" x14ac:dyDescent="0.25">
      <c r="A598"/>
      <c r="B598"/>
      <c r="C598"/>
      <c r="D598"/>
      <c r="E598"/>
      <c r="F598"/>
    </row>
    <row r="599" spans="1:6" ht="15" x14ac:dyDescent="0.25">
      <c r="A599"/>
      <c r="B599"/>
      <c r="C599"/>
      <c r="D599"/>
      <c r="E599"/>
      <c r="F599"/>
    </row>
    <row r="600" spans="1:6" ht="15" x14ac:dyDescent="0.25">
      <c r="A600"/>
      <c r="B600"/>
      <c r="C600"/>
      <c r="D600"/>
      <c r="E600"/>
      <c r="F600"/>
    </row>
    <row r="601" spans="1:6" ht="15" x14ac:dyDescent="0.25">
      <c r="A601"/>
      <c r="B601"/>
      <c r="C601"/>
      <c r="D601"/>
      <c r="E601"/>
      <c r="F601"/>
    </row>
    <row r="602" spans="1:6" ht="15" x14ac:dyDescent="0.25">
      <c r="A602"/>
      <c r="B602"/>
      <c r="C602"/>
      <c r="D602"/>
      <c r="E602"/>
      <c r="F602"/>
    </row>
    <row r="603" spans="1:6" ht="15" x14ac:dyDescent="0.25">
      <c r="A603"/>
      <c r="B603"/>
      <c r="C603"/>
      <c r="D603"/>
      <c r="E603"/>
      <c r="F603"/>
    </row>
    <row r="604" spans="1:6" ht="15" x14ac:dyDescent="0.25">
      <c r="A604"/>
      <c r="B604"/>
      <c r="C604"/>
      <c r="D604"/>
      <c r="E604"/>
      <c r="F604"/>
    </row>
    <row r="605" spans="1:6" ht="15" x14ac:dyDescent="0.25">
      <c r="A605"/>
      <c r="B605"/>
      <c r="C605"/>
      <c r="D605"/>
      <c r="E605"/>
      <c r="F605"/>
    </row>
    <row r="606" spans="1:6" ht="15" x14ac:dyDescent="0.25">
      <c r="A606"/>
      <c r="B606"/>
      <c r="C606"/>
      <c r="D606"/>
      <c r="E606"/>
      <c r="F606"/>
    </row>
    <row r="607" spans="1:6" ht="15" x14ac:dyDescent="0.25">
      <c r="A607"/>
      <c r="B607"/>
      <c r="C607"/>
      <c r="D607"/>
      <c r="E607"/>
      <c r="F607"/>
    </row>
    <row r="608" spans="1:6" ht="15" x14ac:dyDescent="0.25">
      <c r="A608"/>
      <c r="B608"/>
      <c r="C608"/>
      <c r="D608"/>
      <c r="E608"/>
      <c r="F608"/>
    </row>
    <row r="609" spans="1:6" ht="15" x14ac:dyDescent="0.25">
      <c r="A609"/>
      <c r="B609"/>
      <c r="C609"/>
      <c r="D609"/>
      <c r="E609"/>
      <c r="F609"/>
    </row>
    <row r="610" spans="1:6" ht="15" x14ac:dyDescent="0.25">
      <c r="A610"/>
      <c r="B610"/>
      <c r="C610"/>
      <c r="D610"/>
      <c r="E610"/>
      <c r="F610"/>
    </row>
    <row r="611" spans="1:6" ht="15" x14ac:dyDescent="0.25">
      <c r="A611"/>
      <c r="B611"/>
      <c r="C611"/>
      <c r="D611"/>
      <c r="E611"/>
      <c r="F611"/>
    </row>
    <row r="612" spans="1:6" ht="15" x14ac:dyDescent="0.25">
      <c r="A612"/>
      <c r="B612"/>
      <c r="C612"/>
      <c r="D612"/>
      <c r="E612"/>
      <c r="F612"/>
    </row>
    <row r="613" spans="1:6" ht="15" x14ac:dyDescent="0.25">
      <c r="A613"/>
      <c r="B613"/>
      <c r="C613"/>
      <c r="D613"/>
      <c r="E613"/>
      <c r="F613"/>
    </row>
    <row r="614" spans="1:6" ht="15" x14ac:dyDescent="0.25">
      <c r="A614"/>
      <c r="B614"/>
      <c r="C614"/>
      <c r="D614"/>
      <c r="E614"/>
      <c r="F614"/>
    </row>
    <row r="615" spans="1:6" ht="15" x14ac:dyDescent="0.25">
      <c r="A615"/>
      <c r="B615"/>
      <c r="C615"/>
      <c r="D615"/>
      <c r="E615"/>
      <c r="F615"/>
    </row>
    <row r="616" spans="1:6" ht="15" x14ac:dyDescent="0.25">
      <c r="A616"/>
      <c r="B616"/>
      <c r="C616"/>
      <c r="D616"/>
      <c r="E616"/>
      <c r="F616"/>
    </row>
    <row r="617" spans="1:6" ht="15" x14ac:dyDescent="0.25">
      <c r="A617"/>
      <c r="B617"/>
      <c r="C617"/>
      <c r="D617"/>
      <c r="E617"/>
      <c r="F617"/>
    </row>
    <row r="618" spans="1:6" ht="15" x14ac:dyDescent="0.25">
      <c r="A618"/>
      <c r="B618"/>
      <c r="C618"/>
      <c r="D618"/>
      <c r="E618"/>
      <c r="F618"/>
    </row>
    <row r="619" spans="1:6" ht="15" x14ac:dyDescent="0.25">
      <c r="A619"/>
      <c r="B619"/>
      <c r="C619"/>
      <c r="D619"/>
      <c r="E619"/>
      <c r="F619"/>
    </row>
    <row r="620" spans="1:6" ht="15" x14ac:dyDescent="0.25">
      <c r="A620"/>
      <c r="B620"/>
      <c r="C620"/>
      <c r="D620"/>
      <c r="E620"/>
      <c r="F620"/>
    </row>
    <row r="621" spans="1:6" ht="15" x14ac:dyDescent="0.25">
      <c r="A621"/>
      <c r="B621"/>
      <c r="C621"/>
      <c r="D621"/>
      <c r="E621"/>
      <c r="F621"/>
    </row>
    <row r="622" spans="1:6" ht="15" x14ac:dyDescent="0.25">
      <c r="A622"/>
      <c r="B622"/>
      <c r="C622"/>
      <c r="D622"/>
      <c r="E622"/>
      <c r="F622"/>
    </row>
    <row r="623" spans="1:6" ht="15" x14ac:dyDescent="0.25">
      <c r="A623"/>
      <c r="B623"/>
      <c r="C623"/>
      <c r="D623"/>
      <c r="E623"/>
      <c r="F623"/>
    </row>
    <row r="624" spans="1:6" ht="15" x14ac:dyDescent="0.25">
      <c r="A624"/>
      <c r="B624"/>
      <c r="C624"/>
      <c r="D624"/>
      <c r="E624"/>
      <c r="F624"/>
    </row>
    <row r="625" spans="1:6" ht="15" x14ac:dyDescent="0.25">
      <c r="A625"/>
      <c r="B625"/>
      <c r="C625"/>
      <c r="D625"/>
      <c r="E625"/>
      <c r="F625"/>
    </row>
    <row r="626" spans="1:6" ht="15" x14ac:dyDescent="0.25">
      <c r="A626"/>
      <c r="B626"/>
      <c r="C626"/>
      <c r="D626"/>
      <c r="E626"/>
      <c r="F626"/>
    </row>
    <row r="627" spans="1:6" ht="15" x14ac:dyDescent="0.25">
      <c r="A627"/>
      <c r="B627"/>
      <c r="C627"/>
      <c r="D627"/>
      <c r="E627"/>
      <c r="F627"/>
    </row>
    <row r="628" spans="1:6" ht="15" x14ac:dyDescent="0.25">
      <c r="A628"/>
      <c r="B628"/>
      <c r="C628"/>
      <c r="D628"/>
      <c r="E628"/>
      <c r="F628"/>
    </row>
    <row r="629" spans="1:6" ht="15" x14ac:dyDescent="0.25">
      <c r="A629"/>
      <c r="B629"/>
      <c r="C629"/>
      <c r="D629"/>
      <c r="E629"/>
      <c r="F629"/>
    </row>
    <row r="630" spans="1:6" ht="15" x14ac:dyDescent="0.25">
      <c r="A630"/>
      <c r="B630"/>
      <c r="C630"/>
      <c r="D630"/>
      <c r="E630"/>
      <c r="F630"/>
    </row>
    <row r="631" spans="1:6" ht="15" x14ac:dyDescent="0.25">
      <c r="A631"/>
      <c r="B631"/>
      <c r="C631"/>
      <c r="D631"/>
      <c r="E631"/>
      <c r="F631"/>
    </row>
    <row r="632" spans="1:6" ht="15" x14ac:dyDescent="0.25">
      <c r="A632"/>
      <c r="B632"/>
      <c r="C632"/>
      <c r="D632"/>
      <c r="E632"/>
      <c r="F632"/>
    </row>
    <row r="633" spans="1:6" ht="15" x14ac:dyDescent="0.25">
      <c r="A633"/>
      <c r="B633"/>
      <c r="C633"/>
      <c r="D633"/>
      <c r="E633"/>
      <c r="F633"/>
    </row>
    <row r="634" spans="1:6" ht="15" x14ac:dyDescent="0.25">
      <c r="A634"/>
      <c r="B634"/>
      <c r="C634"/>
      <c r="D634"/>
      <c r="E634"/>
      <c r="F634"/>
    </row>
    <row r="635" spans="1:6" ht="15" x14ac:dyDescent="0.25">
      <c r="A635"/>
      <c r="B635"/>
      <c r="C635"/>
      <c r="D635"/>
      <c r="E635"/>
      <c r="F635"/>
    </row>
    <row r="636" spans="1:6" ht="15" x14ac:dyDescent="0.25">
      <c r="A636"/>
      <c r="B636"/>
      <c r="C636"/>
      <c r="D636"/>
      <c r="E636"/>
      <c r="F636"/>
    </row>
    <row r="637" spans="1:6" ht="15" x14ac:dyDescent="0.25">
      <c r="A637"/>
      <c r="B637"/>
      <c r="C637"/>
      <c r="D637"/>
      <c r="E637"/>
      <c r="F637"/>
    </row>
    <row r="638" spans="1:6" ht="15" x14ac:dyDescent="0.25">
      <c r="A638"/>
      <c r="B638"/>
      <c r="C638"/>
      <c r="D638"/>
      <c r="E638"/>
      <c r="F638"/>
    </row>
    <row r="639" spans="1:6" ht="15" x14ac:dyDescent="0.25">
      <c r="A639"/>
      <c r="B639"/>
      <c r="C639"/>
      <c r="D639"/>
      <c r="E639"/>
      <c r="F639"/>
    </row>
    <row r="640" spans="1:6" ht="15" x14ac:dyDescent="0.25">
      <c r="A640"/>
      <c r="B640"/>
      <c r="C640"/>
      <c r="D640"/>
      <c r="E640"/>
      <c r="F640"/>
    </row>
    <row r="641" spans="1:6" ht="15" x14ac:dyDescent="0.25">
      <c r="A641"/>
      <c r="B641"/>
      <c r="C641"/>
      <c r="D641"/>
      <c r="E641"/>
      <c r="F641"/>
    </row>
    <row r="642" spans="1:6" ht="15" x14ac:dyDescent="0.25">
      <c r="A642"/>
      <c r="B642"/>
      <c r="C642"/>
      <c r="D642"/>
      <c r="E642"/>
      <c r="F642"/>
    </row>
    <row r="643" spans="1:6" ht="15" x14ac:dyDescent="0.25">
      <c r="A643"/>
      <c r="B643"/>
      <c r="C643"/>
      <c r="D643"/>
      <c r="E643"/>
      <c r="F643"/>
    </row>
    <row r="644" spans="1:6" ht="15" x14ac:dyDescent="0.25">
      <c r="A644"/>
      <c r="B644"/>
      <c r="C644"/>
      <c r="D644"/>
      <c r="E644"/>
      <c r="F644"/>
    </row>
    <row r="645" spans="1:6" ht="15" x14ac:dyDescent="0.25">
      <c r="A645"/>
      <c r="B645"/>
      <c r="C645"/>
      <c r="D645"/>
      <c r="E645"/>
      <c r="F645"/>
    </row>
    <row r="646" spans="1:6" ht="15" x14ac:dyDescent="0.25">
      <c r="A646"/>
      <c r="B646"/>
      <c r="C646"/>
      <c r="D646"/>
      <c r="E646"/>
      <c r="F646"/>
    </row>
    <row r="647" spans="1:6" ht="15" x14ac:dyDescent="0.25">
      <c r="A647"/>
      <c r="B647"/>
      <c r="C647"/>
      <c r="D647"/>
      <c r="E647"/>
      <c r="F647"/>
    </row>
    <row r="648" spans="1:6" ht="15" x14ac:dyDescent="0.25">
      <c r="A648"/>
      <c r="B648"/>
      <c r="C648"/>
      <c r="D648"/>
      <c r="E648"/>
      <c r="F648"/>
    </row>
    <row r="649" spans="1:6" ht="15" x14ac:dyDescent="0.25">
      <c r="A649"/>
      <c r="B649"/>
      <c r="C649"/>
      <c r="D649"/>
      <c r="E649"/>
      <c r="F649"/>
    </row>
    <row r="650" spans="1:6" ht="15" x14ac:dyDescent="0.25">
      <c r="A650"/>
      <c r="B650"/>
      <c r="C650"/>
      <c r="D650"/>
      <c r="E650"/>
      <c r="F650"/>
    </row>
    <row r="651" spans="1:6" ht="15" x14ac:dyDescent="0.25">
      <c r="A651"/>
      <c r="B651"/>
      <c r="C651"/>
      <c r="D651"/>
      <c r="E651"/>
      <c r="F651"/>
    </row>
    <row r="652" spans="1:6" ht="15" x14ac:dyDescent="0.25">
      <c r="A652"/>
      <c r="B652"/>
      <c r="C652"/>
      <c r="D652"/>
      <c r="E652"/>
      <c r="F652"/>
    </row>
    <row r="653" spans="1:6" ht="15" x14ac:dyDescent="0.25">
      <c r="A653"/>
      <c r="B653"/>
      <c r="C653"/>
      <c r="D653"/>
      <c r="E653"/>
      <c r="F653"/>
    </row>
    <row r="654" spans="1:6" ht="15" x14ac:dyDescent="0.25">
      <c r="A654"/>
      <c r="B654"/>
      <c r="C654"/>
      <c r="D654"/>
      <c r="E654"/>
      <c r="F654"/>
    </row>
    <row r="655" spans="1:6" ht="15" x14ac:dyDescent="0.25">
      <c r="A655"/>
      <c r="B655"/>
      <c r="C655"/>
      <c r="D655"/>
      <c r="E655"/>
      <c r="F655"/>
    </row>
    <row r="656" spans="1:6" ht="15" x14ac:dyDescent="0.25">
      <c r="A656"/>
      <c r="B656"/>
      <c r="C656"/>
      <c r="D656"/>
      <c r="E656"/>
      <c r="F656"/>
    </row>
    <row r="657" spans="1:6" ht="15" x14ac:dyDescent="0.25">
      <c r="A657"/>
      <c r="B657"/>
      <c r="C657"/>
      <c r="D657"/>
      <c r="E657"/>
      <c r="F657"/>
    </row>
    <row r="658" spans="1:6" ht="15" x14ac:dyDescent="0.25">
      <c r="A658"/>
      <c r="B658"/>
      <c r="C658"/>
      <c r="D658"/>
      <c r="E658"/>
      <c r="F658"/>
    </row>
    <row r="659" spans="1:6" ht="15" x14ac:dyDescent="0.25">
      <c r="A659"/>
      <c r="B659"/>
      <c r="C659"/>
      <c r="D659"/>
      <c r="E659"/>
      <c r="F659"/>
    </row>
    <row r="660" spans="1:6" ht="15" x14ac:dyDescent="0.25">
      <c r="A660"/>
      <c r="B660"/>
      <c r="C660"/>
      <c r="D660"/>
      <c r="E660"/>
      <c r="F660"/>
    </row>
    <row r="661" spans="1:6" ht="15" x14ac:dyDescent="0.25">
      <c r="A661"/>
      <c r="B661"/>
      <c r="C661"/>
      <c r="D661"/>
      <c r="E661"/>
      <c r="F661"/>
    </row>
    <row r="662" spans="1:6" ht="15" x14ac:dyDescent="0.25">
      <c r="A662"/>
      <c r="B662"/>
      <c r="C662"/>
      <c r="D662"/>
      <c r="E662"/>
      <c r="F662"/>
    </row>
    <row r="663" spans="1:6" ht="15" x14ac:dyDescent="0.25">
      <c r="A663"/>
      <c r="B663"/>
      <c r="C663"/>
      <c r="D663"/>
      <c r="E663"/>
      <c r="F663"/>
    </row>
    <row r="664" spans="1:6" ht="15" x14ac:dyDescent="0.25">
      <c r="A664"/>
      <c r="B664"/>
      <c r="C664"/>
      <c r="D664"/>
      <c r="E664"/>
      <c r="F664"/>
    </row>
    <row r="665" spans="1:6" ht="15" x14ac:dyDescent="0.25">
      <c r="A665"/>
      <c r="B665"/>
      <c r="C665"/>
      <c r="D665"/>
      <c r="E665"/>
      <c r="F665"/>
    </row>
    <row r="666" spans="1:6" ht="15" x14ac:dyDescent="0.25">
      <c r="A666"/>
      <c r="B666"/>
      <c r="C666"/>
      <c r="D666"/>
      <c r="E666"/>
      <c r="F666"/>
    </row>
    <row r="667" spans="1:6" ht="15" x14ac:dyDescent="0.25">
      <c r="A667"/>
      <c r="B667"/>
      <c r="C667"/>
      <c r="D667"/>
      <c r="E667"/>
      <c r="F667"/>
    </row>
    <row r="668" spans="1:6" ht="15" x14ac:dyDescent="0.25">
      <c r="A668"/>
      <c r="B668"/>
      <c r="C668"/>
      <c r="D668"/>
      <c r="E668"/>
      <c r="F668"/>
    </row>
    <row r="669" spans="1:6" ht="15" x14ac:dyDescent="0.25">
      <c r="A669"/>
      <c r="B669"/>
      <c r="C669"/>
      <c r="D669"/>
      <c r="E669"/>
      <c r="F669"/>
    </row>
    <row r="670" spans="1:6" ht="15" x14ac:dyDescent="0.25">
      <c r="A670"/>
      <c r="B670"/>
      <c r="C670"/>
      <c r="D670"/>
      <c r="E670"/>
      <c r="F670"/>
    </row>
    <row r="671" spans="1:6" ht="15" x14ac:dyDescent="0.25">
      <c r="A671"/>
      <c r="B671"/>
      <c r="C671"/>
      <c r="D671"/>
      <c r="E671"/>
      <c r="F671"/>
    </row>
    <row r="672" spans="1:6" ht="15" x14ac:dyDescent="0.25">
      <c r="A672"/>
      <c r="B672"/>
      <c r="C672"/>
      <c r="D672"/>
      <c r="E672"/>
      <c r="F672"/>
    </row>
    <row r="673" spans="1:6" ht="15" x14ac:dyDescent="0.25">
      <c r="A673"/>
      <c r="B673"/>
      <c r="C673"/>
      <c r="D673"/>
      <c r="E673"/>
      <c r="F673"/>
    </row>
    <row r="674" spans="1:6" ht="15" x14ac:dyDescent="0.25">
      <c r="A674"/>
      <c r="B674"/>
      <c r="C674"/>
      <c r="D674"/>
      <c r="E674"/>
      <c r="F674"/>
    </row>
    <row r="675" spans="1:6" ht="15" x14ac:dyDescent="0.25">
      <c r="A675"/>
      <c r="B675"/>
      <c r="C675"/>
      <c r="D675"/>
      <c r="E675"/>
      <c r="F675"/>
    </row>
    <row r="676" spans="1:6" ht="15" x14ac:dyDescent="0.25">
      <c r="A676"/>
      <c r="B676"/>
      <c r="C676"/>
      <c r="D676"/>
      <c r="E676"/>
      <c r="F676"/>
    </row>
    <row r="677" spans="1:6" ht="15" x14ac:dyDescent="0.25">
      <c r="A677"/>
      <c r="B677"/>
      <c r="C677"/>
      <c r="D677"/>
      <c r="E677"/>
      <c r="F677"/>
    </row>
    <row r="678" spans="1:6" ht="15" x14ac:dyDescent="0.25">
      <c r="A678"/>
      <c r="B678"/>
      <c r="C678"/>
      <c r="D678"/>
      <c r="E678"/>
      <c r="F678"/>
    </row>
    <row r="679" spans="1:6" ht="15" x14ac:dyDescent="0.25">
      <c r="A679"/>
      <c r="B679"/>
      <c r="C679"/>
      <c r="D679"/>
      <c r="E679"/>
      <c r="F679"/>
    </row>
    <row r="680" spans="1:6" ht="15" x14ac:dyDescent="0.25">
      <c r="A680"/>
      <c r="B680"/>
      <c r="C680"/>
      <c r="D680"/>
      <c r="E680"/>
      <c r="F680"/>
    </row>
    <row r="681" spans="1:6" ht="15" x14ac:dyDescent="0.25">
      <c r="A681"/>
      <c r="B681"/>
      <c r="C681"/>
      <c r="D681"/>
      <c r="E681"/>
      <c r="F681"/>
    </row>
    <row r="682" spans="1:6" ht="15" x14ac:dyDescent="0.25">
      <c r="A682"/>
      <c r="B682"/>
      <c r="C682"/>
      <c r="D682"/>
      <c r="E682"/>
      <c r="F682"/>
    </row>
    <row r="683" spans="1:6" ht="15" x14ac:dyDescent="0.25">
      <c r="A683"/>
      <c r="B683"/>
      <c r="C683"/>
      <c r="D683"/>
      <c r="E683"/>
      <c r="F683"/>
    </row>
    <row r="684" spans="1:6" ht="15" x14ac:dyDescent="0.25">
      <c r="A684"/>
      <c r="B684"/>
      <c r="C684"/>
      <c r="D684"/>
      <c r="E684"/>
      <c r="F684"/>
    </row>
    <row r="685" spans="1:6" ht="15" x14ac:dyDescent="0.25">
      <c r="A685"/>
      <c r="B685"/>
      <c r="C685"/>
      <c r="D685"/>
      <c r="E685"/>
      <c r="F685"/>
    </row>
    <row r="686" spans="1:6" ht="15" x14ac:dyDescent="0.25">
      <c r="A686"/>
      <c r="B686"/>
      <c r="C686"/>
      <c r="D686"/>
      <c r="E686"/>
      <c r="F686"/>
    </row>
    <row r="687" spans="1:6" ht="15" x14ac:dyDescent="0.25">
      <c r="A687"/>
      <c r="B687"/>
      <c r="C687"/>
      <c r="D687"/>
      <c r="E687"/>
      <c r="F687"/>
    </row>
    <row r="688" spans="1:6" ht="15" x14ac:dyDescent="0.25">
      <c r="A688"/>
      <c r="B688"/>
      <c r="C688"/>
      <c r="D688"/>
      <c r="E688"/>
      <c r="F688"/>
    </row>
    <row r="689" spans="1:6" ht="15" x14ac:dyDescent="0.25">
      <c r="A689"/>
      <c r="B689"/>
      <c r="C689"/>
      <c r="D689"/>
      <c r="E689"/>
      <c r="F689"/>
    </row>
    <row r="690" spans="1:6" ht="15" x14ac:dyDescent="0.25">
      <c r="A690"/>
      <c r="B690"/>
      <c r="C690"/>
      <c r="D690"/>
      <c r="E690"/>
      <c r="F690"/>
    </row>
    <row r="691" spans="1:6" ht="15" x14ac:dyDescent="0.25">
      <c r="A691"/>
      <c r="B691"/>
      <c r="C691"/>
      <c r="D691"/>
      <c r="E691"/>
      <c r="F691"/>
    </row>
    <row r="692" spans="1:6" ht="15" x14ac:dyDescent="0.25">
      <c r="A692"/>
      <c r="B692"/>
      <c r="C692"/>
      <c r="D692"/>
      <c r="E692"/>
      <c r="F692"/>
    </row>
    <row r="693" spans="1:6" ht="15" x14ac:dyDescent="0.25">
      <c r="A693"/>
      <c r="B693"/>
      <c r="C693"/>
      <c r="D693"/>
      <c r="E693"/>
      <c r="F693"/>
    </row>
    <row r="694" spans="1:6" ht="15" x14ac:dyDescent="0.25">
      <c r="A694"/>
      <c r="B694"/>
      <c r="C694"/>
      <c r="D694"/>
      <c r="E694"/>
      <c r="F694"/>
    </row>
    <row r="695" spans="1:6" ht="15" x14ac:dyDescent="0.25">
      <c r="A695"/>
      <c r="B695"/>
      <c r="C695"/>
      <c r="D695"/>
      <c r="E695"/>
      <c r="F695"/>
    </row>
    <row r="696" spans="1:6" ht="15" x14ac:dyDescent="0.25">
      <c r="A696"/>
      <c r="B696"/>
      <c r="C696"/>
      <c r="D696"/>
      <c r="E696"/>
      <c r="F696"/>
    </row>
    <row r="697" spans="1:6" ht="15" x14ac:dyDescent="0.25">
      <c r="A697"/>
      <c r="B697"/>
      <c r="C697"/>
      <c r="D697"/>
      <c r="E697"/>
      <c r="F697"/>
    </row>
    <row r="698" spans="1:6" ht="15" x14ac:dyDescent="0.25">
      <c r="A698"/>
      <c r="B698"/>
      <c r="C698"/>
      <c r="D698"/>
      <c r="E698"/>
      <c r="F698"/>
    </row>
    <row r="699" spans="1:6" ht="15" x14ac:dyDescent="0.25">
      <c r="A699"/>
      <c r="B699"/>
      <c r="C699"/>
      <c r="D699"/>
      <c r="E699"/>
      <c r="F699"/>
    </row>
    <row r="700" spans="1:6" ht="15" x14ac:dyDescent="0.25">
      <c r="A700"/>
      <c r="B700"/>
      <c r="C700"/>
      <c r="D700"/>
      <c r="E700"/>
      <c r="F700"/>
    </row>
    <row r="701" spans="1:6" ht="15" x14ac:dyDescent="0.25">
      <c r="A701"/>
      <c r="B701"/>
      <c r="C701"/>
      <c r="D701"/>
      <c r="E701"/>
      <c r="F701"/>
    </row>
    <row r="702" spans="1:6" ht="15" x14ac:dyDescent="0.25">
      <c r="A702"/>
      <c r="B702"/>
      <c r="C702"/>
      <c r="D702"/>
      <c r="E702"/>
      <c r="F702"/>
    </row>
    <row r="703" spans="1:6" ht="15" x14ac:dyDescent="0.25">
      <c r="A703"/>
      <c r="B703"/>
      <c r="C703"/>
      <c r="D703"/>
      <c r="E703"/>
      <c r="F703"/>
    </row>
    <row r="704" spans="1:6" ht="15" x14ac:dyDescent="0.25">
      <c r="A704"/>
      <c r="B704"/>
      <c r="C704"/>
      <c r="D704"/>
      <c r="E704"/>
      <c r="F704"/>
    </row>
    <row r="705" spans="1:6" ht="15" x14ac:dyDescent="0.25">
      <c r="A705"/>
      <c r="B705"/>
      <c r="C705"/>
      <c r="D705"/>
      <c r="E705"/>
      <c r="F705"/>
    </row>
    <row r="706" spans="1:6" ht="15" x14ac:dyDescent="0.25">
      <c r="A706"/>
      <c r="B706"/>
      <c r="C706"/>
      <c r="D706"/>
      <c r="E706"/>
      <c r="F706"/>
    </row>
    <row r="707" spans="1:6" ht="15" x14ac:dyDescent="0.25">
      <c r="A707"/>
      <c r="B707"/>
      <c r="C707"/>
      <c r="D707"/>
      <c r="E707"/>
      <c r="F707"/>
    </row>
    <row r="708" spans="1:6" ht="15" x14ac:dyDescent="0.25">
      <c r="A708"/>
      <c r="B708"/>
      <c r="C708"/>
      <c r="D708"/>
      <c r="E708"/>
      <c r="F708"/>
    </row>
    <row r="709" spans="1:6" ht="15" x14ac:dyDescent="0.25">
      <c r="A709"/>
      <c r="B709"/>
      <c r="C709"/>
      <c r="D709"/>
      <c r="E709"/>
      <c r="F709"/>
    </row>
    <row r="710" spans="1:6" ht="15" x14ac:dyDescent="0.25">
      <c r="A710"/>
      <c r="B710"/>
      <c r="C710"/>
      <c r="D710"/>
      <c r="E710"/>
      <c r="F710"/>
    </row>
    <row r="711" spans="1:6" ht="15" x14ac:dyDescent="0.25">
      <c r="A711"/>
      <c r="B711"/>
      <c r="C711"/>
      <c r="D711"/>
      <c r="E711"/>
      <c r="F711"/>
    </row>
    <row r="712" spans="1:6" ht="15" x14ac:dyDescent="0.25">
      <c r="A712"/>
      <c r="B712"/>
      <c r="C712"/>
      <c r="D712"/>
      <c r="E712"/>
      <c r="F712"/>
    </row>
    <row r="713" spans="1:6" ht="15" x14ac:dyDescent="0.25">
      <c r="A713"/>
      <c r="B713"/>
      <c r="C713"/>
      <c r="D713"/>
      <c r="E713"/>
      <c r="F713"/>
    </row>
    <row r="714" spans="1:6" ht="15" x14ac:dyDescent="0.25">
      <c r="A714"/>
      <c r="B714"/>
      <c r="C714"/>
      <c r="D714"/>
      <c r="E714"/>
      <c r="F714"/>
    </row>
    <row r="715" spans="1:6" ht="15" x14ac:dyDescent="0.25">
      <c r="A715"/>
      <c r="B715"/>
      <c r="C715"/>
      <c r="D715"/>
      <c r="E715"/>
      <c r="F715"/>
    </row>
    <row r="716" spans="1:6" ht="15" x14ac:dyDescent="0.25">
      <c r="A716"/>
      <c r="B716"/>
      <c r="C716"/>
      <c r="D716"/>
      <c r="E716"/>
      <c r="F716"/>
    </row>
    <row r="717" spans="1:6" ht="15" x14ac:dyDescent="0.25">
      <c r="A717"/>
      <c r="B717"/>
      <c r="C717"/>
      <c r="D717"/>
      <c r="E717"/>
      <c r="F717"/>
    </row>
    <row r="718" spans="1:6" ht="15" x14ac:dyDescent="0.25">
      <c r="A718"/>
      <c r="B718"/>
      <c r="C718"/>
      <c r="D718"/>
      <c r="E718"/>
      <c r="F718"/>
    </row>
    <row r="719" spans="1:6" ht="15" x14ac:dyDescent="0.25">
      <c r="A719"/>
      <c r="B719"/>
      <c r="C719"/>
      <c r="D719"/>
      <c r="E719"/>
      <c r="F719"/>
    </row>
    <row r="720" spans="1:6" ht="15" x14ac:dyDescent="0.25">
      <c r="A720"/>
      <c r="B720"/>
      <c r="C720"/>
      <c r="D720"/>
      <c r="E720"/>
      <c r="F720"/>
    </row>
    <row r="721" spans="1:6" ht="15" x14ac:dyDescent="0.25">
      <c r="A721"/>
      <c r="B721"/>
      <c r="C721"/>
      <c r="D721"/>
      <c r="E721"/>
      <c r="F721"/>
    </row>
    <row r="722" spans="1:6" ht="15" x14ac:dyDescent="0.25">
      <c r="A722"/>
      <c r="B722"/>
      <c r="C722"/>
      <c r="D722"/>
      <c r="E722"/>
      <c r="F722"/>
    </row>
    <row r="723" spans="1:6" ht="15" x14ac:dyDescent="0.25">
      <c r="A723"/>
      <c r="B723"/>
      <c r="C723"/>
      <c r="D723"/>
      <c r="E723"/>
      <c r="F723"/>
    </row>
    <row r="724" spans="1:6" ht="15" x14ac:dyDescent="0.25">
      <c r="A724"/>
      <c r="B724"/>
      <c r="C724"/>
      <c r="D724"/>
      <c r="E724"/>
      <c r="F724"/>
    </row>
    <row r="725" spans="1:6" ht="15" x14ac:dyDescent="0.25">
      <c r="A725"/>
      <c r="B725"/>
      <c r="C725"/>
      <c r="D725"/>
      <c r="E725"/>
      <c r="F725"/>
    </row>
    <row r="726" spans="1:6" ht="15" x14ac:dyDescent="0.25">
      <c r="A726"/>
      <c r="B726"/>
      <c r="C726"/>
      <c r="D726"/>
      <c r="E726"/>
      <c r="F726"/>
    </row>
    <row r="727" spans="1:6" ht="15" x14ac:dyDescent="0.25">
      <c r="A727"/>
      <c r="B727"/>
      <c r="C727"/>
      <c r="D727"/>
      <c r="E727"/>
      <c r="F727"/>
    </row>
    <row r="728" spans="1:6" ht="15" x14ac:dyDescent="0.25">
      <c r="A728"/>
      <c r="B728"/>
      <c r="C728"/>
      <c r="D728"/>
      <c r="E728"/>
      <c r="F728"/>
    </row>
    <row r="729" spans="1:6" ht="15" x14ac:dyDescent="0.25">
      <c r="A729"/>
      <c r="B729"/>
      <c r="C729"/>
      <c r="D729"/>
      <c r="E729"/>
      <c r="F729"/>
    </row>
    <row r="730" spans="1:6" ht="15" x14ac:dyDescent="0.25">
      <c r="A730"/>
      <c r="B730"/>
      <c r="C730"/>
      <c r="D730"/>
      <c r="E730"/>
      <c r="F730"/>
    </row>
    <row r="731" spans="1:6" ht="15" x14ac:dyDescent="0.25">
      <c r="A731"/>
      <c r="B731"/>
      <c r="C731"/>
      <c r="D731"/>
      <c r="E731"/>
      <c r="F731"/>
    </row>
    <row r="732" spans="1:6" ht="15" x14ac:dyDescent="0.25">
      <c r="A732"/>
      <c r="B732"/>
      <c r="C732"/>
      <c r="D732"/>
      <c r="E732"/>
      <c r="F732"/>
    </row>
    <row r="733" spans="1:6" ht="15" x14ac:dyDescent="0.25">
      <c r="A733"/>
      <c r="B733"/>
      <c r="C733"/>
      <c r="D733"/>
      <c r="E733"/>
      <c r="F733"/>
    </row>
    <row r="734" spans="1:6" ht="15" x14ac:dyDescent="0.25">
      <c r="A734"/>
      <c r="B734"/>
      <c r="C734"/>
      <c r="D734"/>
      <c r="E734"/>
      <c r="F734"/>
    </row>
    <row r="735" spans="1:6" ht="15" x14ac:dyDescent="0.25">
      <c r="A735"/>
      <c r="B735"/>
      <c r="C735"/>
      <c r="D735"/>
      <c r="E735"/>
      <c r="F735"/>
    </row>
    <row r="736" spans="1:6" ht="15" x14ac:dyDescent="0.25">
      <c r="A736"/>
      <c r="B736"/>
      <c r="C736"/>
      <c r="D736"/>
      <c r="E736"/>
      <c r="F736"/>
    </row>
    <row r="737" spans="1:6" ht="15" x14ac:dyDescent="0.25">
      <c r="A737"/>
      <c r="B737"/>
      <c r="C737"/>
      <c r="D737"/>
      <c r="E737"/>
      <c r="F737"/>
    </row>
    <row r="738" spans="1:6" ht="15" x14ac:dyDescent="0.25">
      <c r="A738"/>
      <c r="B738"/>
      <c r="C738"/>
      <c r="D738"/>
      <c r="E738"/>
      <c r="F738"/>
    </row>
    <row r="739" spans="1:6" ht="15" x14ac:dyDescent="0.25">
      <c r="A739"/>
      <c r="B739"/>
      <c r="C739"/>
      <c r="D739"/>
      <c r="E739"/>
      <c r="F739"/>
    </row>
    <row r="740" spans="1:6" ht="15" x14ac:dyDescent="0.25">
      <c r="A740"/>
      <c r="B740"/>
      <c r="C740"/>
      <c r="D740"/>
      <c r="E740"/>
      <c r="F740"/>
    </row>
    <row r="741" spans="1:6" ht="15" x14ac:dyDescent="0.25">
      <c r="A741"/>
      <c r="B741"/>
      <c r="C741"/>
      <c r="D741"/>
      <c r="E741"/>
      <c r="F741"/>
    </row>
    <row r="742" spans="1:6" ht="15" x14ac:dyDescent="0.25">
      <c r="A742"/>
      <c r="B742"/>
      <c r="C742"/>
      <c r="D742"/>
      <c r="E742"/>
      <c r="F742"/>
    </row>
    <row r="743" spans="1:6" ht="15" x14ac:dyDescent="0.25">
      <c r="A743"/>
      <c r="B743"/>
      <c r="C743"/>
      <c r="D743"/>
      <c r="E743"/>
      <c r="F743"/>
    </row>
    <row r="744" spans="1:6" ht="15" x14ac:dyDescent="0.25">
      <c r="A744"/>
      <c r="B744"/>
      <c r="C744"/>
      <c r="D744"/>
      <c r="E744"/>
      <c r="F744"/>
    </row>
    <row r="745" spans="1:6" ht="15" x14ac:dyDescent="0.25">
      <c r="A745"/>
      <c r="B745"/>
      <c r="C745"/>
      <c r="D745"/>
      <c r="E745"/>
      <c r="F745"/>
    </row>
    <row r="746" spans="1:6" ht="15" x14ac:dyDescent="0.25">
      <c r="A746"/>
      <c r="B746"/>
      <c r="C746"/>
      <c r="D746"/>
      <c r="E746"/>
      <c r="F746"/>
    </row>
    <row r="747" spans="1:6" ht="15" x14ac:dyDescent="0.25">
      <c r="A747"/>
      <c r="B747"/>
      <c r="C747"/>
      <c r="D747"/>
      <c r="E747"/>
      <c r="F747"/>
    </row>
    <row r="748" spans="1:6" ht="15" x14ac:dyDescent="0.25">
      <c r="A748"/>
      <c r="B748"/>
      <c r="C748"/>
      <c r="D748"/>
      <c r="E748"/>
      <c r="F748"/>
    </row>
    <row r="749" spans="1:6" ht="15" x14ac:dyDescent="0.25">
      <c r="A749"/>
      <c r="B749"/>
      <c r="C749"/>
      <c r="D749"/>
      <c r="E749"/>
      <c r="F749"/>
    </row>
    <row r="750" spans="1:6" ht="15" x14ac:dyDescent="0.25">
      <c r="A750"/>
      <c r="B750"/>
      <c r="C750"/>
      <c r="D750"/>
      <c r="E750"/>
      <c r="F750"/>
    </row>
    <row r="751" spans="1:6" ht="15" x14ac:dyDescent="0.25">
      <c r="A751"/>
      <c r="B751"/>
      <c r="C751"/>
      <c r="D751"/>
      <c r="E751"/>
      <c r="F751"/>
    </row>
    <row r="752" spans="1:6" ht="15" x14ac:dyDescent="0.25">
      <c r="A752"/>
      <c r="B752"/>
      <c r="C752"/>
      <c r="D752"/>
      <c r="E752"/>
      <c r="F752"/>
    </row>
    <row r="753" spans="1:6" ht="15" x14ac:dyDescent="0.25">
      <c r="A753"/>
      <c r="B753"/>
      <c r="C753"/>
      <c r="D753"/>
      <c r="E753"/>
      <c r="F753"/>
    </row>
    <row r="754" spans="1:6" ht="15" x14ac:dyDescent="0.25">
      <c r="A754"/>
      <c r="B754"/>
      <c r="C754"/>
      <c r="D754"/>
      <c r="E754"/>
      <c r="F754"/>
    </row>
    <row r="755" spans="1:6" ht="15" x14ac:dyDescent="0.25">
      <c r="A755"/>
      <c r="B755"/>
      <c r="C755"/>
      <c r="D755"/>
      <c r="E755"/>
      <c r="F755"/>
    </row>
    <row r="756" spans="1:6" ht="15" x14ac:dyDescent="0.25">
      <c r="A756"/>
      <c r="B756"/>
      <c r="C756"/>
      <c r="D756"/>
      <c r="E756"/>
      <c r="F756"/>
    </row>
    <row r="757" spans="1:6" ht="15" x14ac:dyDescent="0.25">
      <c r="A757"/>
      <c r="B757"/>
      <c r="C757"/>
      <c r="D757"/>
      <c r="E757"/>
      <c r="F757"/>
    </row>
    <row r="758" spans="1:6" ht="15" x14ac:dyDescent="0.25">
      <c r="A758"/>
      <c r="B758"/>
      <c r="C758"/>
      <c r="D758"/>
      <c r="E758"/>
      <c r="F758"/>
    </row>
    <row r="759" spans="1:6" ht="15" x14ac:dyDescent="0.25">
      <c r="A759"/>
      <c r="B759"/>
      <c r="C759"/>
      <c r="D759"/>
      <c r="E759"/>
      <c r="F759"/>
    </row>
    <row r="760" spans="1:6" ht="15" x14ac:dyDescent="0.25">
      <c r="A760"/>
      <c r="B760"/>
      <c r="C760"/>
      <c r="D760"/>
      <c r="E760"/>
      <c r="F760"/>
    </row>
    <row r="761" spans="1:6" ht="15" x14ac:dyDescent="0.25">
      <c r="A761"/>
      <c r="B761"/>
      <c r="C761"/>
      <c r="D761"/>
      <c r="E761"/>
      <c r="F761"/>
    </row>
    <row r="762" spans="1:6" ht="15" x14ac:dyDescent="0.25">
      <c r="A762"/>
      <c r="B762"/>
      <c r="C762"/>
      <c r="D762"/>
      <c r="E762"/>
      <c r="F762"/>
    </row>
    <row r="763" spans="1:6" ht="15" x14ac:dyDescent="0.25">
      <c r="A763"/>
      <c r="B763"/>
      <c r="C763"/>
      <c r="D763"/>
      <c r="E763"/>
      <c r="F763"/>
    </row>
    <row r="764" spans="1:6" ht="15" x14ac:dyDescent="0.25">
      <c r="A764"/>
      <c r="B764"/>
      <c r="C764"/>
      <c r="D764"/>
      <c r="E764"/>
      <c r="F764"/>
    </row>
    <row r="765" spans="1:6" ht="15" x14ac:dyDescent="0.25">
      <c r="A765"/>
      <c r="B765"/>
      <c r="C765"/>
      <c r="D765"/>
      <c r="E765"/>
      <c r="F765"/>
    </row>
    <row r="766" spans="1:6" ht="15" x14ac:dyDescent="0.25">
      <c r="A766"/>
      <c r="B766"/>
      <c r="C766"/>
      <c r="D766"/>
      <c r="E766"/>
      <c r="F766"/>
    </row>
    <row r="767" spans="1:6" ht="15" x14ac:dyDescent="0.25">
      <c r="A767"/>
      <c r="B767"/>
      <c r="C767"/>
      <c r="D767"/>
      <c r="E767"/>
      <c r="F767"/>
    </row>
    <row r="768" spans="1:6" ht="15" x14ac:dyDescent="0.25">
      <c r="A768"/>
      <c r="B768"/>
      <c r="C768"/>
      <c r="D768"/>
      <c r="E768"/>
      <c r="F768"/>
    </row>
    <row r="769" spans="1:6" ht="15" x14ac:dyDescent="0.25">
      <c r="A769"/>
      <c r="B769"/>
      <c r="C769"/>
      <c r="D769"/>
      <c r="E769"/>
      <c r="F769"/>
    </row>
    <row r="770" spans="1:6" ht="15" x14ac:dyDescent="0.25">
      <c r="A770"/>
      <c r="B770"/>
      <c r="C770"/>
      <c r="D770"/>
      <c r="E770"/>
      <c r="F770"/>
    </row>
    <row r="771" spans="1:6" ht="15" x14ac:dyDescent="0.25">
      <c r="A771"/>
      <c r="B771"/>
      <c r="C771"/>
      <c r="D771"/>
      <c r="E771"/>
      <c r="F771"/>
    </row>
    <row r="772" spans="1:6" ht="15" x14ac:dyDescent="0.25">
      <c r="A772"/>
      <c r="B772"/>
      <c r="C772"/>
      <c r="D772"/>
      <c r="E772"/>
      <c r="F772"/>
    </row>
    <row r="773" spans="1:6" ht="15" x14ac:dyDescent="0.25">
      <c r="A773"/>
      <c r="B773"/>
      <c r="C773"/>
      <c r="D773"/>
      <c r="E773"/>
      <c r="F773"/>
    </row>
    <row r="774" spans="1:6" ht="15" x14ac:dyDescent="0.25">
      <c r="A774"/>
      <c r="B774"/>
      <c r="C774"/>
      <c r="D774"/>
      <c r="E774"/>
      <c r="F774"/>
    </row>
    <row r="775" spans="1:6" ht="15" x14ac:dyDescent="0.25">
      <c r="A775"/>
      <c r="B775"/>
      <c r="C775"/>
      <c r="D775"/>
      <c r="E775"/>
      <c r="F775"/>
    </row>
    <row r="776" spans="1:6" ht="15" x14ac:dyDescent="0.25">
      <c r="A776"/>
      <c r="B776"/>
      <c r="C776"/>
      <c r="D776"/>
      <c r="E776"/>
      <c r="F776"/>
    </row>
    <row r="777" spans="1:6" ht="15" x14ac:dyDescent="0.25">
      <c r="A777"/>
      <c r="B777"/>
      <c r="C777"/>
      <c r="D777"/>
      <c r="E777"/>
      <c r="F777"/>
    </row>
    <row r="778" spans="1:6" ht="15" x14ac:dyDescent="0.25">
      <c r="A778"/>
      <c r="B778"/>
      <c r="C778"/>
      <c r="D778"/>
      <c r="E778"/>
      <c r="F778"/>
    </row>
    <row r="779" spans="1:6" ht="15" x14ac:dyDescent="0.25">
      <c r="A779"/>
      <c r="B779"/>
      <c r="C779"/>
      <c r="D779"/>
      <c r="E779"/>
      <c r="F779"/>
    </row>
    <row r="780" spans="1:6" ht="15" x14ac:dyDescent="0.25">
      <c r="A780"/>
      <c r="B780"/>
      <c r="C780"/>
      <c r="D780"/>
      <c r="E780"/>
      <c r="F780"/>
    </row>
    <row r="781" spans="1:6" ht="15" x14ac:dyDescent="0.25">
      <c r="A781"/>
      <c r="B781"/>
      <c r="C781"/>
      <c r="D781"/>
      <c r="E781"/>
      <c r="F781"/>
    </row>
    <row r="782" spans="1:6" ht="15" x14ac:dyDescent="0.25">
      <c r="A782"/>
      <c r="B782"/>
      <c r="C782"/>
      <c r="D782"/>
      <c r="E782"/>
      <c r="F782"/>
    </row>
    <row r="783" spans="1:6" ht="15" x14ac:dyDescent="0.25">
      <c r="A783"/>
      <c r="B783"/>
      <c r="C783"/>
      <c r="D783"/>
      <c r="E783"/>
      <c r="F783"/>
    </row>
    <row r="784" spans="1:6" ht="15" x14ac:dyDescent="0.25">
      <c r="A784"/>
      <c r="B784"/>
      <c r="C784"/>
      <c r="D784"/>
      <c r="E784"/>
      <c r="F784"/>
    </row>
    <row r="785" spans="1:6" ht="15" x14ac:dyDescent="0.25">
      <c r="A785"/>
      <c r="B785"/>
      <c r="C785"/>
      <c r="D785"/>
      <c r="E785"/>
      <c r="F785"/>
    </row>
    <row r="786" spans="1:6" ht="15" x14ac:dyDescent="0.25">
      <c r="A786"/>
      <c r="B786"/>
      <c r="C786"/>
      <c r="D786"/>
      <c r="E786"/>
      <c r="F786"/>
    </row>
    <row r="787" spans="1:6" ht="15" x14ac:dyDescent="0.25">
      <c r="A787"/>
      <c r="B787"/>
      <c r="C787"/>
      <c r="D787"/>
      <c r="E787"/>
      <c r="F787"/>
    </row>
    <row r="788" spans="1:6" ht="15" x14ac:dyDescent="0.25">
      <c r="A788"/>
      <c r="B788"/>
      <c r="C788"/>
      <c r="D788"/>
      <c r="E788"/>
      <c r="F788"/>
    </row>
    <row r="789" spans="1:6" ht="15" x14ac:dyDescent="0.25">
      <c r="A789"/>
      <c r="B789"/>
      <c r="C789"/>
      <c r="D789"/>
      <c r="E789"/>
      <c r="F789"/>
    </row>
    <row r="790" spans="1:6" ht="15" x14ac:dyDescent="0.25">
      <c r="A790"/>
      <c r="B790"/>
      <c r="C790"/>
      <c r="D790"/>
      <c r="E790"/>
      <c r="F790"/>
    </row>
    <row r="791" spans="1:6" ht="15" x14ac:dyDescent="0.25">
      <c r="A791"/>
      <c r="B791"/>
      <c r="C791"/>
      <c r="D791"/>
      <c r="E791"/>
      <c r="F791"/>
    </row>
    <row r="792" spans="1:6" ht="15" x14ac:dyDescent="0.25">
      <c r="A792"/>
      <c r="B792"/>
      <c r="C792"/>
      <c r="D792"/>
      <c r="E792"/>
      <c r="F792"/>
    </row>
    <row r="793" spans="1:6" ht="15" x14ac:dyDescent="0.25">
      <c r="A793"/>
      <c r="B793"/>
      <c r="C793"/>
      <c r="D793"/>
      <c r="E793"/>
      <c r="F793"/>
    </row>
    <row r="794" spans="1:6" ht="15" x14ac:dyDescent="0.25">
      <c r="A794"/>
      <c r="B794"/>
      <c r="C794"/>
      <c r="D794"/>
      <c r="E794"/>
      <c r="F794"/>
    </row>
    <row r="795" spans="1:6" ht="15" x14ac:dyDescent="0.25">
      <c r="A795"/>
      <c r="B795"/>
      <c r="C795"/>
      <c r="D795"/>
      <c r="E795"/>
      <c r="F795"/>
    </row>
    <row r="796" spans="1:6" ht="15" x14ac:dyDescent="0.25">
      <c r="A796"/>
      <c r="B796"/>
      <c r="C796"/>
      <c r="D796"/>
      <c r="E796"/>
      <c r="F796"/>
    </row>
    <row r="797" spans="1:6" ht="15" x14ac:dyDescent="0.25">
      <c r="A797"/>
      <c r="B797"/>
      <c r="C797"/>
      <c r="D797"/>
      <c r="E797"/>
      <c r="F797"/>
    </row>
    <row r="798" spans="1:6" ht="15" x14ac:dyDescent="0.25">
      <c r="A798"/>
      <c r="B798"/>
      <c r="C798"/>
      <c r="D798"/>
      <c r="E798"/>
      <c r="F798"/>
    </row>
    <row r="799" spans="1:6" ht="15" x14ac:dyDescent="0.25">
      <c r="A799"/>
      <c r="B799"/>
      <c r="C799"/>
      <c r="D799"/>
      <c r="E799"/>
      <c r="F799"/>
    </row>
    <row r="800" spans="1:6" ht="15" x14ac:dyDescent="0.25">
      <c r="A800"/>
      <c r="B800"/>
      <c r="C800"/>
      <c r="D800"/>
      <c r="E800"/>
      <c r="F800"/>
    </row>
    <row r="801" spans="1:6" ht="15" x14ac:dyDescent="0.25">
      <c r="A801"/>
      <c r="B801"/>
      <c r="C801"/>
      <c r="D801"/>
      <c r="E801"/>
      <c r="F801"/>
    </row>
    <row r="802" spans="1:6" ht="15" x14ac:dyDescent="0.25">
      <c r="A802"/>
      <c r="B802"/>
      <c r="C802"/>
      <c r="D802"/>
      <c r="E802"/>
      <c r="F802"/>
    </row>
    <row r="803" spans="1:6" ht="15" x14ac:dyDescent="0.25">
      <c r="A803"/>
      <c r="B803"/>
      <c r="C803"/>
      <c r="D803"/>
      <c r="E803"/>
      <c r="F803"/>
    </row>
    <row r="804" spans="1:6" ht="15" x14ac:dyDescent="0.25">
      <c r="A804"/>
      <c r="B804"/>
      <c r="C804"/>
      <c r="D804"/>
      <c r="E804"/>
      <c r="F804"/>
    </row>
    <row r="805" spans="1:6" ht="15" x14ac:dyDescent="0.25">
      <c r="A805"/>
      <c r="B805"/>
      <c r="C805"/>
      <c r="D805"/>
      <c r="E805"/>
      <c r="F805"/>
    </row>
    <row r="806" spans="1:6" ht="15" x14ac:dyDescent="0.25">
      <c r="A806"/>
      <c r="B806"/>
      <c r="C806"/>
      <c r="D806"/>
      <c r="E806"/>
      <c r="F806"/>
    </row>
    <row r="807" spans="1:6" ht="15" x14ac:dyDescent="0.25">
      <c r="A807"/>
      <c r="B807"/>
      <c r="C807"/>
      <c r="D807"/>
      <c r="E807"/>
      <c r="F807"/>
    </row>
    <row r="808" spans="1:6" ht="15" x14ac:dyDescent="0.25">
      <c r="A808"/>
      <c r="B808"/>
      <c r="C808"/>
      <c r="D808"/>
      <c r="E808"/>
      <c r="F808"/>
    </row>
    <row r="809" spans="1:6" ht="15" x14ac:dyDescent="0.25">
      <c r="A809"/>
      <c r="B809"/>
      <c r="C809"/>
      <c r="D809"/>
      <c r="E809"/>
      <c r="F809"/>
    </row>
    <row r="810" spans="1:6" ht="15" x14ac:dyDescent="0.25">
      <c r="A810"/>
      <c r="B810"/>
      <c r="C810"/>
      <c r="D810"/>
      <c r="E810"/>
      <c r="F810"/>
    </row>
    <row r="811" spans="1:6" ht="15" x14ac:dyDescent="0.25">
      <c r="A811"/>
      <c r="B811"/>
      <c r="C811"/>
      <c r="D811"/>
      <c r="E811"/>
      <c r="F811"/>
    </row>
    <row r="812" spans="1:6" ht="15" x14ac:dyDescent="0.25">
      <c r="A812"/>
      <c r="B812"/>
      <c r="C812"/>
      <c r="D812"/>
      <c r="E812"/>
      <c r="F812"/>
    </row>
    <row r="813" spans="1:6" ht="15" x14ac:dyDescent="0.25">
      <c r="A813"/>
      <c r="B813"/>
      <c r="C813"/>
      <c r="D813"/>
      <c r="E813"/>
      <c r="F813"/>
    </row>
    <row r="814" spans="1:6" ht="15" x14ac:dyDescent="0.25">
      <c r="A814"/>
      <c r="B814"/>
      <c r="C814"/>
      <c r="D814"/>
      <c r="E814"/>
      <c r="F814"/>
    </row>
    <row r="815" spans="1:6" ht="15" x14ac:dyDescent="0.25">
      <c r="A815"/>
      <c r="B815"/>
      <c r="C815"/>
      <c r="D815"/>
      <c r="E815"/>
      <c r="F815"/>
    </row>
    <row r="816" spans="1:6" ht="15" x14ac:dyDescent="0.25">
      <c r="A816"/>
      <c r="B816"/>
      <c r="C816"/>
      <c r="D816"/>
      <c r="E816"/>
      <c r="F816"/>
    </row>
    <row r="817" spans="1:6" ht="15" x14ac:dyDescent="0.25">
      <c r="A817"/>
      <c r="B817"/>
      <c r="C817"/>
      <c r="D817"/>
      <c r="E817"/>
      <c r="F817"/>
    </row>
    <row r="818" spans="1:6" ht="15" x14ac:dyDescent="0.25">
      <c r="A818"/>
      <c r="B818"/>
      <c r="C818"/>
      <c r="D818"/>
      <c r="E818"/>
      <c r="F818"/>
    </row>
    <row r="819" spans="1:6" ht="15" x14ac:dyDescent="0.25">
      <c r="A819"/>
      <c r="B819"/>
      <c r="C819"/>
      <c r="D819"/>
      <c r="E819"/>
      <c r="F819"/>
    </row>
    <row r="820" spans="1:6" ht="15" x14ac:dyDescent="0.25">
      <c r="A820"/>
      <c r="B820"/>
      <c r="C820"/>
      <c r="D820"/>
      <c r="E820"/>
      <c r="F820"/>
    </row>
    <row r="821" spans="1:6" ht="15" x14ac:dyDescent="0.25">
      <c r="A821"/>
      <c r="B821"/>
      <c r="C821"/>
      <c r="D821"/>
      <c r="E821"/>
      <c r="F821"/>
    </row>
    <row r="822" spans="1:6" ht="15" x14ac:dyDescent="0.25">
      <c r="A822"/>
      <c r="B822"/>
      <c r="C822"/>
      <c r="D822"/>
      <c r="E822"/>
      <c r="F822"/>
    </row>
    <row r="823" spans="1:6" ht="15" x14ac:dyDescent="0.25">
      <c r="A823"/>
      <c r="B823"/>
      <c r="C823"/>
      <c r="D823"/>
      <c r="E823"/>
      <c r="F823"/>
    </row>
    <row r="824" spans="1:6" ht="15" x14ac:dyDescent="0.25">
      <c r="A824"/>
      <c r="B824"/>
      <c r="C824"/>
      <c r="D824"/>
      <c r="E824"/>
      <c r="F824"/>
    </row>
    <row r="825" spans="1:6" ht="15" x14ac:dyDescent="0.25">
      <c r="A825"/>
      <c r="B825"/>
      <c r="C825"/>
      <c r="D825"/>
      <c r="E825"/>
      <c r="F825"/>
    </row>
    <row r="826" spans="1:6" ht="15" x14ac:dyDescent="0.25">
      <c r="A826"/>
      <c r="B826"/>
      <c r="C826"/>
      <c r="D826"/>
      <c r="E826"/>
      <c r="F826"/>
    </row>
    <row r="827" spans="1:6" ht="15" x14ac:dyDescent="0.25">
      <c r="A827"/>
      <c r="B827"/>
      <c r="C827"/>
      <c r="D827"/>
      <c r="E827"/>
      <c r="F827"/>
    </row>
    <row r="828" spans="1:6" ht="15" x14ac:dyDescent="0.25">
      <c r="A828"/>
      <c r="B828"/>
      <c r="C828"/>
      <c r="D828"/>
      <c r="E828"/>
      <c r="F828"/>
    </row>
    <row r="829" spans="1:6" ht="15" x14ac:dyDescent="0.25">
      <c r="A829"/>
      <c r="B829"/>
      <c r="C829"/>
      <c r="D829"/>
      <c r="E829"/>
      <c r="F829"/>
    </row>
    <row r="830" spans="1:6" ht="15" x14ac:dyDescent="0.25">
      <c r="A830"/>
      <c r="B830"/>
      <c r="C830"/>
      <c r="D830"/>
      <c r="E830"/>
      <c r="F830"/>
    </row>
    <row r="831" spans="1:6" ht="15" x14ac:dyDescent="0.25">
      <c r="A831"/>
      <c r="B831"/>
      <c r="C831"/>
      <c r="D831"/>
      <c r="E831"/>
      <c r="F831"/>
    </row>
    <row r="832" spans="1:6" ht="15" x14ac:dyDescent="0.25">
      <c r="A832"/>
      <c r="B832"/>
      <c r="C832"/>
      <c r="D832"/>
      <c r="E832"/>
      <c r="F832"/>
    </row>
    <row r="833" spans="1:6" ht="15" x14ac:dyDescent="0.25">
      <c r="A833"/>
      <c r="B833"/>
      <c r="C833"/>
      <c r="D833"/>
      <c r="E833"/>
      <c r="F833"/>
    </row>
    <row r="834" spans="1:6" ht="15" x14ac:dyDescent="0.25">
      <c r="A834"/>
      <c r="B834"/>
      <c r="C834"/>
      <c r="D834"/>
      <c r="E834"/>
      <c r="F834"/>
    </row>
    <row r="835" spans="1:6" ht="15" x14ac:dyDescent="0.25">
      <c r="A835"/>
      <c r="B835"/>
      <c r="C835"/>
      <c r="D835"/>
      <c r="E835"/>
      <c r="F835"/>
    </row>
    <row r="836" spans="1:6" ht="15" x14ac:dyDescent="0.25">
      <c r="A836"/>
      <c r="B836"/>
      <c r="C836"/>
      <c r="D836"/>
      <c r="E836"/>
      <c r="F836"/>
    </row>
    <row r="837" spans="1:6" ht="15" x14ac:dyDescent="0.25">
      <c r="A837"/>
      <c r="B837"/>
      <c r="C837"/>
      <c r="D837"/>
      <c r="E837"/>
      <c r="F837"/>
    </row>
    <row r="838" spans="1:6" ht="15" x14ac:dyDescent="0.25">
      <c r="A838"/>
      <c r="B838"/>
      <c r="C838"/>
      <c r="D838"/>
      <c r="E838"/>
      <c r="F838"/>
    </row>
    <row r="839" spans="1:6" ht="15" x14ac:dyDescent="0.25">
      <c r="A839"/>
      <c r="B839"/>
      <c r="C839"/>
      <c r="D839"/>
      <c r="E839"/>
      <c r="F839"/>
    </row>
    <row r="840" spans="1:6" ht="15" x14ac:dyDescent="0.25">
      <c r="A840"/>
      <c r="B840"/>
      <c r="C840"/>
      <c r="D840"/>
      <c r="E840"/>
      <c r="F840"/>
    </row>
    <row r="841" spans="1:6" ht="15" x14ac:dyDescent="0.25">
      <c r="A841"/>
      <c r="B841"/>
      <c r="C841"/>
      <c r="D841"/>
      <c r="E841"/>
      <c r="F841"/>
    </row>
    <row r="842" spans="1:6" ht="15" x14ac:dyDescent="0.25">
      <c r="A842"/>
      <c r="B842"/>
      <c r="C842"/>
      <c r="D842"/>
      <c r="E842"/>
      <c r="F842"/>
    </row>
    <row r="843" spans="1:6" ht="15" x14ac:dyDescent="0.25">
      <c r="A843"/>
      <c r="B843"/>
      <c r="C843"/>
      <c r="D843"/>
      <c r="E843"/>
      <c r="F843"/>
    </row>
    <row r="844" spans="1:6" ht="15" x14ac:dyDescent="0.25">
      <c r="A844"/>
      <c r="B844"/>
      <c r="C844"/>
      <c r="D844"/>
      <c r="E844"/>
      <c r="F844"/>
    </row>
    <row r="845" spans="1:6" ht="15" x14ac:dyDescent="0.25">
      <c r="A845"/>
      <c r="B845"/>
      <c r="C845"/>
      <c r="D845"/>
      <c r="E845"/>
      <c r="F845"/>
    </row>
    <row r="846" spans="1:6" ht="15" x14ac:dyDescent="0.25">
      <c r="A846"/>
      <c r="B846"/>
      <c r="C846"/>
      <c r="D846"/>
      <c r="E846"/>
      <c r="F846"/>
    </row>
    <row r="847" spans="1:6" ht="15" x14ac:dyDescent="0.25">
      <c r="A847"/>
      <c r="B847"/>
      <c r="C847"/>
      <c r="D847"/>
      <c r="E847"/>
      <c r="F847"/>
    </row>
    <row r="848" spans="1:6" ht="15" x14ac:dyDescent="0.25">
      <c r="A848"/>
      <c r="B848"/>
      <c r="C848"/>
      <c r="D848"/>
      <c r="E848"/>
      <c r="F848"/>
    </row>
    <row r="849" spans="1:6" ht="15" x14ac:dyDescent="0.25">
      <c r="A849"/>
      <c r="B849"/>
      <c r="C849"/>
      <c r="D849"/>
      <c r="E849"/>
      <c r="F849"/>
    </row>
    <row r="850" spans="1:6" ht="15" x14ac:dyDescent="0.25">
      <c r="A850"/>
      <c r="B850"/>
      <c r="C850"/>
      <c r="D850"/>
      <c r="E850"/>
      <c r="F850"/>
    </row>
    <row r="851" spans="1:6" ht="15" x14ac:dyDescent="0.25">
      <c r="A851"/>
      <c r="B851"/>
      <c r="C851"/>
      <c r="D851"/>
      <c r="E851"/>
      <c r="F851"/>
    </row>
    <row r="852" spans="1:6" ht="15" x14ac:dyDescent="0.25">
      <c r="A852"/>
      <c r="B852"/>
      <c r="C852"/>
      <c r="D852"/>
      <c r="E852"/>
      <c r="F852"/>
    </row>
    <row r="853" spans="1:6" ht="15" x14ac:dyDescent="0.25">
      <c r="A853"/>
      <c r="B853"/>
      <c r="C853"/>
      <c r="D853"/>
      <c r="E853"/>
      <c r="F853"/>
    </row>
    <row r="854" spans="1:6" ht="15" x14ac:dyDescent="0.25">
      <c r="A854"/>
      <c r="B854"/>
      <c r="C854"/>
      <c r="D854"/>
      <c r="E854"/>
      <c r="F854"/>
    </row>
    <row r="855" spans="1:6" ht="15" x14ac:dyDescent="0.25">
      <c r="A855"/>
      <c r="B855"/>
      <c r="C855"/>
      <c r="D855"/>
      <c r="E855"/>
      <c r="F855"/>
    </row>
    <row r="856" spans="1:6" ht="15" x14ac:dyDescent="0.25">
      <c r="A856"/>
      <c r="B856"/>
      <c r="C856"/>
      <c r="D856"/>
      <c r="E856"/>
      <c r="F856"/>
    </row>
    <row r="857" spans="1:6" ht="15" x14ac:dyDescent="0.25">
      <c r="A857"/>
      <c r="B857"/>
      <c r="C857"/>
      <c r="D857"/>
      <c r="E857"/>
      <c r="F857"/>
    </row>
    <row r="858" spans="1:6" ht="15" x14ac:dyDescent="0.25">
      <c r="A858"/>
      <c r="B858"/>
      <c r="C858"/>
      <c r="D858"/>
      <c r="E858"/>
      <c r="F858"/>
    </row>
    <row r="859" spans="1:6" ht="15" x14ac:dyDescent="0.25">
      <c r="A859"/>
      <c r="B859"/>
      <c r="C859"/>
      <c r="D859"/>
      <c r="E859"/>
      <c r="F859"/>
    </row>
    <row r="860" spans="1:6" ht="15" x14ac:dyDescent="0.25">
      <c r="A860"/>
      <c r="B860"/>
      <c r="C860"/>
      <c r="D860"/>
      <c r="E860"/>
      <c r="F860"/>
    </row>
    <row r="861" spans="1:6" ht="15" x14ac:dyDescent="0.25">
      <c r="A861"/>
      <c r="B861"/>
      <c r="C861"/>
      <c r="D861"/>
      <c r="E861"/>
      <c r="F861"/>
    </row>
    <row r="862" spans="1:6" ht="15" x14ac:dyDescent="0.25">
      <c r="A862"/>
      <c r="B862"/>
      <c r="C862"/>
      <c r="D862"/>
      <c r="E862"/>
      <c r="F862"/>
    </row>
    <row r="863" spans="1:6" ht="15" x14ac:dyDescent="0.25">
      <c r="A863"/>
      <c r="B863"/>
      <c r="C863"/>
      <c r="D863"/>
      <c r="E863"/>
      <c r="F863"/>
    </row>
    <row r="864" spans="1:6" ht="15" x14ac:dyDescent="0.25">
      <c r="A864"/>
      <c r="B864"/>
      <c r="C864"/>
      <c r="D864"/>
      <c r="E864"/>
      <c r="F864"/>
    </row>
    <row r="865" spans="1:6" ht="15" x14ac:dyDescent="0.25">
      <c r="A865"/>
      <c r="B865"/>
      <c r="C865"/>
      <c r="D865"/>
      <c r="E865"/>
      <c r="F865"/>
    </row>
    <row r="866" spans="1:6" ht="15" x14ac:dyDescent="0.25">
      <c r="A866"/>
      <c r="B866"/>
      <c r="C866"/>
      <c r="D866"/>
      <c r="E866"/>
      <c r="F866"/>
    </row>
    <row r="867" spans="1:6" ht="15" x14ac:dyDescent="0.25">
      <c r="A867"/>
      <c r="B867"/>
      <c r="C867"/>
      <c r="D867"/>
      <c r="E867"/>
      <c r="F867"/>
    </row>
    <row r="868" spans="1:6" ht="15" x14ac:dyDescent="0.25">
      <c r="A868"/>
      <c r="B868"/>
      <c r="C868"/>
      <c r="D868"/>
      <c r="E868"/>
      <c r="F868"/>
    </row>
    <row r="869" spans="1:6" ht="15" x14ac:dyDescent="0.25">
      <c r="A869"/>
      <c r="B869"/>
      <c r="C869"/>
      <c r="D869"/>
      <c r="E869"/>
      <c r="F869"/>
    </row>
    <row r="870" spans="1:6" ht="15" x14ac:dyDescent="0.25">
      <c r="A870"/>
      <c r="B870"/>
      <c r="C870"/>
      <c r="D870"/>
      <c r="E870"/>
      <c r="F870"/>
    </row>
    <row r="871" spans="1:6" ht="15" x14ac:dyDescent="0.25">
      <c r="A871"/>
      <c r="B871"/>
      <c r="C871"/>
      <c r="D871"/>
      <c r="E871"/>
      <c r="F871"/>
    </row>
    <row r="872" spans="1:6" ht="15" x14ac:dyDescent="0.25">
      <c r="A872"/>
      <c r="B872"/>
      <c r="C872"/>
      <c r="D872"/>
      <c r="E872"/>
      <c r="F872"/>
    </row>
    <row r="873" spans="1:6" ht="15" x14ac:dyDescent="0.25">
      <c r="A873"/>
      <c r="B873"/>
      <c r="C873"/>
      <c r="D873"/>
      <c r="E873"/>
      <c r="F873"/>
    </row>
    <row r="874" spans="1:6" ht="15" x14ac:dyDescent="0.25">
      <c r="A874"/>
      <c r="B874"/>
      <c r="C874"/>
      <c r="D874"/>
      <c r="E874"/>
      <c r="F874"/>
    </row>
    <row r="875" spans="1:6" ht="15" x14ac:dyDescent="0.25">
      <c r="A875"/>
      <c r="B875"/>
      <c r="C875"/>
      <c r="D875"/>
      <c r="E875"/>
      <c r="F875"/>
    </row>
    <row r="876" spans="1:6" ht="15" x14ac:dyDescent="0.25">
      <c r="A876"/>
      <c r="B876"/>
      <c r="C876"/>
      <c r="D876"/>
      <c r="E876"/>
      <c r="F876"/>
    </row>
    <row r="877" spans="1:6" ht="15" x14ac:dyDescent="0.25">
      <c r="A877"/>
      <c r="B877"/>
      <c r="C877"/>
      <c r="D877"/>
      <c r="E877"/>
      <c r="F877"/>
    </row>
    <row r="878" spans="1:6" ht="15" x14ac:dyDescent="0.25">
      <c r="A878"/>
      <c r="B878"/>
      <c r="C878"/>
      <c r="D878"/>
      <c r="E878"/>
      <c r="F878"/>
    </row>
    <row r="879" spans="1:6" ht="15" x14ac:dyDescent="0.25">
      <c r="A879"/>
      <c r="B879"/>
      <c r="C879"/>
      <c r="D879"/>
      <c r="E879"/>
      <c r="F879"/>
    </row>
    <row r="880" spans="1:6" ht="15" x14ac:dyDescent="0.25">
      <c r="A880"/>
      <c r="B880"/>
      <c r="C880"/>
      <c r="D880"/>
      <c r="E880"/>
      <c r="F880"/>
    </row>
    <row r="881" spans="1:6" ht="15" x14ac:dyDescent="0.25">
      <c r="A881"/>
      <c r="B881"/>
      <c r="C881"/>
      <c r="D881"/>
      <c r="E881"/>
      <c r="F881"/>
    </row>
    <row r="882" spans="1:6" ht="15" x14ac:dyDescent="0.25">
      <c r="A882"/>
      <c r="B882"/>
      <c r="C882"/>
      <c r="D882"/>
      <c r="E882"/>
      <c r="F882"/>
    </row>
    <row r="883" spans="1:6" ht="15" x14ac:dyDescent="0.25">
      <c r="A883"/>
      <c r="B883"/>
      <c r="C883"/>
      <c r="D883"/>
      <c r="E883"/>
      <c r="F883"/>
    </row>
    <row r="884" spans="1:6" ht="15" x14ac:dyDescent="0.25">
      <c r="A884"/>
      <c r="B884"/>
      <c r="C884"/>
      <c r="D884"/>
      <c r="E884"/>
      <c r="F884"/>
    </row>
    <row r="885" spans="1:6" ht="15" x14ac:dyDescent="0.25">
      <c r="A885"/>
      <c r="B885"/>
      <c r="C885"/>
      <c r="D885"/>
      <c r="E885"/>
      <c r="F885"/>
    </row>
    <row r="886" spans="1:6" ht="15" x14ac:dyDescent="0.25">
      <c r="A886"/>
      <c r="B886"/>
      <c r="C886"/>
      <c r="D886"/>
      <c r="E886"/>
      <c r="F886"/>
    </row>
    <row r="887" spans="1:6" ht="15" x14ac:dyDescent="0.25">
      <c r="A887"/>
      <c r="B887"/>
      <c r="C887"/>
      <c r="D887"/>
      <c r="E887"/>
      <c r="F887"/>
    </row>
    <row r="888" spans="1:6" ht="15" x14ac:dyDescent="0.25">
      <c r="A888"/>
      <c r="B888"/>
      <c r="C888"/>
      <c r="D888"/>
      <c r="E888"/>
      <c r="F888"/>
    </row>
    <row r="889" spans="1:6" ht="15" x14ac:dyDescent="0.25">
      <c r="A889"/>
      <c r="B889"/>
      <c r="C889"/>
      <c r="D889"/>
      <c r="E889"/>
      <c r="F889"/>
    </row>
    <row r="890" spans="1:6" ht="15" x14ac:dyDescent="0.25">
      <c r="A890"/>
      <c r="B890"/>
      <c r="C890"/>
      <c r="D890"/>
      <c r="E890"/>
      <c r="F890"/>
    </row>
    <row r="891" spans="1:6" ht="15" x14ac:dyDescent="0.25">
      <c r="A891"/>
      <c r="B891"/>
      <c r="C891"/>
      <c r="D891"/>
      <c r="E891"/>
      <c r="F891"/>
    </row>
    <row r="892" spans="1:6" ht="15" x14ac:dyDescent="0.25">
      <c r="A892"/>
      <c r="B892"/>
      <c r="C892"/>
      <c r="D892"/>
      <c r="E892"/>
      <c r="F892"/>
    </row>
    <row r="893" spans="1:6" ht="15" x14ac:dyDescent="0.25">
      <c r="A893"/>
      <c r="B893"/>
      <c r="C893"/>
      <c r="D893"/>
      <c r="E893"/>
      <c r="F893"/>
    </row>
    <row r="894" spans="1:6" ht="15" x14ac:dyDescent="0.25">
      <c r="A894"/>
      <c r="B894"/>
      <c r="C894"/>
      <c r="D894"/>
      <c r="E894"/>
      <c r="F894"/>
    </row>
    <row r="895" spans="1:6" ht="15" x14ac:dyDescent="0.25">
      <c r="A895"/>
      <c r="B895"/>
      <c r="C895"/>
      <c r="D895"/>
      <c r="E895"/>
      <c r="F895"/>
    </row>
    <row r="896" spans="1:6" ht="15" x14ac:dyDescent="0.25">
      <c r="A896"/>
      <c r="B896"/>
      <c r="C896"/>
      <c r="D896"/>
      <c r="E896"/>
      <c r="F896"/>
    </row>
    <row r="897" spans="1:6" ht="15" x14ac:dyDescent="0.25">
      <c r="A897"/>
      <c r="B897"/>
      <c r="C897"/>
      <c r="D897"/>
      <c r="E897"/>
      <c r="F897"/>
    </row>
    <row r="898" spans="1:6" ht="15" x14ac:dyDescent="0.25">
      <c r="A898"/>
      <c r="B898"/>
      <c r="C898"/>
      <c r="D898"/>
      <c r="E898"/>
      <c r="F898"/>
    </row>
    <row r="899" spans="1:6" ht="15" x14ac:dyDescent="0.25">
      <c r="A899"/>
      <c r="B899"/>
      <c r="C899"/>
      <c r="D899"/>
      <c r="E899"/>
      <c r="F899"/>
    </row>
    <row r="900" spans="1:6" ht="15" x14ac:dyDescent="0.25">
      <c r="A900"/>
      <c r="B900"/>
      <c r="C900"/>
      <c r="D900"/>
      <c r="E900"/>
      <c r="F900"/>
    </row>
    <row r="901" spans="1:6" ht="15" x14ac:dyDescent="0.25">
      <c r="A901"/>
      <c r="B901"/>
      <c r="C901"/>
      <c r="D901"/>
      <c r="E901"/>
      <c r="F901"/>
    </row>
    <row r="902" spans="1:6" ht="15" x14ac:dyDescent="0.25">
      <c r="A902"/>
      <c r="B902"/>
      <c r="C902"/>
      <c r="D902"/>
      <c r="E902"/>
      <c r="F902"/>
    </row>
    <row r="903" spans="1:6" ht="15" x14ac:dyDescent="0.25">
      <c r="A903"/>
      <c r="B903"/>
      <c r="C903"/>
      <c r="D903"/>
      <c r="E903"/>
      <c r="F903"/>
    </row>
    <row r="904" spans="1:6" ht="15" x14ac:dyDescent="0.25">
      <c r="A904"/>
      <c r="B904"/>
      <c r="C904"/>
      <c r="D904"/>
      <c r="E904"/>
      <c r="F904"/>
    </row>
    <row r="905" spans="1:6" ht="15" x14ac:dyDescent="0.25">
      <c r="A905"/>
      <c r="B905"/>
      <c r="C905"/>
      <c r="D905"/>
      <c r="E905"/>
      <c r="F905"/>
    </row>
    <row r="906" spans="1:6" ht="15" x14ac:dyDescent="0.25">
      <c r="A906"/>
      <c r="B906"/>
      <c r="C906"/>
      <c r="D906"/>
      <c r="E906"/>
      <c r="F906"/>
    </row>
    <row r="907" spans="1:6" ht="15" x14ac:dyDescent="0.25">
      <c r="A907"/>
      <c r="B907"/>
      <c r="C907"/>
      <c r="D907"/>
      <c r="E907"/>
      <c r="F907"/>
    </row>
    <row r="908" spans="1:6" ht="15" x14ac:dyDescent="0.25">
      <c r="A908"/>
      <c r="B908"/>
      <c r="C908"/>
      <c r="D908"/>
      <c r="E908"/>
      <c r="F908"/>
    </row>
    <row r="909" spans="1:6" ht="15" x14ac:dyDescent="0.25">
      <c r="A909"/>
      <c r="B909"/>
      <c r="C909"/>
      <c r="D909"/>
      <c r="E909"/>
      <c r="F909"/>
    </row>
    <row r="910" spans="1:6" ht="15" x14ac:dyDescent="0.25">
      <c r="A910"/>
      <c r="B910"/>
      <c r="C910"/>
      <c r="D910"/>
      <c r="E910"/>
      <c r="F910"/>
    </row>
    <row r="911" spans="1:6" ht="15" x14ac:dyDescent="0.25">
      <c r="A911"/>
      <c r="B911"/>
      <c r="C911"/>
      <c r="D911"/>
      <c r="E911"/>
      <c r="F911"/>
    </row>
    <row r="912" spans="1:6" ht="15" x14ac:dyDescent="0.25">
      <c r="A912"/>
      <c r="B912"/>
      <c r="C912"/>
      <c r="D912"/>
      <c r="E912"/>
      <c r="F912"/>
    </row>
    <row r="913" spans="1:6" ht="15" x14ac:dyDescent="0.25">
      <c r="A913"/>
      <c r="B913"/>
      <c r="C913"/>
      <c r="D913"/>
      <c r="E913"/>
      <c r="F913"/>
    </row>
    <row r="914" spans="1:6" ht="15" x14ac:dyDescent="0.25">
      <c r="A914"/>
      <c r="B914"/>
      <c r="C914"/>
      <c r="D914"/>
      <c r="E914"/>
      <c r="F914"/>
    </row>
    <row r="915" spans="1:6" ht="15" x14ac:dyDescent="0.25">
      <c r="A915"/>
      <c r="B915"/>
      <c r="C915"/>
      <c r="D915"/>
      <c r="E915"/>
      <c r="F915"/>
    </row>
    <row r="916" spans="1:6" ht="15" x14ac:dyDescent="0.25">
      <c r="A916"/>
      <c r="B916"/>
      <c r="C916"/>
      <c r="D916"/>
      <c r="E916"/>
      <c r="F916"/>
    </row>
    <row r="917" spans="1:6" ht="15" x14ac:dyDescent="0.25">
      <c r="A917"/>
      <c r="B917"/>
      <c r="C917"/>
      <c r="D917"/>
      <c r="E917"/>
      <c r="F917"/>
    </row>
    <row r="918" spans="1:6" ht="15" x14ac:dyDescent="0.25">
      <c r="A918"/>
      <c r="B918"/>
      <c r="C918"/>
      <c r="D918"/>
      <c r="E918"/>
      <c r="F918"/>
    </row>
    <row r="919" spans="1:6" ht="15" x14ac:dyDescent="0.25">
      <c r="A919"/>
      <c r="B919"/>
      <c r="C919"/>
      <c r="D919"/>
      <c r="E919"/>
      <c r="F919"/>
    </row>
    <row r="920" spans="1:6" ht="15" x14ac:dyDescent="0.25">
      <c r="A920"/>
      <c r="B920"/>
      <c r="C920"/>
      <c r="D920"/>
      <c r="E920"/>
      <c r="F920"/>
    </row>
    <row r="921" spans="1:6" ht="15" x14ac:dyDescent="0.25">
      <c r="A921"/>
      <c r="B921"/>
      <c r="C921"/>
      <c r="D921"/>
      <c r="E921"/>
      <c r="F921"/>
    </row>
    <row r="922" spans="1:6" ht="15" x14ac:dyDescent="0.25">
      <c r="A922"/>
      <c r="B922"/>
      <c r="C922"/>
      <c r="D922"/>
      <c r="E922"/>
      <c r="F922"/>
    </row>
    <row r="923" spans="1:6" ht="15" x14ac:dyDescent="0.25">
      <c r="A923"/>
      <c r="B923"/>
      <c r="C923"/>
      <c r="D923"/>
      <c r="E923"/>
      <c r="F923"/>
    </row>
    <row r="924" spans="1:6" ht="15" x14ac:dyDescent="0.25">
      <c r="A924"/>
      <c r="B924"/>
      <c r="C924"/>
      <c r="D924"/>
      <c r="E924"/>
      <c r="F924"/>
    </row>
    <row r="925" spans="1:6" ht="15" x14ac:dyDescent="0.25">
      <c r="A925"/>
      <c r="B925"/>
      <c r="C925"/>
      <c r="D925"/>
      <c r="E925"/>
      <c r="F925"/>
    </row>
    <row r="926" spans="1:6" ht="15" x14ac:dyDescent="0.25">
      <c r="A926"/>
      <c r="B926"/>
      <c r="C926"/>
      <c r="D926"/>
      <c r="E926"/>
      <c r="F926"/>
    </row>
    <row r="927" spans="1:6" ht="15" x14ac:dyDescent="0.25">
      <c r="A927"/>
      <c r="B927"/>
      <c r="C927"/>
      <c r="D927"/>
      <c r="E927"/>
      <c r="F927"/>
    </row>
    <row r="928" spans="1:6" ht="15" x14ac:dyDescent="0.25">
      <c r="A928"/>
      <c r="B928"/>
      <c r="C928"/>
      <c r="D928"/>
      <c r="E928"/>
      <c r="F928"/>
    </row>
    <row r="929" spans="1:6" ht="15" x14ac:dyDescent="0.25">
      <c r="A929"/>
      <c r="B929"/>
      <c r="C929"/>
      <c r="D929"/>
      <c r="E929"/>
      <c r="F929"/>
    </row>
    <row r="930" spans="1:6" ht="15" x14ac:dyDescent="0.25">
      <c r="A930"/>
      <c r="B930"/>
      <c r="C930"/>
      <c r="D930"/>
      <c r="E930"/>
      <c r="F930"/>
    </row>
    <row r="931" spans="1:6" ht="15" x14ac:dyDescent="0.25">
      <c r="A931"/>
      <c r="B931"/>
      <c r="C931"/>
      <c r="D931"/>
      <c r="E931"/>
      <c r="F931"/>
    </row>
    <row r="932" spans="1:6" ht="15" x14ac:dyDescent="0.25">
      <c r="A932"/>
      <c r="B932"/>
      <c r="C932"/>
      <c r="D932"/>
      <c r="E932"/>
      <c r="F932"/>
    </row>
    <row r="933" spans="1:6" ht="15" x14ac:dyDescent="0.25">
      <c r="A933"/>
      <c r="B933"/>
      <c r="C933"/>
      <c r="D933"/>
      <c r="E933"/>
      <c r="F933"/>
    </row>
    <row r="934" spans="1:6" ht="15" x14ac:dyDescent="0.25">
      <c r="A934"/>
      <c r="B934"/>
      <c r="C934"/>
      <c r="D934"/>
      <c r="E934"/>
      <c r="F934"/>
    </row>
    <row r="935" spans="1:6" ht="15" x14ac:dyDescent="0.25">
      <c r="A935"/>
      <c r="B935"/>
      <c r="C935"/>
      <c r="D935"/>
      <c r="E935"/>
      <c r="F935"/>
    </row>
    <row r="936" spans="1:6" ht="15" x14ac:dyDescent="0.25">
      <c r="A936"/>
      <c r="B936"/>
      <c r="C936"/>
      <c r="D936"/>
      <c r="E936"/>
      <c r="F936"/>
    </row>
    <row r="937" spans="1:6" ht="15" x14ac:dyDescent="0.25">
      <c r="A937"/>
      <c r="B937"/>
      <c r="C937"/>
      <c r="D937"/>
      <c r="E937"/>
      <c r="F937"/>
    </row>
    <row r="938" spans="1:6" ht="15" x14ac:dyDescent="0.25">
      <c r="A938"/>
      <c r="B938"/>
      <c r="C938"/>
      <c r="D938"/>
      <c r="E938"/>
      <c r="F938"/>
    </row>
    <row r="939" spans="1:6" ht="15" x14ac:dyDescent="0.25">
      <c r="A939"/>
      <c r="B939"/>
      <c r="C939"/>
      <c r="D939"/>
      <c r="E939"/>
      <c r="F939"/>
    </row>
    <row r="940" spans="1:6" ht="15" x14ac:dyDescent="0.25">
      <c r="A940"/>
      <c r="B940"/>
      <c r="C940"/>
      <c r="D940"/>
      <c r="E940"/>
      <c r="F940"/>
    </row>
    <row r="941" spans="1:6" ht="15" x14ac:dyDescent="0.25">
      <c r="A941"/>
      <c r="B941"/>
      <c r="C941"/>
      <c r="D941"/>
      <c r="E941"/>
      <c r="F941"/>
    </row>
    <row r="942" spans="1:6" ht="15" x14ac:dyDescent="0.25">
      <c r="A942"/>
      <c r="B942"/>
      <c r="C942"/>
      <c r="D942"/>
      <c r="E942"/>
      <c r="F942"/>
    </row>
    <row r="943" spans="1:6" ht="15" x14ac:dyDescent="0.25">
      <c r="A943"/>
      <c r="B943"/>
      <c r="C943"/>
      <c r="D943"/>
      <c r="E943"/>
      <c r="F943"/>
    </row>
    <row r="944" spans="1:6" ht="15" x14ac:dyDescent="0.25">
      <c r="A944"/>
      <c r="B944"/>
      <c r="C944"/>
      <c r="D944"/>
      <c r="E944"/>
      <c r="F944"/>
    </row>
    <row r="945" spans="1:6" ht="15" x14ac:dyDescent="0.25">
      <c r="A945"/>
      <c r="B945"/>
      <c r="C945"/>
      <c r="D945"/>
      <c r="E945"/>
      <c r="F945"/>
    </row>
    <row r="946" spans="1:6" ht="15" x14ac:dyDescent="0.25">
      <c r="A946"/>
      <c r="B946"/>
      <c r="C946"/>
      <c r="D946"/>
      <c r="E946"/>
      <c r="F946"/>
    </row>
    <row r="947" spans="1:6" ht="15" x14ac:dyDescent="0.25">
      <c r="A947"/>
      <c r="B947"/>
      <c r="C947"/>
      <c r="D947"/>
      <c r="E947"/>
      <c r="F947"/>
    </row>
    <row r="948" spans="1:6" ht="15" x14ac:dyDescent="0.25">
      <c r="A948"/>
      <c r="B948"/>
      <c r="C948"/>
      <c r="D948"/>
      <c r="E948"/>
      <c r="F948"/>
    </row>
    <row r="949" spans="1:6" ht="15" x14ac:dyDescent="0.25">
      <c r="A949"/>
      <c r="B949"/>
      <c r="C949"/>
      <c r="D949"/>
      <c r="E949"/>
      <c r="F949"/>
    </row>
    <row r="950" spans="1:6" ht="15" x14ac:dyDescent="0.25">
      <c r="A950"/>
      <c r="B950"/>
      <c r="C950"/>
      <c r="D950"/>
      <c r="E950"/>
      <c r="F950"/>
    </row>
    <row r="951" spans="1:6" ht="15" x14ac:dyDescent="0.25">
      <c r="A951"/>
      <c r="B951"/>
      <c r="C951"/>
      <c r="D951"/>
      <c r="E951"/>
      <c r="F951"/>
    </row>
    <row r="952" spans="1:6" ht="15" x14ac:dyDescent="0.25">
      <c r="A952"/>
      <c r="B952"/>
      <c r="C952"/>
      <c r="D952"/>
      <c r="E952"/>
      <c r="F952"/>
    </row>
    <row r="953" spans="1:6" ht="15" x14ac:dyDescent="0.25">
      <c r="A953"/>
      <c r="B953"/>
      <c r="C953"/>
      <c r="D953"/>
      <c r="E953"/>
      <c r="F953"/>
    </row>
    <row r="954" spans="1:6" ht="15" x14ac:dyDescent="0.25">
      <c r="A954"/>
      <c r="B954"/>
      <c r="C954"/>
      <c r="D954"/>
      <c r="E954"/>
      <c r="F954"/>
    </row>
    <row r="955" spans="1:6" ht="15" x14ac:dyDescent="0.25">
      <c r="A955"/>
      <c r="B955"/>
      <c r="C955"/>
      <c r="D955"/>
      <c r="E955"/>
      <c r="F955"/>
    </row>
    <row r="956" spans="1:6" ht="15" x14ac:dyDescent="0.25">
      <c r="A956"/>
      <c r="B956"/>
      <c r="C956"/>
      <c r="D956"/>
      <c r="E956"/>
      <c r="F956"/>
    </row>
    <row r="957" spans="1:6" ht="15" x14ac:dyDescent="0.25">
      <c r="A957"/>
      <c r="B957"/>
      <c r="C957"/>
      <c r="D957"/>
      <c r="E957"/>
      <c r="F957"/>
    </row>
    <row r="958" spans="1:6" ht="15" x14ac:dyDescent="0.25">
      <c r="A958"/>
      <c r="B958"/>
      <c r="C958"/>
      <c r="D958"/>
      <c r="E958"/>
      <c r="F958"/>
    </row>
    <row r="959" spans="1:6" ht="15" x14ac:dyDescent="0.25">
      <c r="A959"/>
      <c r="B959"/>
      <c r="C959"/>
      <c r="D959"/>
      <c r="E959"/>
      <c r="F959"/>
    </row>
    <row r="960" spans="1:6" ht="15" x14ac:dyDescent="0.25">
      <c r="A960"/>
      <c r="B960"/>
      <c r="C960"/>
      <c r="D960"/>
      <c r="E960"/>
      <c r="F960"/>
    </row>
    <row r="961" spans="1:6" ht="15" x14ac:dyDescent="0.25">
      <c r="A961"/>
      <c r="B961"/>
      <c r="C961"/>
      <c r="D961"/>
      <c r="E961"/>
      <c r="F961"/>
    </row>
    <row r="962" spans="1:6" ht="15" x14ac:dyDescent="0.25">
      <c r="A962"/>
      <c r="B962"/>
      <c r="C962"/>
      <c r="D962"/>
      <c r="E962"/>
      <c r="F962"/>
    </row>
    <row r="963" spans="1:6" ht="15" x14ac:dyDescent="0.25">
      <c r="A963"/>
      <c r="B963"/>
      <c r="C963"/>
      <c r="D963"/>
      <c r="E963"/>
      <c r="F963"/>
    </row>
    <row r="964" spans="1:6" ht="15" x14ac:dyDescent="0.25">
      <c r="A964"/>
      <c r="B964"/>
      <c r="C964"/>
      <c r="D964"/>
      <c r="E964"/>
      <c r="F964"/>
    </row>
    <row r="965" spans="1:6" ht="15" x14ac:dyDescent="0.25">
      <c r="A965"/>
      <c r="B965"/>
      <c r="C965"/>
      <c r="D965"/>
      <c r="E965"/>
      <c r="F965"/>
    </row>
    <row r="966" spans="1:6" ht="15" x14ac:dyDescent="0.25">
      <c r="A966"/>
      <c r="B966"/>
      <c r="C966"/>
      <c r="D966"/>
      <c r="E966"/>
      <c r="F966"/>
    </row>
    <row r="967" spans="1:6" ht="15" x14ac:dyDescent="0.25">
      <c r="A967"/>
      <c r="B967"/>
      <c r="C967"/>
      <c r="D967"/>
      <c r="E967"/>
      <c r="F967"/>
    </row>
    <row r="968" spans="1:6" ht="15" x14ac:dyDescent="0.25">
      <c r="A968"/>
      <c r="B968"/>
      <c r="C968"/>
      <c r="D968"/>
      <c r="E968"/>
      <c r="F968"/>
    </row>
    <row r="969" spans="1:6" ht="15" x14ac:dyDescent="0.25">
      <c r="A969"/>
      <c r="B969"/>
      <c r="C969"/>
      <c r="D969"/>
      <c r="E969"/>
      <c r="F969"/>
    </row>
    <row r="970" spans="1:6" ht="15" x14ac:dyDescent="0.25">
      <c r="A970"/>
      <c r="B970"/>
      <c r="C970"/>
      <c r="D970"/>
      <c r="E970"/>
      <c r="F970"/>
    </row>
    <row r="971" spans="1:6" ht="15" x14ac:dyDescent="0.25">
      <c r="A971"/>
      <c r="B971"/>
      <c r="C971"/>
      <c r="D971"/>
      <c r="E971"/>
      <c r="F971"/>
    </row>
    <row r="972" spans="1:6" ht="15" x14ac:dyDescent="0.25">
      <c r="A972"/>
      <c r="B972"/>
      <c r="C972"/>
      <c r="D972"/>
      <c r="E972"/>
      <c r="F972"/>
    </row>
    <row r="973" spans="1:6" ht="15" x14ac:dyDescent="0.25">
      <c r="A973"/>
      <c r="B973"/>
      <c r="C973"/>
      <c r="D973"/>
      <c r="E973"/>
      <c r="F973"/>
    </row>
    <row r="974" spans="1:6" ht="15" x14ac:dyDescent="0.25">
      <c r="A974"/>
      <c r="B974"/>
      <c r="C974"/>
      <c r="D974"/>
      <c r="E974"/>
      <c r="F974"/>
    </row>
    <row r="975" spans="1:6" ht="15" x14ac:dyDescent="0.25">
      <c r="A975"/>
      <c r="B975"/>
      <c r="C975"/>
      <c r="D975"/>
      <c r="E975"/>
      <c r="F975"/>
    </row>
    <row r="976" spans="1:6" ht="15" x14ac:dyDescent="0.25">
      <c r="A976"/>
      <c r="B976"/>
      <c r="C976"/>
      <c r="D976"/>
      <c r="E976"/>
      <c r="F976"/>
    </row>
    <row r="977" spans="1:6" ht="15" x14ac:dyDescent="0.25">
      <c r="A977"/>
      <c r="B977"/>
      <c r="C977"/>
      <c r="D977"/>
      <c r="E977"/>
      <c r="F977"/>
    </row>
    <row r="978" spans="1:6" ht="15" x14ac:dyDescent="0.25">
      <c r="A978"/>
      <c r="B978"/>
      <c r="C978"/>
      <c r="D978"/>
      <c r="E978"/>
      <c r="F978"/>
    </row>
    <row r="979" spans="1:6" ht="15" x14ac:dyDescent="0.25">
      <c r="A979"/>
      <c r="B979"/>
      <c r="C979"/>
      <c r="D979"/>
      <c r="E979"/>
      <c r="F979"/>
    </row>
    <row r="980" spans="1:6" ht="15" x14ac:dyDescent="0.25">
      <c r="A980"/>
      <c r="B980"/>
      <c r="C980"/>
      <c r="D980"/>
      <c r="E980"/>
      <c r="F980"/>
    </row>
    <row r="981" spans="1:6" ht="15" x14ac:dyDescent="0.25">
      <c r="A981"/>
      <c r="B981"/>
      <c r="C981"/>
      <c r="D981"/>
      <c r="E981"/>
      <c r="F981"/>
    </row>
    <row r="982" spans="1:6" ht="15" x14ac:dyDescent="0.25">
      <c r="A982"/>
      <c r="B982"/>
      <c r="C982"/>
      <c r="D982"/>
      <c r="E982"/>
      <c r="F982"/>
    </row>
    <row r="983" spans="1:6" ht="15" x14ac:dyDescent="0.25">
      <c r="A983"/>
      <c r="B983"/>
      <c r="C983"/>
      <c r="D983"/>
      <c r="E983"/>
      <c r="F983"/>
    </row>
    <row r="984" spans="1:6" ht="15" x14ac:dyDescent="0.25">
      <c r="A984"/>
      <c r="B984"/>
      <c r="C984"/>
      <c r="D984"/>
      <c r="E984"/>
      <c r="F984"/>
    </row>
    <row r="985" spans="1:6" ht="15" x14ac:dyDescent="0.25">
      <c r="A985"/>
      <c r="B985"/>
      <c r="C985"/>
      <c r="D985"/>
      <c r="E985"/>
      <c r="F985"/>
    </row>
    <row r="986" spans="1:6" ht="15" x14ac:dyDescent="0.25">
      <c r="A986"/>
      <c r="B986"/>
      <c r="C986"/>
      <c r="D986"/>
      <c r="E986"/>
      <c r="F986"/>
    </row>
    <row r="987" spans="1:6" ht="15" x14ac:dyDescent="0.25">
      <c r="A987"/>
      <c r="B987"/>
      <c r="C987"/>
      <c r="D987"/>
      <c r="E987"/>
      <c r="F987"/>
    </row>
    <row r="988" spans="1:6" ht="15" x14ac:dyDescent="0.25">
      <c r="A988"/>
      <c r="B988"/>
      <c r="C988"/>
      <c r="D988"/>
      <c r="E988"/>
      <c r="F988"/>
    </row>
    <row r="989" spans="1:6" ht="15" x14ac:dyDescent="0.25">
      <c r="A989"/>
      <c r="B989"/>
      <c r="C989"/>
      <c r="D989"/>
      <c r="E989"/>
      <c r="F989"/>
    </row>
    <row r="990" spans="1:6" ht="15" x14ac:dyDescent="0.25">
      <c r="A990"/>
      <c r="B990"/>
      <c r="C990"/>
      <c r="D990"/>
      <c r="E990"/>
      <c r="F990"/>
    </row>
    <row r="991" spans="1:6" ht="15" x14ac:dyDescent="0.25">
      <c r="A991"/>
      <c r="B991"/>
      <c r="C991"/>
      <c r="D991"/>
      <c r="E991"/>
      <c r="F991"/>
    </row>
    <row r="992" spans="1:6" ht="15" x14ac:dyDescent="0.25">
      <c r="A992"/>
      <c r="B992"/>
      <c r="C992"/>
      <c r="D992"/>
      <c r="E992"/>
      <c r="F992"/>
    </row>
    <row r="993" spans="1:6" ht="15" x14ac:dyDescent="0.25">
      <c r="A993"/>
      <c r="B993"/>
      <c r="C993"/>
      <c r="D993"/>
      <c r="E993"/>
      <c r="F993"/>
    </row>
    <row r="994" spans="1:6" ht="15" x14ac:dyDescent="0.25">
      <c r="A994"/>
      <c r="B994"/>
      <c r="C994"/>
      <c r="D994"/>
      <c r="E994"/>
      <c r="F994"/>
    </row>
    <row r="995" spans="1:6" ht="15" x14ac:dyDescent="0.25">
      <c r="A995"/>
      <c r="B995"/>
      <c r="C995"/>
      <c r="D995"/>
      <c r="E995"/>
      <c r="F995"/>
    </row>
    <row r="996" spans="1:6" ht="15" x14ac:dyDescent="0.25">
      <c r="A996"/>
      <c r="B996"/>
      <c r="C996"/>
      <c r="D996"/>
      <c r="E996"/>
      <c r="F996"/>
    </row>
    <row r="997" spans="1:6" ht="15" x14ac:dyDescent="0.25">
      <c r="A997"/>
      <c r="B997"/>
      <c r="C997"/>
      <c r="D997"/>
      <c r="E997"/>
      <c r="F997"/>
    </row>
    <row r="998" spans="1:6" ht="15" x14ac:dyDescent="0.25">
      <c r="A998"/>
      <c r="B998"/>
      <c r="C998"/>
      <c r="D998"/>
      <c r="E998"/>
      <c r="F998"/>
    </row>
    <row r="999" spans="1:6" ht="15" x14ac:dyDescent="0.25">
      <c r="A999"/>
      <c r="B999"/>
      <c r="C999"/>
      <c r="D999"/>
      <c r="E999"/>
      <c r="F999"/>
    </row>
    <row r="1000" spans="1:6" ht="15" x14ac:dyDescent="0.25">
      <c r="A1000"/>
      <c r="B1000"/>
      <c r="C1000"/>
      <c r="D1000"/>
      <c r="E1000"/>
      <c r="F1000"/>
    </row>
    <row r="1001" spans="1:6" ht="15" x14ac:dyDescent="0.25">
      <c r="A1001"/>
      <c r="B1001"/>
      <c r="C1001"/>
      <c r="D1001"/>
      <c r="E1001"/>
      <c r="F1001"/>
    </row>
    <row r="1002" spans="1:6" ht="15" x14ac:dyDescent="0.25">
      <c r="A1002"/>
      <c r="B1002"/>
      <c r="C1002"/>
      <c r="D1002"/>
      <c r="E1002"/>
      <c r="F1002"/>
    </row>
    <row r="1003" spans="1:6" ht="15" x14ac:dyDescent="0.25">
      <c r="A1003"/>
      <c r="B1003"/>
      <c r="C1003"/>
      <c r="D1003"/>
      <c r="E1003"/>
      <c r="F1003"/>
    </row>
    <row r="1004" spans="1:6" ht="15" x14ac:dyDescent="0.25">
      <c r="A1004"/>
      <c r="B1004"/>
      <c r="C1004"/>
      <c r="D1004"/>
      <c r="E1004"/>
      <c r="F1004"/>
    </row>
    <row r="1005" spans="1:6" ht="15" x14ac:dyDescent="0.25">
      <c r="A1005"/>
      <c r="B1005"/>
      <c r="C1005"/>
      <c r="D1005"/>
      <c r="E1005"/>
      <c r="F1005"/>
    </row>
    <row r="1006" spans="1:6" ht="15" x14ac:dyDescent="0.25">
      <c r="A1006"/>
      <c r="B1006"/>
      <c r="C1006"/>
      <c r="D1006"/>
      <c r="E1006"/>
      <c r="F1006"/>
    </row>
    <row r="1007" spans="1:6" ht="15" x14ac:dyDescent="0.25">
      <c r="A1007"/>
      <c r="B1007"/>
      <c r="C1007"/>
      <c r="D1007"/>
      <c r="E1007"/>
      <c r="F1007"/>
    </row>
    <row r="1008" spans="1:6" ht="15" x14ac:dyDescent="0.25">
      <c r="A1008"/>
      <c r="B1008"/>
      <c r="C1008"/>
      <c r="D1008"/>
      <c r="E1008"/>
      <c r="F1008"/>
    </row>
    <row r="1009" spans="1:6" ht="15" x14ac:dyDescent="0.25">
      <c r="A1009"/>
      <c r="B1009"/>
      <c r="C1009"/>
      <c r="D1009"/>
      <c r="E1009"/>
      <c r="F1009"/>
    </row>
    <row r="1010" spans="1:6" ht="15" x14ac:dyDescent="0.25">
      <c r="A1010"/>
      <c r="B1010"/>
      <c r="C1010"/>
      <c r="D1010"/>
      <c r="E1010"/>
      <c r="F1010"/>
    </row>
    <row r="1011" spans="1:6" ht="15" x14ac:dyDescent="0.25">
      <c r="A1011"/>
      <c r="B1011"/>
      <c r="C1011"/>
      <c r="D1011"/>
      <c r="E1011"/>
      <c r="F1011"/>
    </row>
    <row r="1012" spans="1:6" ht="15" x14ac:dyDescent="0.25">
      <c r="A1012"/>
      <c r="B1012"/>
      <c r="C1012"/>
      <c r="D1012"/>
      <c r="E1012"/>
      <c r="F1012"/>
    </row>
    <row r="1013" spans="1:6" ht="15" x14ac:dyDescent="0.25">
      <c r="A1013"/>
      <c r="B1013"/>
      <c r="C1013"/>
      <c r="D1013"/>
      <c r="E1013"/>
      <c r="F1013"/>
    </row>
    <row r="1014" spans="1:6" ht="15" x14ac:dyDescent="0.25">
      <c r="A1014"/>
      <c r="B1014"/>
      <c r="C1014"/>
      <c r="D1014"/>
      <c r="E1014"/>
      <c r="F1014"/>
    </row>
    <row r="1015" spans="1:6" ht="15" x14ac:dyDescent="0.25">
      <c r="A1015"/>
      <c r="B1015"/>
      <c r="C1015"/>
      <c r="D1015"/>
      <c r="E1015"/>
      <c r="F1015"/>
    </row>
    <row r="1016" spans="1:6" ht="15" x14ac:dyDescent="0.25">
      <c r="A1016"/>
      <c r="B1016"/>
      <c r="C1016"/>
      <c r="D1016"/>
      <c r="E1016"/>
      <c r="F1016"/>
    </row>
    <row r="1017" spans="1:6" ht="15" x14ac:dyDescent="0.25">
      <c r="A1017"/>
      <c r="B1017"/>
      <c r="C1017"/>
      <c r="D1017"/>
      <c r="E1017"/>
      <c r="F1017"/>
    </row>
    <row r="1018" spans="1:6" ht="15" x14ac:dyDescent="0.25">
      <c r="A1018"/>
      <c r="B1018"/>
      <c r="C1018"/>
      <c r="D1018"/>
      <c r="E1018"/>
      <c r="F1018"/>
    </row>
    <row r="1019" spans="1:6" ht="15" x14ac:dyDescent="0.25">
      <c r="A1019"/>
      <c r="B1019"/>
      <c r="C1019"/>
      <c r="D1019"/>
      <c r="E1019"/>
      <c r="F1019"/>
    </row>
    <row r="1020" spans="1:6" ht="15" x14ac:dyDescent="0.25">
      <c r="A1020"/>
      <c r="B1020"/>
      <c r="C1020"/>
      <c r="D1020"/>
      <c r="E1020"/>
      <c r="F1020"/>
    </row>
    <row r="1021" spans="1:6" ht="15" x14ac:dyDescent="0.25">
      <c r="A1021"/>
      <c r="B1021"/>
      <c r="C1021"/>
      <c r="D1021"/>
      <c r="E1021"/>
      <c r="F1021"/>
    </row>
    <row r="1022" spans="1:6" ht="15" x14ac:dyDescent="0.25">
      <c r="A1022"/>
      <c r="B1022"/>
      <c r="C1022"/>
      <c r="D1022"/>
      <c r="E1022"/>
      <c r="F1022"/>
    </row>
    <row r="1023" spans="1:6" ht="15" x14ac:dyDescent="0.25">
      <c r="A1023"/>
      <c r="B1023"/>
      <c r="C1023"/>
      <c r="D1023"/>
      <c r="E1023"/>
      <c r="F1023"/>
    </row>
    <row r="1024" spans="1:6" ht="15" x14ac:dyDescent="0.25">
      <c r="A1024"/>
      <c r="B1024"/>
      <c r="C1024"/>
      <c r="D1024"/>
      <c r="E1024"/>
      <c r="F1024"/>
    </row>
    <row r="1025" spans="1:6" ht="15" x14ac:dyDescent="0.25">
      <c r="A1025"/>
      <c r="B1025"/>
      <c r="C1025"/>
      <c r="D1025"/>
      <c r="E1025"/>
      <c r="F1025"/>
    </row>
    <row r="1026" spans="1:6" ht="15" x14ac:dyDescent="0.25">
      <c r="A1026"/>
      <c r="B1026"/>
      <c r="C1026"/>
      <c r="D1026"/>
      <c r="E1026"/>
      <c r="F1026"/>
    </row>
    <row r="1027" spans="1:6" ht="15" x14ac:dyDescent="0.25">
      <c r="A1027"/>
      <c r="B1027"/>
      <c r="C1027"/>
      <c r="D1027"/>
      <c r="E1027"/>
      <c r="F1027"/>
    </row>
    <row r="1028" spans="1:6" ht="15" x14ac:dyDescent="0.25">
      <c r="A1028"/>
      <c r="B1028"/>
      <c r="C1028"/>
      <c r="D1028"/>
      <c r="E1028"/>
      <c r="F1028"/>
    </row>
    <row r="1029" spans="1:6" ht="15" x14ac:dyDescent="0.25">
      <c r="A1029"/>
      <c r="B1029"/>
      <c r="C1029"/>
      <c r="D1029"/>
      <c r="E1029"/>
      <c r="F1029"/>
    </row>
    <row r="1030" spans="1:6" ht="15" x14ac:dyDescent="0.25">
      <c r="A1030"/>
      <c r="B1030"/>
      <c r="C1030"/>
      <c r="D1030"/>
      <c r="E1030"/>
      <c r="F1030"/>
    </row>
    <row r="1031" spans="1:6" ht="15" x14ac:dyDescent="0.25">
      <c r="A1031"/>
      <c r="B1031"/>
      <c r="C1031"/>
      <c r="D1031"/>
      <c r="E1031"/>
      <c r="F1031"/>
    </row>
    <row r="1032" spans="1:6" ht="15" x14ac:dyDescent="0.25">
      <c r="A1032"/>
      <c r="B1032"/>
      <c r="C1032"/>
      <c r="D1032"/>
      <c r="E1032"/>
      <c r="F1032"/>
    </row>
    <row r="1033" spans="1:6" ht="15" x14ac:dyDescent="0.25">
      <c r="A1033"/>
      <c r="B1033"/>
      <c r="C1033"/>
      <c r="D1033"/>
      <c r="E1033"/>
      <c r="F1033"/>
    </row>
    <row r="1034" spans="1:6" ht="15" x14ac:dyDescent="0.25">
      <c r="A1034"/>
      <c r="B1034"/>
      <c r="C1034"/>
      <c r="D1034"/>
      <c r="E1034"/>
      <c r="F1034"/>
    </row>
    <row r="1035" spans="1:6" ht="15" x14ac:dyDescent="0.25">
      <c r="A1035"/>
      <c r="B1035"/>
      <c r="C1035"/>
      <c r="D1035"/>
      <c r="E1035"/>
      <c r="F1035"/>
    </row>
    <row r="1036" spans="1:6" ht="15" x14ac:dyDescent="0.25">
      <c r="A1036"/>
      <c r="B1036"/>
      <c r="C1036"/>
      <c r="D1036"/>
      <c r="E1036"/>
      <c r="F1036"/>
    </row>
    <row r="1037" spans="1:6" ht="15" x14ac:dyDescent="0.25">
      <c r="A1037"/>
      <c r="B1037"/>
      <c r="C1037"/>
      <c r="D1037"/>
      <c r="E1037"/>
      <c r="F1037"/>
    </row>
    <row r="1038" spans="1:6" ht="15" x14ac:dyDescent="0.25">
      <c r="A1038"/>
      <c r="B1038"/>
      <c r="C1038"/>
      <c r="D1038"/>
      <c r="E1038"/>
      <c r="F1038"/>
    </row>
    <row r="1039" spans="1:6" ht="15" x14ac:dyDescent="0.25">
      <c r="A1039"/>
      <c r="B1039"/>
      <c r="C1039"/>
      <c r="D1039"/>
      <c r="E1039"/>
      <c r="F1039"/>
    </row>
    <row r="1040" spans="1:6" ht="15" x14ac:dyDescent="0.25">
      <c r="A1040"/>
      <c r="B1040"/>
      <c r="C1040"/>
      <c r="D1040"/>
      <c r="E1040"/>
      <c r="F1040"/>
    </row>
    <row r="1041" spans="1:6" ht="15" x14ac:dyDescent="0.25">
      <c r="A1041"/>
      <c r="B1041"/>
      <c r="C1041"/>
      <c r="D1041"/>
      <c r="E1041"/>
      <c r="F1041"/>
    </row>
    <row r="1042" spans="1:6" ht="15" x14ac:dyDescent="0.25">
      <c r="A1042"/>
      <c r="B1042"/>
      <c r="C1042"/>
      <c r="D1042"/>
      <c r="E1042"/>
      <c r="F1042"/>
    </row>
    <row r="1043" spans="1:6" ht="15" x14ac:dyDescent="0.25">
      <c r="A1043"/>
      <c r="B1043"/>
      <c r="C1043"/>
      <c r="D1043"/>
      <c r="E1043"/>
      <c r="F1043"/>
    </row>
    <row r="1044" spans="1:6" ht="15" x14ac:dyDescent="0.25">
      <c r="A1044"/>
      <c r="B1044"/>
      <c r="C1044"/>
      <c r="D1044"/>
      <c r="E1044"/>
      <c r="F1044"/>
    </row>
    <row r="1045" spans="1:6" ht="15" x14ac:dyDescent="0.25">
      <c r="A1045"/>
      <c r="B1045"/>
      <c r="C1045"/>
      <c r="D1045"/>
      <c r="E1045"/>
      <c r="F1045"/>
    </row>
    <row r="1046" spans="1:6" ht="15" x14ac:dyDescent="0.25">
      <c r="A1046"/>
      <c r="B1046"/>
      <c r="C1046"/>
      <c r="D1046"/>
      <c r="E1046"/>
      <c r="F1046"/>
    </row>
    <row r="1047" spans="1:6" ht="15" x14ac:dyDescent="0.25">
      <c r="A1047"/>
      <c r="B1047"/>
      <c r="C1047"/>
      <c r="D1047"/>
      <c r="E1047"/>
      <c r="F1047"/>
    </row>
    <row r="1048" spans="1:6" ht="15" x14ac:dyDescent="0.25">
      <c r="A1048"/>
      <c r="B1048"/>
      <c r="C1048"/>
      <c r="D1048"/>
      <c r="E1048"/>
      <c r="F1048"/>
    </row>
    <row r="1049" spans="1:6" ht="15" x14ac:dyDescent="0.25">
      <c r="A1049"/>
      <c r="B1049"/>
      <c r="C1049"/>
      <c r="D1049"/>
      <c r="E1049"/>
      <c r="F1049"/>
    </row>
    <row r="1050" spans="1:6" ht="15" x14ac:dyDescent="0.25">
      <c r="A1050"/>
      <c r="B1050"/>
      <c r="C1050"/>
      <c r="D1050"/>
      <c r="E1050"/>
      <c r="F1050"/>
    </row>
    <row r="1051" spans="1:6" ht="15" x14ac:dyDescent="0.25">
      <c r="A1051"/>
      <c r="B1051"/>
      <c r="C1051"/>
      <c r="D1051"/>
      <c r="E1051"/>
      <c r="F1051"/>
    </row>
    <row r="1052" spans="1:6" ht="15" x14ac:dyDescent="0.25">
      <c r="A1052"/>
      <c r="B1052"/>
      <c r="C1052"/>
      <c r="D1052"/>
      <c r="E1052"/>
      <c r="F1052"/>
    </row>
    <row r="1053" spans="1:6" ht="15" x14ac:dyDescent="0.25">
      <c r="A1053"/>
      <c r="B1053"/>
      <c r="C1053"/>
      <c r="D1053"/>
      <c r="E1053"/>
      <c r="F1053"/>
    </row>
    <row r="1054" spans="1:6" ht="15" x14ac:dyDescent="0.25">
      <c r="A1054"/>
      <c r="B1054"/>
      <c r="C1054"/>
      <c r="D1054"/>
      <c r="E1054"/>
      <c r="F1054"/>
    </row>
    <row r="1055" spans="1:6" ht="15" x14ac:dyDescent="0.25">
      <c r="A1055"/>
      <c r="B1055"/>
      <c r="C1055"/>
      <c r="D1055"/>
      <c r="E1055"/>
      <c r="F1055"/>
    </row>
    <row r="1056" spans="1:6" ht="15" x14ac:dyDescent="0.25">
      <c r="A1056"/>
      <c r="B1056"/>
      <c r="C1056"/>
      <c r="D1056"/>
      <c r="E1056"/>
      <c r="F1056"/>
    </row>
    <row r="1057" spans="1:6" ht="15" x14ac:dyDescent="0.25">
      <c r="A1057"/>
      <c r="B1057"/>
      <c r="C1057"/>
      <c r="D1057"/>
      <c r="E1057"/>
      <c r="F1057"/>
    </row>
    <row r="1058" spans="1:6" ht="15" x14ac:dyDescent="0.25">
      <c r="A1058"/>
      <c r="B1058"/>
      <c r="C1058"/>
      <c r="D1058"/>
      <c r="E1058"/>
      <c r="F1058"/>
    </row>
    <row r="1059" spans="1:6" ht="15" x14ac:dyDescent="0.25">
      <c r="A1059"/>
      <c r="B1059"/>
      <c r="C1059"/>
      <c r="D1059"/>
      <c r="E1059"/>
      <c r="F1059"/>
    </row>
    <row r="1060" spans="1:6" ht="15" x14ac:dyDescent="0.25">
      <c r="A1060"/>
      <c r="B1060"/>
      <c r="C1060"/>
      <c r="D1060"/>
      <c r="E1060"/>
      <c r="F1060"/>
    </row>
    <row r="1061" spans="1:6" ht="15" x14ac:dyDescent="0.25">
      <c r="A1061"/>
      <c r="B1061"/>
      <c r="C1061"/>
      <c r="D1061"/>
      <c r="E1061"/>
      <c r="F1061"/>
    </row>
    <row r="1062" spans="1:6" ht="15" x14ac:dyDescent="0.25">
      <c r="A1062"/>
      <c r="B1062"/>
      <c r="C1062"/>
      <c r="D1062"/>
      <c r="E1062"/>
      <c r="F1062"/>
    </row>
    <row r="1063" spans="1:6" ht="15" x14ac:dyDescent="0.25">
      <c r="A1063"/>
      <c r="B1063"/>
      <c r="C1063"/>
      <c r="D1063"/>
      <c r="E1063"/>
      <c r="F1063"/>
    </row>
    <row r="1064" spans="1:6" ht="15" x14ac:dyDescent="0.25">
      <c r="A1064"/>
      <c r="B1064"/>
      <c r="C1064"/>
      <c r="D1064"/>
      <c r="E1064"/>
      <c r="F1064"/>
    </row>
    <row r="1065" spans="1:6" ht="15" x14ac:dyDescent="0.25">
      <c r="A1065"/>
      <c r="B1065"/>
      <c r="C1065"/>
      <c r="D1065"/>
      <c r="E1065"/>
      <c r="F1065"/>
    </row>
    <row r="1066" spans="1:6" ht="15" x14ac:dyDescent="0.25">
      <c r="A1066"/>
      <c r="B1066"/>
      <c r="C1066"/>
      <c r="D1066"/>
      <c r="E1066"/>
      <c r="F1066"/>
    </row>
    <row r="1067" spans="1:6" ht="15" x14ac:dyDescent="0.25">
      <c r="A1067"/>
      <c r="B1067"/>
      <c r="C1067"/>
      <c r="D1067"/>
      <c r="E1067"/>
      <c r="F1067"/>
    </row>
    <row r="1068" spans="1:6" ht="15" x14ac:dyDescent="0.25">
      <c r="A1068"/>
      <c r="B1068"/>
      <c r="C1068"/>
      <c r="D1068"/>
      <c r="E1068"/>
      <c r="F1068"/>
    </row>
    <row r="1069" spans="1:6" ht="15" x14ac:dyDescent="0.25">
      <c r="A1069"/>
      <c r="B1069"/>
      <c r="C1069"/>
      <c r="D1069"/>
      <c r="E1069"/>
      <c r="F1069"/>
    </row>
    <row r="1070" spans="1:6" ht="15" x14ac:dyDescent="0.25">
      <c r="A1070"/>
      <c r="B1070"/>
      <c r="C1070"/>
      <c r="D1070"/>
      <c r="E1070"/>
      <c r="F1070"/>
    </row>
    <row r="1071" spans="1:6" ht="15" x14ac:dyDescent="0.25">
      <c r="A1071"/>
      <c r="B1071"/>
      <c r="C1071"/>
      <c r="D1071"/>
      <c r="E1071"/>
      <c r="F1071"/>
    </row>
    <row r="1072" spans="1:6" ht="15" x14ac:dyDescent="0.25">
      <c r="A1072"/>
      <c r="B1072"/>
      <c r="C1072"/>
      <c r="D1072"/>
      <c r="E1072"/>
      <c r="F1072"/>
    </row>
    <row r="1073" spans="1:6" ht="15" x14ac:dyDescent="0.25">
      <c r="A1073"/>
      <c r="B1073"/>
      <c r="C1073"/>
      <c r="D1073"/>
      <c r="E1073"/>
      <c r="F1073"/>
    </row>
    <row r="1074" spans="1:6" ht="15" x14ac:dyDescent="0.25">
      <c r="A1074"/>
      <c r="B1074"/>
      <c r="C1074"/>
      <c r="D1074"/>
      <c r="E1074"/>
      <c r="F1074"/>
    </row>
    <row r="1075" spans="1:6" ht="15" x14ac:dyDescent="0.25">
      <c r="A1075"/>
      <c r="B1075"/>
      <c r="C1075"/>
      <c r="D1075"/>
      <c r="E1075"/>
      <c r="F1075"/>
    </row>
    <row r="1076" spans="1:6" ht="15" x14ac:dyDescent="0.25">
      <c r="A1076"/>
      <c r="B1076"/>
      <c r="C1076"/>
      <c r="D1076"/>
      <c r="E1076"/>
      <c r="F1076"/>
    </row>
    <row r="1077" spans="1:6" ht="15" x14ac:dyDescent="0.25">
      <c r="A1077"/>
      <c r="B1077"/>
      <c r="C1077"/>
      <c r="D1077"/>
      <c r="E1077"/>
      <c r="F1077"/>
    </row>
    <row r="1078" spans="1:6" ht="15" x14ac:dyDescent="0.25">
      <c r="A1078"/>
      <c r="B1078"/>
      <c r="C1078"/>
      <c r="D1078"/>
      <c r="E1078"/>
      <c r="F1078"/>
    </row>
    <row r="1079" spans="1:6" ht="15" x14ac:dyDescent="0.25">
      <c r="A1079"/>
      <c r="B1079"/>
      <c r="C1079"/>
      <c r="D1079"/>
      <c r="E1079"/>
      <c r="F1079"/>
    </row>
    <row r="1080" spans="1:6" ht="15" x14ac:dyDescent="0.25">
      <c r="A1080"/>
      <c r="B1080"/>
      <c r="C1080"/>
      <c r="D1080"/>
      <c r="E1080"/>
      <c r="F1080"/>
    </row>
    <row r="1081" spans="1:6" ht="15" x14ac:dyDescent="0.25">
      <c r="A1081"/>
      <c r="B1081"/>
      <c r="C1081"/>
      <c r="D1081"/>
      <c r="E1081"/>
      <c r="F1081"/>
    </row>
    <row r="1082" spans="1:6" ht="15" x14ac:dyDescent="0.25">
      <c r="A1082"/>
      <c r="B1082"/>
      <c r="C1082"/>
      <c r="D1082"/>
      <c r="E1082"/>
      <c r="F1082"/>
    </row>
    <row r="1083" spans="1:6" ht="15" x14ac:dyDescent="0.25">
      <c r="A1083"/>
      <c r="B1083"/>
      <c r="C1083"/>
      <c r="D1083"/>
      <c r="E1083"/>
      <c r="F1083"/>
    </row>
    <row r="1084" spans="1:6" ht="15" x14ac:dyDescent="0.25">
      <c r="A1084"/>
      <c r="B1084"/>
      <c r="C1084"/>
      <c r="D1084"/>
      <c r="E1084"/>
      <c r="F1084"/>
    </row>
    <row r="1085" spans="1:6" ht="15" x14ac:dyDescent="0.25">
      <c r="A1085"/>
      <c r="B1085"/>
      <c r="C1085"/>
      <c r="D1085"/>
      <c r="E1085"/>
      <c r="F1085"/>
    </row>
    <row r="1086" spans="1:6" ht="15" x14ac:dyDescent="0.25">
      <c r="A1086"/>
      <c r="B1086"/>
      <c r="C1086"/>
      <c r="D1086"/>
      <c r="E1086"/>
      <c r="F1086"/>
    </row>
    <row r="1087" spans="1:6" ht="15" x14ac:dyDescent="0.25">
      <c r="A1087"/>
      <c r="B1087"/>
      <c r="C1087"/>
      <c r="D1087"/>
      <c r="E1087"/>
      <c r="F1087"/>
    </row>
    <row r="1088" spans="1:6" ht="15" x14ac:dyDescent="0.25">
      <c r="A1088"/>
      <c r="B1088"/>
      <c r="C1088"/>
      <c r="D1088"/>
      <c r="E1088"/>
      <c r="F1088"/>
    </row>
    <row r="1089" spans="1:6" ht="15" x14ac:dyDescent="0.25">
      <c r="A1089"/>
      <c r="B1089"/>
      <c r="C1089"/>
      <c r="D1089"/>
      <c r="E1089"/>
      <c r="F1089"/>
    </row>
    <row r="1090" spans="1:6" ht="15" x14ac:dyDescent="0.25">
      <c r="A1090"/>
      <c r="B1090"/>
      <c r="C1090"/>
      <c r="D1090"/>
      <c r="E1090"/>
      <c r="F1090"/>
    </row>
    <row r="1091" spans="1:6" ht="15" x14ac:dyDescent="0.25">
      <c r="A1091"/>
      <c r="B1091"/>
      <c r="C1091"/>
      <c r="D1091"/>
      <c r="E1091"/>
      <c r="F1091"/>
    </row>
    <row r="1092" spans="1:6" ht="15" x14ac:dyDescent="0.25">
      <c r="A1092"/>
      <c r="B1092"/>
      <c r="C1092"/>
      <c r="D1092"/>
      <c r="E1092"/>
      <c r="F1092"/>
    </row>
    <row r="1093" spans="1:6" ht="15" x14ac:dyDescent="0.25">
      <c r="A1093"/>
      <c r="B1093"/>
      <c r="C1093"/>
      <c r="D1093"/>
      <c r="E1093"/>
      <c r="F1093"/>
    </row>
    <row r="1094" spans="1:6" ht="15" x14ac:dyDescent="0.25">
      <c r="A1094"/>
      <c r="B1094"/>
      <c r="C1094"/>
      <c r="D1094"/>
      <c r="E1094"/>
      <c r="F1094"/>
    </row>
    <row r="1095" spans="1:6" ht="15" x14ac:dyDescent="0.25">
      <c r="A1095"/>
      <c r="B1095"/>
      <c r="C1095"/>
      <c r="D1095"/>
      <c r="E1095"/>
      <c r="F1095"/>
    </row>
    <row r="1096" spans="1:6" ht="15" x14ac:dyDescent="0.25">
      <c r="A1096"/>
      <c r="B1096"/>
      <c r="C1096"/>
      <c r="D1096"/>
      <c r="E1096"/>
      <c r="F1096"/>
    </row>
    <row r="1097" spans="1:6" ht="15" x14ac:dyDescent="0.25">
      <c r="A1097"/>
      <c r="B1097"/>
      <c r="C1097"/>
      <c r="D1097"/>
      <c r="E1097"/>
      <c r="F1097"/>
    </row>
    <row r="1098" spans="1:6" ht="15" x14ac:dyDescent="0.25">
      <c r="A1098"/>
      <c r="B1098"/>
      <c r="C1098"/>
      <c r="D1098"/>
      <c r="E1098"/>
      <c r="F1098"/>
    </row>
    <row r="1099" spans="1:6" ht="15" x14ac:dyDescent="0.25">
      <c r="A1099"/>
      <c r="B1099"/>
      <c r="C1099"/>
      <c r="D1099"/>
      <c r="E1099"/>
      <c r="F1099"/>
    </row>
    <row r="1100" spans="1:6" ht="15" x14ac:dyDescent="0.25">
      <c r="A1100"/>
      <c r="B1100"/>
      <c r="C1100"/>
      <c r="D1100"/>
      <c r="E1100"/>
      <c r="F1100"/>
    </row>
    <row r="1101" spans="1:6" ht="15" x14ac:dyDescent="0.25">
      <c r="A1101"/>
      <c r="B1101"/>
      <c r="C1101"/>
      <c r="D1101"/>
      <c r="E1101"/>
      <c r="F1101"/>
    </row>
    <row r="1102" spans="1:6" ht="15" x14ac:dyDescent="0.25">
      <c r="A1102"/>
      <c r="B1102"/>
      <c r="C1102"/>
      <c r="D1102"/>
      <c r="E1102"/>
      <c r="F1102"/>
    </row>
    <row r="1103" spans="1:6" ht="15" x14ac:dyDescent="0.25">
      <c r="A1103"/>
      <c r="B1103"/>
      <c r="C1103"/>
      <c r="D1103"/>
      <c r="E1103"/>
      <c r="F1103"/>
    </row>
    <row r="1104" spans="1:6" ht="15" x14ac:dyDescent="0.25">
      <c r="A1104"/>
      <c r="B1104"/>
      <c r="C1104"/>
      <c r="D1104"/>
      <c r="E1104"/>
      <c r="F1104"/>
    </row>
    <row r="1105" spans="1:6" ht="15" x14ac:dyDescent="0.25">
      <c r="A1105"/>
      <c r="B1105"/>
      <c r="C1105"/>
      <c r="D1105"/>
      <c r="E1105"/>
      <c r="F1105"/>
    </row>
    <row r="1106" spans="1:6" ht="15" x14ac:dyDescent="0.25">
      <c r="A1106"/>
      <c r="B1106"/>
      <c r="C1106"/>
      <c r="D1106"/>
      <c r="E1106"/>
      <c r="F1106"/>
    </row>
    <row r="1107" spans="1:6" ht="15" x14ac:dyDescent="0.25">
      <c r="A1107"/>
      <c r="B1107"/>
      <c r="C1107"/>
      <c r="D1107"/>
      <c r="E1107"/>
      <c r="F1107"/>
    </row>
    <row r="1108" spans="1:6" ht="15" x14ac:dyDescent="0.25">
      <c r="A1108"/>
      <c r="B1108"/>
      <c r="C1108"/>
      <c r="D1108"/>
      <c r="E1108"/>
      <c r="F1108"/>
    </row>
    <row r="1109" spans="1:6" ht="15" x14ac:dyDescent="0.25">
      <c r="A1109"/>
      <c r="B1109"/>
      <c r="C1109"/>
      <c r="D1109"/>
      <c r="E1109"/>
      <c r="F1109"/>
    </row>
    <row r="1110" spans="1:6" ht="15" x14ac:dyDescent="0.25">
      <c r="A1110"/>
      <c r="B1110"/>
      <c r="C1110"/>
      <c r="D1110"/>
      <c r="E1110"/>
      <c r="F1110"/>
    </row>
    <row r="1111" spans="1:6" ht="15" x14ac:dyDescent="0.25">
      <c r="A1111"/>
      <c r="B1111"/>
      <c r="C1111"/>
      <c r="D1111"/>
      <c r="E1111"/>
      <c r="F1111"/>
    </row>
    <row r="1112" spans="1:6" ht="15" x14ac:dyDescent="0.25">
      <c r="A1112"/>
      <c r="B1112"/>
      <c r="C1112"/>
      <c r="D1112"/>
      <c r="E1112"/>
      <c r="F1112"/>
    </row>
    <row r="1113" spans="1:6" ht="15" x14ac:dyDescent="0.25">
      <c r="A1113"/>
      <c r="B1113"/>
      <c r="C1113"/>
      <c r="D1113"/>
      <c r="E1113"/>
      <c r="F1113"/>
    </row>
    <row r="1114" spans="1:6" ht="15" x14ac:dyDescent="0.25">
      <c r="A1114"/>
      <c r="B1114"/>
      <c r="C1114"/>
      <c r="D1114"/>
      <c r="E1114"/>
      <c r="F1114"/>
    </row>
    <row r="1115" spans="1:6" ht="15" x14ac:dyDescent="0.25">
      <c r="A1115"/>
      <c r="B1115"/>
      <c r="C1115"/>
      <c r="D1115"/>
      <c r="E1115"/>
      <c r="F1115"/>
    </row>
    <row r="1116" spans="1:6" ht="15" x14ac:dyDescent="0.25">
      <c r="A1116"/>
      <c r="B1116"/>
      <c r="C1116"/>
      <c r="D1116"/>
      <c r="E1116"/>
      <c r="F1116"/>
    </row>
    <row r="1117" spans="1:6" ht="15" x14ac:dyDescent="0.25">
      <c r="A1117"/>
      <c r="B1117"/>
      <c r="C1117"/>
      <c r="D1117"/>
      <c r="E1117"/>
      <c r="F1117"/>
    </row>
    <row r="1118" spans="1:6" ht="15" x14ac:dyDescent="0.25">
      <c r="A1118"/>
      <c r="B1118"/>
      <c r="C1118"/>
      <c r="D1118"/>
      <c r="E1118"/>
      <c r="F1118"/>
    </row>
    <row r="1119" spans="1:6" ht="15" x14ac:dyDescent="0.25">
      <c r="A1119"/>
      <c r="B1119"/>
      <c r="C1119"/>
      <c r="D1119"/>
      <c r="E1119"/>
      <c r="F1119"/>
    </row>
    <row r="1120" spans="1:6" ht="15" x14ac:dyDescent="0.25">
      <c r="A1120"/>
      <c r="B1120"/>
      <c r="C1120"/>
      <c r="D1120"/>
      <c r="E1120"/>
      <c r="F1120"/>
    </row>
    <row r="1121" spans="1:6" ht="15" x14ac:dyDescent="0.25">
      <c r="A1121"/>
      <c r="B1121"/>
      <c r="C1121"/>
      <c r="D1121"/>
      <c r="E1121"/>
      <c r="F1121"/>
    </row>
    <row r="1122" spans="1:6" ht="15" x14ac:dyDescent="0.25">
      <c r="A1122"/>
      <c r="B1122"/>
      <c r="C1122"/>
      <c r="D1122"/>
      <c r="E1122"/>
      <c r="F1122"/>
    </row>
    <row r="1123" spans="1:6" ht="15" x14ac:dyDescent="0.25">
      <c r="A1123"/>
      <c r="B1123"/>
      <c r="C1123"/>
      <c r="D1123"/>
      <c r="E1123"/>
      <c r="F1123"/>
    </row>
    <row r="1124" spans="1:6" ht="15" x14ac:dyDescent="0.25">
      <c r="A1124"/>
      <c r="B1124"/>
      <c r="C1124"/>
      <c r="D1124"/>
      <c r="E1124"/>
      <c r="F1124"/>
    </row>
    <row r="1125" spans="1:6" ht="15" x14ac:dyDescent="0.25">
      <c r="A1125"/>
      <c r="B1125"/>
      <c r="C1125"/>
      <c r="D1125"/>
      <c r="E1125"/>
      <c r="F1125"/>
    </row>
    <row r="1126" spans="1:6" ht="15" x14ac:dyDescent="0.25">
      <c r="A1126"/>
      <c r="B1126"/>
      <c r="C1126"/>
      <c r="D1126"/>
      <c r="E1126"/>
      <c r="F1126"/>
    </row>
    <row r="1127" spans="1:6" ht="15" x14ac:dyDescent="0.25">
      <c r="A1127"/>
      <c r="B1127"/>
      <c r="C1127"/>
      <c r="D1127"/>
      <c r="E1127"/>
      <c r="F1127"/>
    </row>
    <row r="1128" spans="1:6" ht="15" x14ac:dyDescent="0.25">
      <c r="A1128"/>
      <c r="B1128"/>
      <c r="C1128"/>
      <c r="D1128"/>
      <c r="E1128"/>
      <c r="F1128"/>
    </row>
    <row r="1129" spans="1:6" ht="15" x14ac:dyDescent="0.25">
      <c r="A1129"/>
      <c r="B1129"/>
      <c r="C1129"/>
      <c r="D1129"/>
      <c r="E1129"/>
      <c r="F1129"/>
    </row>
    <row r="1130" spans="1:6" ht="15" x14ac:dyDescent="0.25">
      <c r="A1130"/>
      <c r="B1130"/>
      <c r="C1130"/>
      <c r="D1130"/>
      <c r="E1130"/>
      <c r="F1130"/>
    </row>
    <row r="1131" spans="1:6" ht="15" x14ac:dyDescent="0.25">
      <c r="A1131"/>
      <c r="B1131"/>
      <c r="C1131"/>
      <c r="D1131"/>
      <c r="E1131"/>
      <c r="F1131"/>
    </row>
    <row r="1132" spans="1:6" ht="15" x14ac:dyDescent="0.25">
      <c r="A1132"/>
      <c r="B1132"/>
      <c r="C1132"/>
      <c r="D1132"/>
      <c r="E1132"/>
      <c r="F1132"/>
    </row>
    <row r="1133" spans="1:6" ht="15" x14ac:dyDescent="0.25">
      <c r="A1133"/>
      <c r="B1133"/>
      <c r="C1133"/>
      <c r="D1133"/>
      <c r="E1133"/>
      <c r="F1133"/>
    </row>
    <row r="1134" spans="1:6" ht="15" x14ac:dyDescent="0.25">
      <c r="A1134"/>
      <c r="B1134"/>
      <c r="C1134"/>
      <c r="D1134"/>
      <c r="E1134"/>
      <c r="F1134"/>
    </row>
    <row r="1135" spans="1:6" ht="15" x14ac:dyDescent="0.25">
      <c r="A1135"/>
      <c r="B1135"/>
      <c r="C1135"/>
      <c r="D1135"/>
      <c r="E1135"/>
      <c r="F1135"/>
    </row>
    <row r="1136" spans="1:6" ht="15" x14ac:dyDescent="0.25">
      <c r="A1136"/>
      <c r="B1136"/>
      <c r="C1136"/>
      <c r="D1136"/>
      <c r="E1136"/>
      <c r="F1136"/>
    </row>
    <row r="1137" spans="1:6" ht="15" x14ac:dyDescent="0.25">
      <c r="A1137"/>
      <c r="B1137"/>
      <c r="C1137"/>
      <c r="D1137"/>
      <c r="E1137"/>
      <c r="F1137"/>
    </row>
    <row r="1138" spans="1:6" ht="15" x14ac:dyDescent="0.25">
      <c r="A1138"/>
      <c r="B1138"/>
      <c r="C1138"/>
      <c r="D1138"/>
      <c r="E1138"/>
      <c r="F1138"/>
    </row>
    <row r="1139" spans="1:6" ht="15" x14ac:dyDescent="0.25">
      <c r="A1139"/>
      <c r="B1139"/>
      <c r="C1139"/>
      <c r="D1139"/>
      <c r="E1139"/>
      <c r="F1139"/>
    </row>
    <row r="1140" spans="1:6" ht="15" x14ac:dyDescent="0.25">
      <c r="A1140"/>
      <c r="B1140"/>
      <c r="C1140"/>
      <c r="D1140"/>
      <c r="E1140"/>
      <c r="F1140"/>
    </row>
    <row r="1141" spans="1:6" ht="15" x14ac:dyDescent="0.25">
      <c r="A1141"/>
      <c r="B1141"/>
      <c r="C1141"/>
      <c r="D1141"/>
      <c r="E1141"/>
      <c r="F1141"/>
    </row>
    <row r="1142" spans="1:6" ht="15" x14ac:dyDescent="0.25">
      <c r="A1142"/>
      <c r="B1142"/>
      <c r="C1142"/>
      <c r="D1142"/>
      <c r="E1142"/>
      <c r="F1142"/>
    </row>
    <row r="1143" spans="1:6" ht="15" x14ac:dyDescent="0.25">
      <c r="A1143"/>
      <c r="B1143"/>
      <c r="C1143"/>
      <c r="D1143"/>
      <c r="E1143"/>
      <c r="F1143"/>
    </row>
    <row r="1144" spans="1:6" ht="15" x14ac:dyDescent="0.25">
      <c r="A1144"/>
      <c r="B1144"/>
      <c r="C1144"/>
      <c r="D1144"/>
      <c r="E1144"/>
      <c r="F1144"/>
    </row>
    <row r="1145" spans="1:6" ht="15" x14ac:dyDescent="0.25">
      <c r="A1145"/>
      <c r="B1145"/>
      <c r="C1145"/>
      <c r="D1145"/>
      <c r="E1145"/>
      <c r="F1145"/>
    </row>
    <row r="1146" spans="1:6" ht="15" x14ac:dyDescent="0.25">
      <c r="A1146"/>
      <c r="B1146"/>
      <c r="C1146"/>
      <c r="D1146"/>
      <c r="E1146"/>
      <c r="F1146"/>
    </row>
    <row r="1147" spans="1:6" ht="15" x14ac:dyDescent="0.25">
      <c r="A1147"/>
      <c r="B1147"/>
      <c r="C1147"/>
      <c r="D1147"/>
      <c r="E1147"/>
      <c r="F1147"/>
    </row>
    <row r="1148" spans="1:6" ht="15" x14ac:dyDescent="0.25">
      <c r="A1148"/>
      <c r="B1148"/>
      <c r="C1148"/>
      <c r="D1148"/>
      <c r="E1148"/>
      <c r="F1148"/>
    </row>
    <row r="1149" spans="1:6" ht="15" x14ac:dyDescent="0.25">
      <c r="A1149"/>
      <c r="B1149"/>
      <c r="C1149"/>
      <c r="D1149"/>
      <c r="E1149"/>
      <c r="F1149"/>
    </row>
    <row r="1150" spans="1:6" ht="15" x14ac:dyDescent="0.25">
      <c r="A1150"/>
      <c r="B1150"/>
      <c r="C1150"/>
      <c r="D1150"/>
      <c r="E1150"/>
      <c r="F1150"/>
    </row>
    <row r="1151" spans="1:6" ht="15" x14ac:dyDescent="0.25">
      <c r="A1151"/>
      <c r="B1151"/>
      <c r="C1151"/>
      <c r="D1151"/>
      <c r="E1151"/>
      <c r="F1151"/>
    </row>
    <row r="1152" spans="1:6" ht="15" x14ac:dyDescent="0.25">
      <c r="A1152"/>
      <c r="B1152"/>
      <c r="C1152"/>
      <c r="D1152"/>
      <c r="E1152"/>
      <c r="F1152"/>
    </row>
    <row r="1153" spans="1:6" ht="15" x14ac:dyDescent="0.25">
      <c r="A1153"/>
      <c r="B1153"/>
      <c r="C1153"/>
      <c r="D1153"/>
      <c r="E1153"/>
      <c r="F1153"/>
    </row>
    <row r="1154" spans="1:6" ht="15" x14ac:dyDescent="0.25">
      <c r="A1154"/>
      <c r="B1154"/>
      <c r="C1154"/>
      <c r="D1154"/>
      <c r="E1154"/>
      <c r="F1154"/>
    </row>
    <row r="1155" spans="1:6" ht="15" x14ac:dyDescent="0.25">
      <c r="A1155"/>
      <c r="B1155"/>
      <c r="C1155"/>
      <c r="D1155"/>
      <c r="E1155"/>
      <c r="F1155"/>
    </row>
    <row r="1156" spans="1:6" ht="15" x14ac:dyDescent="0.25">
      <c r="A1156"/>
      <c r="B1156"/>
      <c r="C1156"/>
      <c r="D1156"/>
      <c r="E1156"/>
      <c r="F1156"/>
    </row>
    <row r="1157" spans="1:6" ht="15" x14ac:dyDescent="0.25">
      <c r="A1157"/>
      <c r="B1157"/>
      <c r="C1157"/>
      <c r="D1157"/>
      <c r="E1157"/>
      <c r="F1157"/>
    </row>
    <row r="1158" spans="1:6" ht="15" x14ac:dyDescent="0.25">
      <c r="A1158"/>
      <c r="B1158"/>
      <c r="C1158"/>
      <c r="D1158"/>
      <c r="E1158"/>
      <c r="F1158"/>
    </row>
    <row r="1159" spans="1:6" ht="15" x14ac:dyDescent="0.25">
      <c r="A1159"/>
      <c r="B1159"/>
      <c r="C1159"/>
      <c r="D1159"/>
      <c r="E1159"/>
      <c r="F1159"/>
    </row>
    <row r="1160" spans="1:6" ht="15" x14ac:dyDescent="0.25">
      <c r="A1160"/>
      <c r="B1160"/>
      <c r="C1160"/>
      <c r="D1160"/>
      <c r="E1160"/>
      <c r="F1160"/>
    </row>
    <row r="1161" spans="1:6" ht="15" x14ac:dyDescent="0.25">
      <c r="A1161"/>
      <c r="B1161"/>
      <c r="C1161"/>
      <c r="D1161"/>
      <c r="E1161"/>
      <c r="F1161"/>
    </row>
    <row r="1162" spans="1:6" ht="15" x14ac:dyDescent="0.25">
      <c r="A1162"/>
      <c r="B1162"/>
      <c r="C1162"/>
      <c r="D1162"/>
      <c r="E1162"/>
      <c r="F1162"/>
    </row>
    <row r="1163" spans="1:6" ht="15" x14ac:dyDescent="0.25">
      <c r="A1163"/>
      <c r="B1163"/>
      <c r="C1163"/>
      <c r="D1163"/>
      <c r="E1163"/>
      <c r="F1163"/>
    </row>
    <row r="1164" spans="1:6" ht="15" x14ac:dyDescent="0.25">
      <c r="A1164"/>
      <c r="B1164"/>
      <c r="C1164"/>
      <c r="D1164"/>
      <c r="E1164"/>
      <c r="F1164"/>
    </row>
    <row r="1165" spans="1:6" ht="15" x14ac:dyDescent="0.25">
      <c r="A1165"/>
      <c r="B1165"/>
      <c r="C1165"/>
      <c r="D1165"/>
      <c r="E1165"/>
      <c r="F1165"/>
    </row>
    <row r="1166" spans="1:6" ht="15" x14ac:dyDescent="0.25">
      <c r="A1166"/>
      <c r="B1166"/>
      <c r="C1166"/>
      <c r="D1166"/>
      <c r="E1166"/>
      <c r="F1166"/>
    </row>
    <row r="1167" spans="1:6" ht="15" x14ac:dyDescent="0.25">
      <c r="A1167"/>
      <c r="B1167"/>
      <c r="C1167"/>
      <c r="D1167"/>
      <c r="E1167"/>
      <c r="F1167"/>
    </row>
    <row r="1168" spans="1:6" ht="15" x14ac:dyDescent="0.25">
      <c r="A1168"/>
      <c r="B1168"/>
      <c r="C1168"/>
      <c r="D1168"/>
      <c r="E1168"/>
      <c r="F1168"/>
    </row>
    <row r="1169" spans="1:6" ht="15" x14ac:dyDescent="0.25">
      <c r="A1169"/>
      <c r="B1169"/>
      <c r="C1169"/>
      <c r="D1169"/>
      <c r="E1169"/>
      <c r="F1169"/>
    </row>
    <row r="1170" spans="1:6" ht="15" x14ac:dyDescent="0.25">
      <c r="A1170"/>
      <c r="B1170"/>
      <c r="C1170"/>
      <c r="D1170"/>
      <c r="E1170"/>
      <c r="F1170"/>
    </row>
    <row r="1171" spans="1:6" ht="15" x14ac:dyDescent="0.25">
      <c r="A1171"/>
      <c r="B1171"/>
      <c r="C1171"/>
      <c r="D1171"/>
      <c r="E1171"/>
      <c r="F1171"/>
    </row>
    <row r="1172" spans="1:6" ht="15" x14ac:dyDescent="0.25">
      <c r="A1172"/>
      <c r="B1172"/>
      <c r="C1172"/>
      <c r="D1172"/>
      <c r="E1172"/>
      <c r="F1172"/>
    </row>
    <row r="1173" spans="1:6" ht="15" x14ac:dyDescent="0.25">
      <c r="A1173"/>
      <c r="B1173"/>
      <c r="C1173"/>
      <c r="D1173"/>
      <c r="E1173"/>
      <c r="F1173"/>
    </row>
    <row r="1174" spans="1:6" ht="15" x14ac:dyDescent="0.25">
      <c r="A1174"/>
      <c r="B1174"/>
      <c r="C1174"/>
      <c r="D1174"/>
      <c r="E1174"/>
      <c r="F1174"/>
    </row>
    <row r="1175" spans="1:6" ht="15" x14ac:dyDescent="0.25">
      <c r="A1175"/>
      <c r="B1175"/>
      <c r="C1175"/>
      <c r="D1175"/>
      <c r="E1175"/>
      <c r="F1175"/>
    </row>
    <row r="1176" spans="1:6" ht="15" x14ac:dyDescent="0.25">
      <c r="A1176"/>
      <c r="B1176"/>
      <c r="C1176"/>
      <c r="D1176"/>
      <c r="E1176"/>
      <c r="F1176"/>
    </row>
    <row r="1177" spans="1:6" ht="15" x14ac:dyDescent="0.25">
      <c r="A1177"/>
      <c r="B1177"/>
      <c r="C1177"/>
      <c r="D1177"/>
      <c r="E1177"/>
      <c r="F1177"/>
    </row>
    <row r="1178" spans="1:6" ht="15" x14ac:dyDescent="0.25">
      <c r="A1178"/>
      <c r="B1178"/>
      <c r="C1178"/>
      <c r="D1178"/>
      <c r="E1178"/>
      <c r="F1178"/>
    </row>
    <row r="1179" spans="1:6" ht="15" x14ac:dyDescent="0.25">
      <c r="A1179"/>
      <c r="B1179"/>
      <c r="C1179"/>
      <c r="D1179"/>
      <c r="E1179"/>
      <c r="F1179"/>
    </row>
    <row r="1180" spans="1:6" ht="15" x14ac:dyDescent="0.25">
      <c r="A1180"/>
      <c r="B1180"/>
      <c r="C1180"/>
      <c r="D1180"/>
      <c r="E1180"/>
      <c r="F1180"/>
    </row>
    <row r="1181" spans="1:6" ht="15" x14ac:dyDescent="0.25">
      <c r="A1181"/>
      <c r="B1181"/>
      <c r="C1181"/>
      <c r="D1181"/>
      <c r="E1181"/>
      <c r="F1181"/>
    </row>
    <row r="1182" spans="1:6" ht="15" x14ac:dyDescent="0.25">
      <c r="A1182"/>
      <c r="B1182"/>
      <c r="C1182"/>
      <c r="D1182"/>
      <c r="E1182"/>
      <c r="F1182"/>
    </row>
    <row r="1183" spans="1:6" ht="15" x14ac:dyDescent="0.25">
      <c r="A1183"/>
      <c r="B1183"/>
      <c r="C1183"/>
      <c r="D1183"/>
      <c r="E1183"/>
      <c r="F1183"/>
    </row>
    <row r="1184" spans="1:6" ht="15" x14ac:dyDescent="0.25">
      <c r="A1184"/>
      <c r="B1184"/>
      <c r="C1184"/>
      <c r="D1184"/>
      <c r="E1184"/>
      <c r="F1184"/>
    </row>
    <row r="1185" spans="1:6" ht="15" x14ac:dyDescent="0.25">
      <c r="A1185"/>
      <c r="B1185"/>
      <c r="C1185"/>
      <c r="D1185"/>
      <c r="E1185"/>
      <c r="F1185"/>
    </row>
    <row r="1186" spans="1:6" ht="15" x14ac:dyDescent="0.25">
      <c r="A1186"/>
      <c r="B1186"/>
      <c r="C1186"/>
      <c r="D1186"/>
      <c r="E1186"/>
      <c r="F1186"/>
    </row>
    <row r="1187" spans="1:6" ht="15" x14ac:dyDescent="0.25">
      <c r="A1187"/>
      <c r="B1187"/>
      <c r="C1187"/>
      <c r="D1187"/>
      <c r="E1187"/>
      <c r="F1187"/>
    </row>
    <row r="1188" spans="1:6" ht="15" x14ac:dyDescent="0.25">
      <c r="A1188"/>
      <c r="B1188"/>
      <c r="C1188"/>
      <c r="D1188"/>
      <c r="E1188"/>
      <c r="F1188"/>
    </row>
    <row r="1189" spans="1:6" ht="15" x14ac:dyDescent="0.25">
      <c r="A1189"/>
      <c r="B1189"/>
      <c r="C1189"/>
      <c r="D1189"/>
      <c r="E1189"/>
      <c r="F1189"/>
    </row>
    <row r="1190" spans="1:6" ht="15" x14ac:dyDescent="0.25">
      <c r="A1190"/>
      <c r="B1190"/>
      <c r="C1190"/>
      <c r="D1190"/>
      <c r="E1190"/>
      <c r="F1190"/>
    </row>
    <row r="1191" spans="1:6" ht="15" x14ac:dyDescent="0.25">
      <c r="A1191"/>
      <c r="B1191"/>
      <c r="C1191"/>
      <c r="D1191"/>
      <c r="E1191"/>
      <c r="F1191"/>
    </row>
    <row r="1192" spans="1:6" ht="15" x14ac:dyDescent="0.25">
      <c r="A1192"/>
      <c r="B1192"/>
      <c r="C1192"/>
      <c r="D1192"/>
      <c r="E1192"/>
      <c r="F1192"/>
    </row>
    <row r="1193" spans="1:6" ht="15" x14ac:dyDescent="0.25">
      <c r="A1193"/>
      <c r="B1193"/>
      <c r="C1193"/>
      <c r="D1193"/>
      <c r="E1193"/>
      <c r="F1193"/>
    </row>
    <row r="1194" spans="1:6" ht="15" x14ac:dyDescent="0.25">
      <c r="A1194"/>
      <c r="B1194"/>
      <c r="C1194"/>
      <c r="D1194"/>
      <c r="E1194"/>
      <c r="F1194"/>
    </row>
    <row r="1195" spans="1:6" ht="15" x14ac:dyDescent="0.25">
      <c r="A1195"/>
      <c r="B1195"/>
      <c r="C1195"/>
      <c r="D1195"/>
      <c r="E1195"/>
      <c r="F1195"/>
    </row>
    <row r="1196" spans="1:6" ht="15" x14ac:dyDescent="0.25">
      <c r="A1196"/>
      <c r="B1196"/>
      <c r="C1196"/>
      <c r="D1196"/>
      <c r="E1196"/>
      <c r="F1196"/>
    </row>
    <row r="1197" spans="1:6" ht="15" x14ac:dyDescent="0.25">
      <c r="A1197"/>
      <c r="B1197"/>
      <c r="C1197"/>
      <c r="D1197"/>
      <c r="E1197"/>
      <c r="F1197"/>
    </row>
    <row r="1198" spans="1:6" ht="15" x14ac:dyDescent="0.25">
      <c r="A1198"/>
      <c r="B1198"/>
      <c r="C1198"/>
      <c r="D1198"/>
      <c r="E1198"/>
      <c r="F1198"/>
    </row>
    <row r="1199" spans="1:6" ht="15" x14ac:dyDescent="0.25">
      <c r="A1199"/>
      <c r="B1199"/>
      <c r="C1199"/>
      <c r="D1199"/>
      <c r="E1199"/>
      <c r="F1199"/>
    </row>
    <row r="1200" spans="1:6" ht="15" x14ac:dyDescent="0.25">
      <c r="A1200"/>
      <c r="B1200"/>
      <c r="C1200"/>
      <c r="D1200"/>
      <c r="E1200"/>
      <c r="F1200"/>
    </row>
    <row r="1201" spans="1:6" ht="15" x14ac:dyDescent="0.25">
      <c r="A1201"/>
      <c r="B1201"/>
      <c r="C1201"/>
      <c r="D1201"/>
      <c r="E1201"/>
      <c r="F1201"/>
    </row>
    <row r="1202" spans="1:6" ht="15" x14ac:dyDescent="0.25">
      <c r="A1202"/>
      <c r="B1202"/>
      <c r="C1202"/>
      <c r="D1202"/>
      <c r="E1202"/>
      <c r="F1202"/>
    </row>
    <row r="1203" spans="1:6" ht="15" x14ac:dyDescent="0.25">
      <c r="A1203"/>
      <c r="B1203"/>
      <c r="C1203"/>
      <c r="D1203"/>
      <c r="E1203"/>
      <c r="F1203"/>
    </row>
    <row r="1204" spans="1:6" ht="15" x14ac:dyDescent="0.25">
      <c r="A1204"/>
      <c r="B1204"/>
      <c r="C1204"/>
      <c r="D1204"/>
      <c r="E1204"/>
      <c r="F1204"/>
    </row>
    <row r="1205" spans="1:6" ht="15" x14ac:dyDescent="0.25">
      <c r="A1205"/>
      <c r="B1205"/>
      <c r="C1205"/>
      <c r="D1205"/>
      <c r="E1205"/>
      <c r="F1205"/>
    </row>
    <row r="1206" spans="1:6" ht="15" x14ac:dyDescent="0.25">
      <c r="A1206"/>
      <c r="B1206"/>
      <c r="C1206"/>
      <c r="D1206"/>
      <c r="E1206"/>
      <c r="F1206"/>
    </row>
    <row r="1207" spans="1:6" ht="15" x14ac:dyDescent="0.25">
      <c r="A1207"/>
      <c r="B1207"/>
      <c r="C1207"/>
      <c r="D1207"/>
      <c r="E1207"/>
      <c r="F1207"/>
    </row>
    <row r="1208" spans="1:6" ht="15" x14ac:dyDescent="0.25">
      <c r="A1208"/>
      <c r="B1208"/>
      <c r="C1208"/>
      <c r="D1208"/>
      <c r="E1208"/>
      <c r="F1208"/>
    </row>
    <row r="1209" spans="1:6" ht="15" x14ac:dyDescent="0.25">
      <c r="A1209"/>
      <c r="B1209"/>
      <c r="C1209"/>
      <c r="D1209"/>
      <c r="E1209"/>
      <c r="F1209"/>
    </row>
    <row r="1210" spans="1:6" ht="15" x14ac:dyDescent="0.25">
      <c r="A1210"/>
      <c r="B1210"/>
      <c r="C1210"/>
      <c r="D1210"/>
      <c r="E1210"/>
      <c r="F1210"/>
    </row>
    <row r="1211" spans="1:6" ht="15" x14ac:dyDescent="0.25">
      <c r="A1211"/>
      <c r="B1211"/>
      <c r="C1211"/>
      <c r="D1211"/>
      <c r="E1211"/>
      <c r="F1211"/>
    </row>
    <row r="1212" spans="1:6" ht="15" x14ac:dyDescent="0.25">
      <c r="A1212"/>
      <c r="B1212"/>
      <c r="C1212"/>
      <c r="D1212"/>
      <c r="E1212"/>
      <c r="F1212"/>
    </row>
    <row r="1213" spans="1:6" ht="15" x14ac:dyDescent="0.25">
      <c r="A1213"/>
      <c r="B1213"/>
      <c r="C1213"/>
      <c r="D1213"/>
      <c r="E1213"/>
      <c r="F1213"/>
    </row>
    <row r="1214" spans="1:6" ht="15" x14ac:dyDescent="0.25">
      <c r="A1214"/>
      <c r="B1214"/>
      <c r="C1214"/>
      <c r="D1214"/>
      <c r="E1214"/>
      <c r="F1214"/>
    </row>
    <row r="1215" spans="1:6" ht="15" x14ac:dyDescent="0.25">
      <c r="A1215"/>
      <c r="B1215"/>
      <c r="C1215"/>
      <c r="D1215"/>
      <c r="E1215"/>
      <c r="F1215"/>
    </row>
    <row r="1216" spans="1:6" ht="15" x14ac:dyDescent="0.25">
      <c r="A1216"/>
      <c r="B1216"/>
      <c r="C1216"/>
      <c r="D1216"/>
      <c r="E1216"/>
      <c r="F1216"/>
    </row>
    <row r="1217" spans="1:6" ht="15" x14ac:dyDescent="0.25">
      <c r="A1217"/>
      <c r="B1217"/>
      <c r="C1217"/>
      <c r="D1217"/>
      <c r="E1217"/>
      <c r="F1217"/>
    </row>
    <row r="1218" spans="1:6" ht="15" x14ac:dyDescent="0.25">
      <c r="A1218"/>
      <c r="B1218"/>
      <c r="C1218"/>
      <c r="D1218"/>
      <c r="E1218"/>
      <c r="F1218"/>
    </row>
    <row r="1219" spans="1:6" ht="15" x14ac:dyDescent="0.25">
      <c r="A1219"/>
      <c r="B1219"/>
      <c r="C1219"/>
      <c r="D1219"/>
      <c r="E1219"/>
      <c r="F1219"/>
    </row>
    <row r="1220" spans="1:6" ht="15" x14ac:dyDescent="0.25">
      <c r="A1220"/>
      <c r="B1220"/>
      <c r="C1220"/>
      <c r="D1220"/>
      <c r="E1220"/>
      <c r="F1220"/>
    </row>
    <row r="1221" spans="1:6" ht="15" x14ac:dyDescent="0.25">
      <c r="A1221"/>
      <c r="B1221"/>
      <c r="C1221"/>
      <c r="D1221"/>
      <c r="E1221"/>
      <c r="F1221"/>
    </row>
    <row r="1222" spans="1:6" ht="15" x14ac:dyDescent="0.25">
      <c r="A1222"/>
      <c r="B1222"/>
      <c r="C1222"/>
      <c r="D1222"/>
      <c r="E1222"/>
      <c r="F1222"/>
    </row>
    <row r="1223" spans="1:6" ht="15" x14ac:dyDescent="0.25">
      <c r="A1223"/>
      <c r="B1223"/>
      <c r="C1223"/>
      <c r="D1223"/>
      <c r="E1223"/>
      <c r="F1223"/>
    </row>
    <row r="1224" spans="1:6" ht="15" x14ac:dyDescent="0.25">
      <c r="A1224"/>
      <c r="B1224"/>
      <c r="C1224"/>
      <c r="D1224"/>
      <c r="E1224"/>
      <c r="F1224"/>
    </row>
    <row r="1225" spans="1:6" ht="15" x14ac:dyDescent="0.25">
      <c r="A1225"/>
      <c r="B1225"/>
      <c r="C1225"/>
      <c r="D1225"/>
      <c r="E1225"/>
      <c r="F1225"/>
    </row>
    <row r="1226" spans="1:6" ht="15" x14ac:dyDescent="0.25">
      <c r="A1226"/>
      <c r="B1226"/>
      <c r="C1226"/>
      <c r="D1226"/>
      <c r="E1226"/>
      <c r="F1226"/>
    </row>
    <row r="1227" spans="1:6" ht="15" x14ac:dyDescent="0.25">
      <c r="A1227"/>
      <c r="B1227"/>
      <c r="C1227"/>
      <c r="D1227"/>
      <c r="E1227"/>
      <c r="F1227"/>
    </row>
    <row r="1228" spans="1:6" ht="15" x14ac:dyDescent="0.25">
      <c r="A1228"/>
      <c r="B1228"/>
      <c r="C1228"/>
      <c r="D1228"/>
      <c r="E1228"/>
      <c r="F1228"/>
    </row>
    <row r="1229" spans="1:6" ht="15" x14ac:dyDescent="0.25">
      <c r="A1229"/>
      <c r="B1229"/>
      <c r="C1229"/>
      <c r="D1229"/>
      <c r="E1229"/>
      <c r="F1229"/>
    </row>
    <row r="1230" spans="1:6" ht="15" x14ac:dyDescent="0.25">
      <c r="A1230"/>
      <c r="B1230"/>
      <c r="C1230"/>
      <c r="D1230"/>
      <c r="E1230"/>
      <c r="F1230"/>
    </row>
    <row r="1231" spans="1:6" ht="15" x14ac:dyDescent="0.25">
      <c r="A1231"/>
      <c r="B1231"/>
      <c r="C1231"/>
      <c r="D1231"/>
      <c r="E1231"/>
      <c r="F1231"/>
    </row>
    <row r="1232" spans="1:6" ht="15" x14ac:dyDescent="0.25">
      <c r="A1232"/>
      <c r="B1232"/>
      <c r="C1232"/>
      <c r="D1232"/>
      <c r="E1232"/>
      <c r="F1232"/>
    </row>
    <row r="1233" spans="1:6" ht="15" x14ac:dyDescent="0.25">
      <c r="A1233"/>
      <c r="B1233"/>
      <c r="C1233"/>
      <c r="D1233"/>
      <c r="E1233"/>
      <c r="F1233"/>
    </row>
    <row r="1234" spans="1:6" ht="15" x14ac:dyDescent="0.25">
      <c r="A1234"/>
      <c r="B1234"/>
      <c r="C1234"/>
      <c r="D1234"/>
      <c r="E1234"/>
      <c r="F1234"/>
    </row>
    <row r="1235" spans="1:6" ht="15" x14ac:dyDescent="0.25">
      <c r="A1235"/>
      <c r="B1235"/>
      <c r="C1235"/>
      <c r="D1235"/>
      <c r="E1235"/>
      <c r="F1235"/>
    </row>
    <row r="1236" spans="1:6" ht="15" x14ac:dyDescent="0.25">
      <c r="A1236"/>
      <c r="B1236"/>
      <c r="C1236"/>
      <c r="D1236"/>
      <c r="E1236"/>
      <c r="F1236"/>
    </row>
    <row r="1237" spans="1:6" ht="15" x14ac:dyDescent="0.25">
      <c r="A1237"/>
      <c r="B1237"/>
      <c r="C1237"/>
      <c r="D1237"/>
      <c r="E1237"/>
      <c r="F1237"/>
    </row>
    <row r="1238" spans="1:6" ht="15" x14ac:dyDescent="0.25">
      <c r="A1238"/>
      <c r="B1238"/>
      <c r="C1238"/>
      <c r="D1238"/>
      <c r="E1238"/>
      <c r="F1238"/>
    </row>
    <row r="1239" spans="1:6" ht="15" x14ac:dyDescent="0.25">
      <c r="A1239"/>
      <c r="B1239"/>
      <c r="C1239"/>
      <c r="D1239"/>
      <c r="E1239"/>
      <c r="F1239"/>
    </row>
    <row r="1240" spans="1:6" ht="15" x14ac:dyDescent="0.25">
      <c r="A1240"/>
      <c r="B1240"/>
      <c r="C1240"/>
      <c r="D1240"/>
      <c r="E1240"/>
      <c r="F1240"/>
    </row>
    <row r="1241" spans="1:6" ht="15" x14ac:dyDescent="0.25">
      <c r="A1241"/>
      <c r="B1241"/>
      <c r="C1241"/>
      <c r="D1241"/>
      <c r="E1241"/>
      <c r="F1241"/>
    </row>
    <row r="1242" spans="1:6" ht="15" x14ac:dyDescent="0.25">
      <c r="A1242"/>
      <c r="B1242"/>
      <c r="C1242"/>
      <c r="D1242"/>
      <c r="E1242"/>
      <c r="F1242"/>
    </row>
    <row r="1243" spans="1:6" ht="15" x14ac:dyDescent="0.25">
      <c r="A1243"/>
      <c r="B1243"/>
      <c r="C1243"/>
      <c r="D1243"/>
      <c r="E1243"/>
      <c r="F1243"/>
    </row>
    <row r="1244" spans="1:6" ht="15" x14ac:dyDescent="0.25">
      <c r="A1244"/>
      <c r="B1244"/>
      <c r="C1244"/>
      <c r="D1244"/>
      <c r="E1244"/>
      <c r="F1244"/>
    </row>
    <row r="1245" spans="1:6" ht="15" x14ac:dyDescent="0.25">
      <c r="A1245"/>
      <c r="B1245"/>
      <c r="C1245"/>
      <c r="D1245"/>
      <c r="E1245"/>
      <c r="F1245"/>
    </row>
    <row r="1246" spans="1:6" ht="15" x14ac:dyDescent="0.25">
      <c r="A1246"/>
      <c r="B1246"/>
      <c r="C1246"/>
      <c r="D1246"/>
      <c r="E1246"/>
      <c r="F1246"/>
    </row>
    <row r="1247" spans="1:6" ht="15" x14ac:dyDescent="0.25">
      <c r="A1247"/>
      <c r="B1247"/>
      <c r="C1247"/>
      <c r="D1247"/>
      <c r="E1247"/>
      <c r="F1247"/>
    </row>
    <row r="1248" spans="1:6" ht="15" x14ac:dyDescent="0.25">
      <c r="A1248"/>
      <c r="B1248"/>
      <c r="C1248"/>
      <c r="D1248"/>
      <c r="E1248"/>
      <c r="F1248"/>
    </row>
    <row r="1249" spans="1:6" ht="15" x14ac:dyDescent="0.25">
      <c r="A1249"/>
      <c r="B1249"/>
      <c r="C1249"/>
      <c r="D1249"/>
      <c r="E1249"/>
      <c r="F1249"/>
    </row>
    <row r="1250" spans="1:6" ht="15" x14ac:dyDescent="0.25">
      <c r="A1250"/>
      <c r="B1250"/>
      <c r="C1250"/>
      <c r="D1250"/>
      <c r="E1250"/>
      <c r="F1250"/>
    </row>
    <row r="1251" spans="1:6" ht="15" x14ac:dyDescent="0.25">
      <c r="A1251"/>
      <c r="B1251"/>
      <c r="C1251"/>
      <c r="D1251"/>
      <c r="E1251"/>
      <c r="F1251"/>
    </row>
    <row r="1252" spans="1:6" ht="15" x14ac:dyDescent="0.25">
      <c r="A1252"/>
      <c r="B1252"/>
      <c r="C1252"/>
      <c r="D1252"/>
      <c r="E1252"/>
      <c r="F1252"/>
    </row>
    <row r="1253" spans="1:6" ht="15" x14ac:dyDescent="0.25">
      <c r="A1253"/>
      <c r="B1253"/>
      <c r="C1253"/>
      <c r="D1253"/>
      <c r="E1253"/>
      <c r="F1253"/>
    </row>
    <row r="1254" spans="1:6" ht="15" x14ac:dyDescent="0.25">
      <c r="A1254"/>
      <c r="B1254"/>
      <c r="C1254"/>
      <c r="D1254"/>
      <c r="E1254"/>
      <c r="F1254"/>
    </row>
    <row r="1255" spans="1:6" ht="15" x14ac:dyDescent="0.25">
      <c r="A1255"/>
      <c r="B1255"/>
      <c r="C1255"/>
      <c r="D1255"/>
      <c r="E1255"/>
      <c r="F1255"/>
    </row>
    <row r="1256" spans="1:6" ht="15" x14ac:dyDescent="0.25">
      <c r="A1256"/>
      <c r="B1256"/>
      <c r="C1256"/>
      <c r="D1256"/>
      <c r="E1256"/>
      <c r="F1256"/>
    </row>
    <row r="1257" spans="1:6" ht="15" x14ac:dyDescent="0.25">
      <c r="A1257"/>
      <c r="B1257"/>
      <c r="C1257"/>
      <c r="D1257"/>
      <c r="E1257"/>
      <c r="F1257"/>
    </row>
    <row r="1258" spans="1:6" ht="15" x14ac:dyDescent="0.25">
      <c r="A1258"/>
      <c r="B1258"/>
      <c r="C1258"/>
      <c r="D1258"/>
      <c r="E1258"/>
      <c r="F1258"/>
    </row>
    <row r="1259" spans="1:6" ht="15" x14ac:dyDescent="0.25">
      <c r="A1259"/>
      <c r="B1259"/>
      <c r="C1259"/>
      <c r="D1259"/>
      <c r="E1259"/>
      <c r="F1259"/>
    </row>
    <row r="1260" spans="1:6" ht="15" x14ac:dyDescent="0.25">
      <c r="A1260"/>
      <c r="B1260"/>
      <c r="C1260"/>
      <c r="D1260"/>
      <c r="E1260"/>
      <c r="F1260"/>
    </row>
    <row r="1261" spans="1:6" ht="15" x14ac:dyDescent="0.25">
      <c r="A1261"/>
      <c r="B1261"/>
      <c r="C1261"/>
      <c r="D1261"/>
      <c r="E1261"/>
      <c r="F1261"/>
    </row>
    <row r="1262" spans="1:6" ht="15" x14ac:dyDescent="0.25">
      <c r="A1262"/>
      <c r="B1262"/>
      <c r="C1262"/>
      <c r="D1262"/>
      <c r="E1262"/>
      <c r="F1262"/>
    </row>
    <row r="1263" spans="1:6" ht="15" x14ac:dyDescent="0.25">
      <c r="A1263"/>
      <c r="B1263"/>
      <c r="C1263"/>
      <c r="D1263"/>
      <c r="E1263"/>
      <c r="F1263"/>
    </row>
    <row r="1264" spans="1:6" ht="15" x14ac:dyDescent="0.25">
      <c r="A1264"/>
      <c r="B1264"/>
      <c r="C1264"/>
      <c r="D1264"/>
      <c r="E1264"/>
      <c r="F1264"/>
    </row>
    <row r="1265" spans="1:6" ht="15" x14ac:dyDescent="0.25">
      <c r="A1265"/>
      <c r="B1265"/>
      <c r="C1265"/>
      <c r="D1265"/>
      <c r="E1265"/>
      <c r="F1265"/>
    </row>
    <row r="1266" spans="1:6" ht="15" x14ac:dyDescent="0.25">
      <c r="A1266"/>
      <c r="B1266"/>
      <c r="C1266"/>
      <c r="D1266"/>
      <c r="E1266"/>
      <c r="F1266"/>
    </row>
    <row r="1267" spans="1:6" ht="15" x14ac:dyDescent="0.25">
      <c r="A1267"/>
      <c r="B1267"/>
      <c r="C1267"/>
      <c r="D1267"/>
      <c r="E1267"/>
      <c r="F1267"/>
    </row>
    <row r="1268" spans="1:6" ht="15" x14ac:dyDescent="0.25">
      <c r="A1268"/>
      <c r="B1268"/>
      <c r="C1268"/>
      <c r="D1268"/>
      <c r="E1268"/>
      <c r="F1268"/>
    </row>
    <row r="1269" spans="1:6" ht="15" x14ac:dyDescent="0.25">
      <c r="A1269"/>
      <c r="B1269"/>
      <c r="C1269"/>
      <c r="D1269"/>
      <c r="E1269"/>
      <c r="F1269"/>
    </row>
    <row r="1270" spans="1:6" ht="15" x14ac:dyDescent="0.25">
      <c r="A1270"/>
      <c r="B1270"/>
      <c r="C1270"/>
      <c r="D1270"/>
      <c r="E1270"/>
      <c r="F1270"/>
    </row>
    <row r="1271" spans="1:6" ht="15" x14ac:dyDescent="0.25">
      <c r="A1271"/>
      <c r="B1271"/>
      <c r="C1271"/>
      <c r="D1271"/>
      <c r="E1271"/>
      <c r="F1271"/>
    </row>
    <row r="1272" spans="1:6" ht="15" x14ac:dyDescent="0.25">
      <c r="A1272"/>
      <c r="B1272"/>
      <c r="C1272"/>
      <c r="D1272"/>
      <c r="E1272"/>
      <c r="F1272"/>
    </row>
    <row r="1273" spans="1:6" ht="15" x14ac:dyDescent="0.25">
      <c r="A1273"/>
      <c r="B1273"/>
      <c r="C1273"/>
      <c r="D1273"/>
      <c r="E1273"/>
      <c r="F1273"/>
    </row>
    <row r="1274" spans="1:6" ht="15" x14ac:dyDescent="0.25">
      <c r="A1274"/>
      <c r="B1274"/>
      <c r="C1274"/>
      <c r="D1274"/>
      <c r="E1274"/>
      <c r="F1274"/>
    </row>
    <row r="1275" spans="1:6" ht="15" x14ac:dyDescent="0.25">
      <c r="A1275"/>
      <c r="B1275"/>
      <c r="C1275"/>
      <c r="D1275"/>
      <c r="E1275"/>
      <c r="F1275"/>
    </row>
    <row r="1276" spans="1:6" ht="15" x14ac:dyDescent="0.25">
      <c r="A1276"/>
      <c r="B1276"/>
      <c r="C1276"/>
      <c r="D1276"/>
      <c r="E1276"/>
      <c r="F1276"/>
    </row>
    <row r="1277" spans="1:6" ht="15" x14ac:dyDescent="0.25">
      <c r="A1277"/>
      <c r="B1277"/>
      <c r="C1277"/>
      <c r="D1277"/>
      <c r="E1277"/>
      <c r="F1277"/>
    </row>
    <row r="1278" spans="1:6" ht="15" x14ac:dyDescent="0.25">
      <c r="A1278"/>
      <c r="B1278"/>
      <c r="C1278"/>
      <c r="D1278"/>
      <c r="E1278"/>
      <c r="F1278"/>
    </row>
    <row r="1279" spans="1:6" ht="15" x14ac:dyDescent="0.25">
      <c r="A1279"/>
      <c r="B1279"/>
      <c r="C1279"/>
      <c r="D1279"/>
      <c r="E1279"/>
      <c r="F1279"/>
    </row>
    <row r="1280" spans="1:6" ht="15" x14ac:dyDescent="0.25">
      <c r="A1280"/>
      <c r="B1280"/>
      <c r="C1280"/>
      <c r="D1280"/>
      <c r="E1280"/>
      <c r="F1280"/>
    </row>
    <row r="1281" spans="1:6" ht="15" x14ac:dyDescent="0.25">
      <c r="A1281"/>
      <c r="B1281"/>
      <c r="C1281"/>
      <c r="D1281"/>
      <c r="E1281"/>
      <c r="F1281"/>
    </row>
    <row r="1282" spans="1:6" ht="15" x14ac:dyDescent="0.25">
      <c r="A1282"/>
      <c r="B1282"/>
      <c r="C1282"/>
      <c r="D1282"/>
      <c r="E1282"/>
      <c r="F1282"/>
    </row>
    <row r="1283" spans="1:6" ht="15" x14ac:dyDescent="0.25">
      <c r="A1283"/>
      <c r="B1283"/>
      <c r="C1283"/>
      <c r="D1283"/>
      <c r="E1283"/>
      <c r="F1283"/>
    </row>
    <row r="1284" spans="1:6" ht="15" x14ac:dyDescent="0.25">
      <c r="A1284"/>
      <c r="B1284"/>
      <c r="C1284"/>
      <c r="D1284"/>
      <c r="E1284"/>
      <c r="F1284"/>
    </row>
    <row r="1285" spans="1:6" ht="15" x14ac:dyDescent="0.25">
      <c r="A1285"/>
      <c r="B1285"/>
      <c r="C1285"/>
      <c r="D1285"/>
      <c r="E1285"/>
      <c r="F1285"/>
    </row>
    <row r="1286" spans="1:6" ht="15" x14ac:dyDescent="0.25">
      <c r="A1286"/>
      <c r="B1286"/>
      <c r="C1286"/>
      <c r="D1286"/>
      <c r="E1286"/>
      <c r="F1286"/>
    </row>
    <row r="1287" spans="1:6" ht="15" x14ac:dyDescent="0.25">
      <c r="A1287"/>
      <c r="B1287"/>
      <c r="C1287"/>
      <c r="D1287"/>
      <c r="E1287"/>
      <c r="F1287"/>
    </row>
    <row r="1288" spans="1:6" ht="15" x14ac:dyDescent="0.25">
      <c r="A1288"/>
      <c r="B1288"/>
      <c r="C1288"/>
      <c r="D1288"/>
      <c r="E1288"/>
      <c r="F1288"/>
    </row>
    <row r="1289" spans="1:6" ht="15" x14ac:dyDescent="0.25">
      <c r="A1289"/>
      <c r="B1289"/>
      <c r="C1289"/>
      <c r="D1289"/>
      <c r="E1289"/>
      <c r="F1289"/>
    </row>
    <row r="1290" spans="1:6" ht="15" x14ac:dyDescent="0.25">
      <c r="A1290"/>
      <c r="B1290"/>
      <c r="C1290"/>
      <c r="D1290"/>
      <c r="E1290"/>
      <c r="F1290"/>
    </row>
    <row r="1291" spans="1:6" ht="15" x14ac:dyDescent="0.25">
      <c r="A1291"/>
      <c r="B1291"/>
      <c r="C1291"/>
      <c r="D1291"/>
      <c r="E1291"/>
      <c r="F1291"/>
    </row>
    <row r="1292" spans="1:6" ht="15" x14ac:dyDescent="0.25">
      <c r="A1292"/>
      <c r="B1292"/>
      <c r="C1292"/>
      <c r="D1292"/>
      <c r="E1292"/>
      <c r="F1292"/>
    </row>
    <row r="1293" spans="1:6" ht="15" x14ac:dyDescent="0.25">
      <c r="A1293"/>
      <c r="B1293"/>
      <c r="C1293"/>
      <c r="D1293"/>
      <c r="E1293"/>
      <c r="F1293"/>
    </row>
    <row r="1294" spans="1:6" ht="15" x14ac:dyDescent="0.25">
      <c r="A1294"/>
      <c r="B1294"/>
      <c r="C1294"/>
      <c r="D1294"/>
      <c r="E1294"/>
      <c r="F1294"/>
    </row>
    <row r="1295" spans="1:6" ht="15" x14ac:dyDescent="0.25">
      <c r="A1295"/>
      <c r="B1295"/>
      <c r="C1295"/>
      <c r="D1295"/>
      <c r="E1295"/>
      <c r="F1295"/>
    </row>
    <row r="1296" spans="1:6" ht="15" x14ac:dyDescent="0.25">
      <c r="A1296"/>
      <c r="B1296"/>
      <c r="C1296"/>
      <c r="D1296"/>
      <c r="E1296"/>
      <c r="F1296"/>
    </row>
    <row r="1297" spans="1:6" ht="15" x14ac:dyDescent="0.25">
      <c r="A1297"/>
      <c r="B1297"/>
      <c r="C1297"/>
      <c r="D1297"/>
      <c r="E1297"/>
      <c r="F1297"/>
    </row>
    <row r="1298" spans="1:6" ht="15" x14ac:dyDescent="0.25">
      <c r="A1298"/>
      <c r="B1298"/>
      <c r="C1298"/>
      <c r="D1298"/>
      <c r="E1298"/>
      <c r="F1298"/>
    </row>
    <row r="1299" spans="1:6" ht="15" x14ac:dyDescent="0.25">
      <c r="A1299"/>
      <c r="B1299"/>
      <c r="C1299"/>
      <c r="D1299"/>
      <c r="E1299"/>
      <c r="F1299"/>
    </row>
    <row r="1300" spans="1:6" ht="15" x14ac:dyDescent="0.25">
      <c r="A1300"/>
      <c r="B1300"/>
      <c r="C1300"/>
      <c r="D1300"/>
      <c r="E1300"/>
      <c r="F1300"/>
    </row>
    <row r="1301" spans="1:6" ht="15" x14ac:dyDescent="0.25">
      <c r="A1301"/>
      <c r="B1301"/>
      <c r="C1301"/>
      <c r="D1301"/>
      <c r="E1301"/>
      <c r="F1301"/>
    </row>
    <row r="1302" spans="1:6" ht="15" x14ac:dyDescent="0.25">
      <c r="A1302"/>
      <c r="B1302"/>
      <c r="C1302"/>
      <c r="D1302"/>
      <c r="E1302"/>
      <c r="F1302"/>
    </row>
    <row r="1303" spans="1:6" ht="15" x14ac:dyDescent="0.25">
      <c r="A1303"/>
      <c r="B1303"/>
      <c r="C1303"/>
      <c r="D1303"/>
      <c r="E1303"/>
      <c r="F1303"/>
    </row>
    <row r="1304" spans="1:6" ht="15" x14ac:dyDescent="0.25">
      <c r="A1304"/>
      <c r="B1304"/>
      <c r="C1304"/>
      <c r="D1304"/>
      <c r="E1304"/>
      <c r="F1304"/>
    </row>
    <row r="1305" spans="1:6" ht="15" x14ac:dyDescent="0.25">
      <c r="A1305"/>
      <c r="B1305"/>
      <c r="C1305"/>
      <c r="D1305"/>
      <c r="E1305"/>
      <c r="F1305"/>
    </row>
    <row r="1306" spans="1:6" ht="15" x14ac:dyDescent="0.25">
      <c r="A1306"/>
      <c r="B1306"/>
      <c r="C1306"/>
      <c r="D1306"/>
      <c r="E1306"/>
      <c r="F1306"/>
    </row>
    <row r="1307" spans="1:6" ht="15" x14ac:dyDescent="0.25">
      <c r="A1307"/>
      <c r="B1307"/>
      <c r="C1307"/>
      <c r="D1307"/>
      <c r="E1307"/>
      <c r="F1307"/>
    </row>
    <row r="1308" spans="1:6" ht="15" x14ac:dyDescent="0.25">
      <c r="A1308"/>
      <c r="B1308"/>
      <c r="C1308"/>
      <c r="D1308"/>
      <c r="E1308"/>
      <c r="F1308"/>
    </row>
    <row r="1309" spans="1:6" ht="15" x14ac:dyDescent="0.25">
      <c r="A1309"/>
      <c r="B1309"/>
      <c r="C1309"/>
      <c r="D1309"/>
      <c r="E1309"/>
      <c r="F1309"/>
    </row>
    <row r="1310" spans="1:6" ht="15" x14ac:dyDescent="0.25">
      <c r="A1310"/>
      <c r="B1310"/>
      <c r="C1310"/>
      <c r="D1310"/>
      <c r="E1310"/>
      <c r="F1310"/>
    </row>
    <row r="1311" spans="1:6" ht="15" x14ac:dyDescent="0.25">
      <c r="A1311"/>
      <c r="B1311"/>
      <c r="C1311"/>
      <c r="D1311"/>
      <c r="E1311"/>
      <c r="F1311"/>
    </row>
    <row r="1312" spans="1:6" ht="15" x14ac:dyDescent="0.25">
      <c r="A1312"/>
      <c r="B1312"/>
      <c r="C1312"/>
      <c r="D1312"/>
      <c r="E1312"/>
      <c r="F1312"/>
    </row>
    <row r="1313" spans="1:6" ht="15" x14ac:dyDescent="0.25">
      <c r="A1313"/>
      <c r="B1313"/>
      <c r="C1313"/>
      <c r="D1313"/>
      <c r="E1313"/>
      <c r="F1313"/>
    </row>
    <row r="1314" spans="1:6" ht="15" x14ac:dyDescent="0.25">
      <c r="A1314"/>
      <c r="B1314"/>
      <c r="C1314"/>
      <c r="D1314"/>
      <c r="E1314"/>
      <c r="F1314"/>
    </row>
    <row r="1315" spans="1:6" ht="15" x14ac:dyDescent="0.25">
      <c r="A1315"/>
      <c r="B1315"/>
      <c r="C1315"/>
      <c r="D1315"/>
      <c r="E1315"/>
      <c r="F1315"/>
    </row>
    <row r="1316" spans="1:6" ht="15" x14ac:dyDescent="0.25">
      <c r="A1316"/>
      <c r="B1316"/>
      <c r="C1316"/>
      <c r="D1316"/>
      <c r="E1316"/>
      <c r="F1316"/>
    </row>
    <row r="1317" spans="1:6" ht="15" x14ac:dyDescent="0.25">
      <c r="A1317"/>
      <c r="B1317"/>
      <c r="C1317"/>
      <c r="D1317"/>
      <c r="E1317"/>
      <c r="F1317"/>
    </row>
    <row r="1318" spans="1:6" ht="15" x14ac:dyDescent="0.25">
      <c r="A1318"/>
      <c r="B1318"/>
      <c r="C1318"/>
      <c r="D1318"/>
      <c r="E1318"/>
      <c r="F1318"/>
    </row>
    <row r="1319" spans="1:6" ht="15" x14ac:dyDescent="0.25">
      <c r="A1319"/>
      <c r="B1319"/>
      <c r="C1319"/>
      <c r="D1319"/>
      <c r="E1319"/>
      <c r="F1319"/>
    </row>
    <row r="1320" spans="1:6" ht="15" x14ac:dyDescent="0.25">
      <c r="A1320"/>
      <c r="B1320"/>
      <c r="C1320"/>
      <c r="D1320"/>
      <c r="E1320"/>
      <c r="F1320"/>
    </row>
    <row r="1321" spans="1:6" ht="15" x14ac:dyDescent="0.25">
      <c r="A1321"/>
      <c r="B1321"/>
      <c r="C1321"/>
      <c r="D1321"/>
      <c r="E1321"/>
      <c r="F1321"/>
    </row>
    <row r="1322" spans="1:6" ht="15" x14ac:dyDescent="0.25">
      <c r="A1322"/>
      <c r="B1322"/>
      <c r="C1322"/>
      <c r="D1322"/>
      <c r="E1322"/>
      <c r="F1322"/>
    </row>
    <row r="1323" spans="1:6" ht="15" x14ac:dyDescent="0.25">
      <c r="A1323"/>
      <c r="B1323"/>
      <c r="C1323"/>
      <c r="D1323"/>
      <c r="E1323"/>
      <c r="F1323"/>
    </row>
    <row r="1324" spans="1:6" ht="15" x14ac:dyDescent="0.25">
      <c r="A1324"/>
      <c r="B1324"/>
      <c r="C1324"/>
      <c r="D1324"/>
      <c r="E1324"/>
      <c r="F1324"/>
    </row>
    <row r="1325" spans="1:6" ht="15" x14ac:dyDescent="0.25">
      <c r="A1325"/>
      <c r="B1325"/>
      <c r="C1325"/>
      <c r="D1325"/>
      <c r="E1325"/>
      <c r="F1325"/>
    </row>
    <row r="1326" spans="1:6" ht="15" x14ac:dyDescent="0.25">
      <c r="A1326"/>
      <c r="B1326"/>
      <c r="C1326"/>
      <c r="D1326"/>
      <c r="E1326"/>
      <c r="F1326"/>
    </row>
    <row r="1327" spans="1:6" ht="15" x14ac:dyDescent="0.25">
      <c r="A1327"/>
      <c r="B1327"/>
      <c r="C1327"/>
      <c r="D1327"/>
      <c r="E1327"/>
      <c r="F1327"/>
    </row>
    <row r="1328" spans="1:6" ht="15" x14ac:dyDescent="0.25">
      <c r="A1328"/>
      <c r="B1328"/>
      <c r="C1328"/>
      <c r="D1328"/>
      <c r="E1328"/>
      <c r="F1328"/>
    </row>
    <row r="1329" spans="1:6" ht="15" x14ac:dyDescent="0.25">
      <c r="A1329"/>
      <c r="B1329"/>
      <c r="C1329"/>
      <c r="D1329"/>
      <c r="E1329"/>
      <c r="F1329"/>
    </row>
    <row r="1330" spans="1:6" ht="15" x14ac:dyDescent="0.25">
      <c r="A1330"/>
      <c r="B1330"/>
      <c r="C1330"/>
      <c r="D1330"/>
      <c r="E1330"/>
      <c r="F1330"/>
    </row>
    <row r="1331" spans="1:6" ht="15" x14ac:dyDescent="0.25">
      <c r="A1331"/>
      <c r="B1331"/>
      <c r="C1331"/>
      <c r="D1331"/>
      <c r="E1331"/>
      <c r="F1331"/>
    </row>
    <row r="1332" spans="1:6" ht="15" x14ac:dyDescent="0.25">
      <c r="A1332"/>
      <c r="B1332"/>
      <c r="C1332"/>
      <c r="D1332"/>
      <c r="E1332"/>
      <c r="F1332"/>
    </row>
    <row r="1333" spans="1:6" ht="15" x14ac:dyDescent="0.25">
      <c r="A1333"/>
      <c r="B1333"/>
      <c r="C1333"/>
      <c r="D1333"/>
      <c r="E1333"/>
      <c r="F1333"/>
    </row>
    <row r="1334" spans="1:6" ht="15" x14ac:dyDescent="0.25">
      <c r="A1334"/>
      <c r="B1334"/>
      <c r="C1334"/>
      <c r="D1334"/>
      <c r="E1334"/>
      <c r="F1334"/>
    </row>
    <row r="1335" spans="1:6" ht="15" x14ac:dyDescent="0.25">
      <c r="A1335"/>
      <c r="B1335"/>
      <c r="C1335"/>
      <c r="D1335"/>
      <c r="E1335"/>
      <c r="F1335"/>
    </row>
    <row r="1336" spans="1:6" ht="15" x14ac:dyDescent="0.25">
      <c r="A1336"/>
      <c r="B1336"/>
      <c r="C1336"/>
      <c r="D1336"/>
      <c r="E1336"/>
      <c r="F1336"/>
    </row>
    <row r="1337" spans="1:6" ht="15" x14ac:dyDescent="0.25">
      <c r="A1337"/>
      <c r="B1337"/>
      <c r="C1337"/>
      <c r="D1337"/>
      <c r="E1337"/>
      <c r="F1337"/>
    </row>
    <row r="1338" spans="1:6" ht="15" x14ac:dyDescent="0.25">
      <c r="A1338"/>
      <c r="B1338"/>
      <c r="C1338"/>
      <c r="D1338"/>
      <c r="E1338"/>
      <c r="F1338"/>
    </row>
    <row r="1339" spans="1:6" ht="15" x14ac:dyDescent="0.25">
      <c r="A1339"/>
      <c r="B1339"/>
      <c r="C1339"/>
      <c r="D1339"/>
      <c r="E1339"/>
      <c r="F1339"/>
    </row>
    <row r="1340" spans="1:6" ht="15" x14ac:dyDescent="0.25">
      <c r="A1340"/>
      <c r="B1340"/>
      <c r="C1340"/>
      <c r="D1340"/>
      <c r="E1340"/>
      <c r="F1340"/>
    </row>
    <row r="1341" spans="1:6" ht="15" x14ac:dyDescent="0.25">
      <c r="A1341"/>
      <c r="B1341"/>
      <c r="C1341"/>
      <c r="D1341"/>
      <c r="E1341"/>
      <c r="F1341"/>
    </row>
    <row r="1342" spans="1:6" ht="15" x14ac:dyDescent="0.25">
      <c r="A1342"/>
      <c r="B1342"/>
      <c r="C1342"/>
      <c r="D1342"/>
      <c r="E1342"/>
      <c r="F1342"/>
    </row>
    <row r="1343" spans="1:6" ht="15" x14ac:dyDescent="0.25">
      <c r="A1343"/>
      <c r="B1343"/>
      <c r="C1343"/>
      <c r="D1343"/>
      <c r="E1343"/>
      <c r="F1343"/>
    </row>
    <row r="1344" spans="1:6" ht="15" x14ac:dyDescent="0.25">
      <c r="A1344"/>
      <c r="B1344"/>
      <c r="C1344"/>
      <c r="D1344"/>
      <c r="E1344"/>
      <c r="F1344"/>
    </row>
    <row r="1345" spans="1:6" ht="15" x14ac:dyDescent="0.25">
      <c r="A1345"/>
      <c r="B1345"/>
      <c r="C1345"/>
      <c r="D1345"/>
      <c r="E1345"/>
      <c r="F1345"/>
    </row>
    <row r="1346" spans="1:6" ht="15" x14ac:dyDescent="0.25">
      <c r="A1346"/>
      <c r="B1346"/>
      <c r="C1346"/>
      <c r="D1346"/>
      <c r="E1346"/>
      <c r="F1346"/>
    </row>
    <row r="1347" spans="1:6" ht="15" x14ac:dyDescent="0.25">
      <c r="A1347"/>
      <c r="B1347"/>
      <c r="C1347"/>
      <c r="D1347"/>
      <c r="E1347"/>
      <c r="F1347"/>
    </row>
    <row r="1348" spans="1:6" ht="15" x14ac:dyDescent="0.25">
      <c r="A1348"/>
      <c r="B1348"/>
      <c r="C1348"/>
      <c r="D1348"/>
      <c r="E1348"/>
      <c r="F1348"/>
    </row>
    <row r="1349" spans="1:6" ht="15" x14ac:dyDescent="0.25">
      <c r="A1349"/>
      <c r="B1349"/>
      <c r="C1349"/>
      <c r="D1349"/>
      <c r="E1349"/>
      <c r="F1349"/>
    </row>
    <row r="1350" spans="1:6" ht="15" x14ac:dyDescent="0.25">
      <c r="A1350"/>
      <c r="B1350"/>
      <c r="C1350"/>
      <c r="D1350"/>
      <c r="E1350"/>
      <c r="F1350"/>
    </row>
    <row r="1351" spans="1:6" ht="15" x14ac:dyDescent="0.25">
      <c r="A1351"/>
      <c r="B1351"/>
      <c r="C1351"/>
      <c r="D1351"/>
      <c r="E1351"/>
      <c r="F1351"/>
    </row>
    <row r="1352" spans="1:6" ht="15" x14ac:dyDescent="0.25">
      <c r="A1352"/>
      <c r="B1352"/>
      <c r="C1352"/>
      <c r="D1352"/>
      <c r="E1352"/>
      <c r="F1352"/>
    </row>
    <row r="1353" spans="1:6" ht="15" x14ac:dyDescent="0.25">
      <c r="A1353"/>
      <c r="B1353"/>
      <c r="C1353"/>
      <c r="D1353"/>
      <c r="E1353"/>
      <c r="F1353"/>
    </row>
    <row r="1354" spans="1:6" ht="15" x14ac:dyDescent="0.25">
      <c r="A1354"/>
      <c r="B1354"/>
      <c r="C1354"/>
      <c r="D1354"/>
      <c r="E1354"/>
      <c r="F1354"/>
    </row>
    <row r="1355" spans="1:6" ht="15" x14ac:dyDescent="0.25">
      <c r="A1355"/>
      <c r="B1355"/>
      <c r="C1355"/>
      <c r="D1355"/>
      <c r="E1355"/>
      <c r="F1355"/>
    </row>
    <row r="1356" spans="1:6" ht="15" x14ac:dyDescent="0.25">
      <c r="A1356"/>
      <c r="B1356"/>
      <c r="C1356"/>
      <c r="D1356"/>
      <c r="E1356"/>
      <c r="F1356"/>
    </row>
    <row r="1357" spans="1:6" ht="15" x14ac:dyDescent="0.25">
      <c r="A1357"/>
      <c r="B1357"/>
      <c r="C1357"/>
      <c r="D1357"/>
      <c r="E1357"/>
      <c r="F1357"/>
    </row>
    <row r="1358" spans="1:6" ht="15" x14ac:dyDescent="0.25">
      <c r="A1358"/>
      <c r="B1358"/>
      <c r="C1358"/>
      <c r="D1358"/>
      <c r="E1358"/>
      <c r="F1358"/>
    </row>
    <row r="1359" spans="1:6" ht="15" x14ac:dyDescent="0.25">
      <c r="A1359"/>
      <c r="B1359"/>
      <c r="C1359"/>
      <c r="D1359"/>
      <c r="E1359"/>
      <c r="F1359"/>
    </row>
    <row r="1360" spans="1:6" ht="15" x14ac:dyDescent="0.25">
      <c r="A1360"/>
      <c r="B1360"/>
      <c r="C1360"/>
      <c r="D1360"/>
      <c r="E1360"/>
      <c r="F1360"/>
    </row>
    <row r="1361" spans="1:6" ht="15" x14ac:dyDescent="0.25">
      <c r="A1361"/>
      <c r="B1361"/>
      <c r="C1361"/>
      <c r="D1361"/>
      <c r="E1361"/>
      <c r="F1361"/>
    </row>
    <row r="1362" spans="1:6" ht="15" x14ac:dyDescent="0.25">
      <c r="A1362"/>
      <c r="B1362"/>
      <c r="C1362"/>
      <c r="D1362"/>
      <c r="E1362"/>
      <c r="F1362"/>
    </row>
    <row r="1363" spans="1:6" ht="15" x14ac:dyDescent="0.25">
      <c r="A1363"/>
      <c r="B1363"/>
      <c r="C1363"/>
      <c r="D1363"/>
      <c r="E1363"/>
      <c r="F1363"/>
    </row>
    <row r="1364" spans="1:6" ht="15" x14ac:dyDescent="0.25">
      <c r="A1364"/>
      <c r="B1364"/>
      <c r="C1364"/>
      <c r="D1364"/>
      <c r="E1364"/>
      <c r="F1364"/>
    </row>
    <row r="1365" spans="1:6" ht="15" x14ac:dyDescent="0.25">
      <c r="A1365"/>
      <c r="B1365"/>
      <c r="C1365"/>
      <c r="D1365"/>
      <c r="E1365"/>
      <c r="F1365"/>
    </row>
    <row r="1366" spans="1:6" ht="15" x14ac:dyDescent="0.25">
      <c r="A1366"/>
      <c r="B1366"/>
      <c r="C1366"/>
      <c r="D1366"/>
      <c r="E1366"/>
      <c r="F1366"/>
    </row>
    <row r="1367" spans="1:6" ht="15" x14ac:dyDescent="0.25">
      <c r="A1367"/>
      <c r="B1367"/>
      <c r="C1367"/>
      <c r="D1367"/>
      <c r="E1367"/>
      <c r="F1367"/>
    </row>
    <row r="1368" spans="1:6" ht="15" x14ac:dyDescent="0.25">
      <c r="A1368"/>
      <c r="B1368"/>
      <c r="C1368"/>
      <c r="D1368"/>
      <c r="E1368"/>
      <c r="F1368"/>
    </row>
    <row r="1369" spans="1:6" ht="15" x14ac:dyDescent="0.25">
      <c r="A1369"/>
      <c r="B1369"/>
      <c r="C1369"/>
      <c r="D1369"/>
      <c r="E1369"/>
      <c r="F1369"/>
    </row>
    <row r="1370" spans="1:6" ht="15" x14ac:dyDescent="0.25">
      <c r="A1370"/>
      <c r="B1370"/>
      <c r="C1370"/>
      <c r="D1370"/>
      <c r="E1370"/>
      <c r="F1370"/>
    </row>
    <row r="1371" spans="1:6" ht="15" x14ac:dyDescent="0.25">
      <c r="A1371"/>
      <c r="B1371"/>
      <c r="C1371"/>
      <c r="D1371"/>
      <c r="E1371"/>
      <c r="F1371"/>
    </row>
    <row r="1372" spans="1:6" ht="15" x14ac:dyDescent="0.25">
      <c r="A1372"/>
      <c r="B1372"/>
      <c r="C1372"/>
      <c r="D1372"/>
      <c r="E1372"/>
      <c r="F1372"/>
    </row>
    <row r="1373" spans="1:6" ht="15" x14ac:dyDescent="0.25">
      <c r="A1373"/>
      <c r="B1373"/>
      <c r="C1373"/>
      <c r="D1373"/>
      <c r="E1373"/>
      <c r="F1373"/>
    </row>
    <row r="1374" spans="1:6" ht="15" x14ac:dyDescent="0.25">
      <c r="A1374"/>
      <c r="B1374"/>
      <c r="C1374"/>
      <c r="D1374"/>
      <c r="E1374"/>
      <c r="F1374"/>
    </row>
    <row r="1375" spans="1:6" ht="15" x14ac:dyDescent="0.25">
      <c r="A1375"/>
      <c r="B1375"/>
      <c r="C1375"/>
      <c r="D1375"/>
      <c r="E1375"/>
      <c r="F1375"/>
    </row>
    <row r="1376" spans="1:6" ht="15" x14ac:dyDescent="0.25">
      <c r="A1376"/>
      <c r="B1376"/>
      <c r="C1376"/>
      <c r="D1376"/>
      <c r="E1376"/>
      <c r="F1376"/>
    </row>
    <row r="1377" spans="1:6" ht="15" x14ac:dyDescent="0.25">
      <c r="A1377"/>
      <c r="B1377"/>
      <c r="C1377"/>
      <c r="D1377"/>
      <c r="E1377"/>
      <c r="F1377"/>
    </row>
    <row r="1378" spans="1:6" ht="15" x14ac:dyDescent="0.25">
      <c r="A1378"/>
      <c r="B1378"/>
      <c r="C1378"/>
      <c r="D1378"/>
      <c r="E1378"/>
      <c r="F1378"/>
    </row>
    <row r="1379" spans="1:6" ht="15" x14ac:dyDescent="0.25">
      <c r="A1379"/>
      <c r="B1379"/>
      <c r="C1379"/>
      <c r="D1379"/>
      <c r="E1379"/>
      <c r="F1379"/>
    </row>
    <row r="1380" spans="1:6" ht="15" x14ac:dyDescent="0.25">
      <c r="A1380"/>
      <c r="B1380"/>
      <c r="C1380"/>
      <c r="D1380"/>
      <c r="E1380"/>
      <c r="F1380"/>
    </row>
    <row r="1381" spans="1:6" ht="15" x14ac:dyDescent="0.25">
      <c r="A1381"/>
      <c r="B1381"/>
      <c r="C1381"/>
      <c r="D1381"/>
      <c r="E1381"/>
      <c r="F1381"/>
    </row>
    <row r="1382" spans="1:6" ht="15" x14ac:dyDescent="0.25">
      <c r="A1382"/>
      <c r="B1382"/>
      <c r="C1382"/>
      <c r="D1382"/>
      <c r="E1382"/>
      <c r="F1382"/>
    </row>
    <row r="1383" spans="1:6" ht="15" x14ac:dyDescent="0.25">
      <c r="A1383"/>
      <c r="B1383"/>
      <c r="C1383"/>
      <c r="D1383"/>
      <c r="E1383"/>
      <c r="F1383"/>
    </row>
    <row r="1384" spans="1:6" ht="15" x14ac:dyDescent="0.25">
      <c r="A1384"/>
      <c r="B1384"/>
      <c r="C1384"/>
      <c r="D1384"/>
      <c r="E1384"/>
      <c r="F1384"/>
    </row>
    <row r="1385" spans="1:6" ht="15" x14ac:dyDescent="0.25">
      <c r="A1385"/>
      <c r="B1385"/>
      <c r="C1385"/>
      <c r="D1385"/>
      <c r="E1385"/>
      <c r="F1385"/>
    </row>
    <row r="1386" spans="1:6" ht="15" x14ac:dyDescent="0.25">
      <c r="A1386"/>
      <c r="B1386"/>
      <c r="C1386"/>
      <c r="D1386"/>
      <c r="E1386"/>
      <c r="F1386"/>
    </row>
    <row r="1387" spans="1:6" ht="15" x14ac:dyDescent="0.25">
      <c r="A1387"/>
      <c r="B1387"/>
      <c r="C1387"/>
      <c r="D1387"/>
      <c r="E1387"/>
      <c r="F1387"/>
    </row>
    <row r="1388" spans="1:6" ht="15" x14ac:dyDescent="0.25">
      <c r="A1388"/>
      <c r="B1388"/>
      <c r="C1388"/>
      <c r="D1388"/>
      <c r="E1388"/>
      <c r="F1388"/>
    </row>
    <row r="1389" spans="1:6" ht="15" x14ac:dyDescent="0.25">
      <c r="A1389"/>
      <c r="B1389"/>
      <c r="C1389"/>
      <c r="D1389"/>
      <c r="E1389"/>
      <c r="F1389"/>
    </row>
    <row r="1390" spans="1:6" ht="15" x14ac:dyDescent="0.25">
      <c r="A1390"/>
      <c r="B1390"/>
      <c r="C1390"/>
      <c r="D1390"/>
      <c r="E1390"/>
      <c r="F1390"/>
    </row>
    <row r="1391" spans="1:6" ht="15" x14ac:dyDescent="0.25">
      <c r="A1391"/>
      <c r="B1391"/>
      <c r="C1391"/>
      <c r="D1391"/>
      <c r="E1391"/>
      <c r="F1391"/>
    </row>
    <row r="1392" spans="1:6" ht="15" x14ac:dyDescent="0.25">
      <c r="A1392"/>
      <c r="B1392"/>
      <c r="C1392"/>
      <c r="D1392"/>
      <c r="E1392"/>
      <c r="F1392"/>
    </row>
    <row r="1393" spans="1:6" ht="15" x14ac:dyDescent="0.25">
      <c r="A1393"/>
      <c r="B1393"/>
      <c r="C1393"/>
      <c r="D1393"/>
      <c r="E1393"/>
      <c r="F1393"/>
    </row>
    <row r="1394" spans="1:6" ht="15" x14ac:dyDescent="0.25">
      <c r="A1394"/>
      <c r="B1394"/>
      <c r="C1394"/>
      <c r="D1394"/>
      <c r="E1394"/>
      <c r="F1394"/>
    </row>
    <row r="1395" spans="1:6" ht="15" x14ac:dyDescent="0.25">
      <c r="A1395"/>
      <c r="B1395"/>
      <c r="C1395"/>
      <c r="D1395"/>
      <c r="E1395"/>
      <c r="F1395"/>
    </row>
    <row r="1396" spans="1:6" ht="15" x14ac:dyDescent="0.25">
      <c r="A1396"/>
      <c r="B1396"/>
      <c r="C1396"/>
      <c r="D1396"/>
      <c r="E1396"/>
      <c r="F1396"/>
    </row>
    <row r="1397" spans="1:6" ht="15" x14ac:dyDescent="0.25">
      <c r="A1397"/>
      <c r="B1397"/>
      <c r="C1397"/>
      <c r="D1397"/>
      <c r="E1397"/>
      <c r="F1397"/>
    </row>
    <row r="1398" spans="1:6" ht="15" x14ac:dyDescent="0.25">
      <c r="A1398"/>
      <c r="B1398"/>
      <c r="C1398"/>
      <c r="D1398"/>
      <c r="E1398"/>
      <c r="F1398"/>
    </row>
    <row r="1399" spans="1:6" ht="15" x14ac:dyDescent="0.25">
      <c r="A1399"/>
      <c r="B1399"/>
      <c r="C1399"/>
      <c r="D1399"/>
      <c r="E1399"/>
      <c r="F1399"/>
    </row>
    <row r="1400" spans="1:6" ht="15" x14ac:dyDescent="0.25">
      <c r="A1400"/>
      <c r="B1400"/>
      <c r="C1400"/>
      <c r="D1400"/>
      <c r="E1400"/>
      <c r="F1400"/>
    </row>
    <row r="1401" spans="1:6" ht="15" x14ac:dyDescent="0.25">
      <c r="A1401"/>
      <c r="B1401"/>
      <c r="C1401"/>
      <c r="D1401"/>
      <c r="E1401"/>
      <c r="F1401"/>
    </row>
    <row r="1402" spans="1:6" ht="15" x14ac:dyDescent="0.25">
      <c r="A1402"/>
      <c r="B1402"/>
      <c r="C1402"/>
      <c r="D1402"/>
      <c r="E1402"/>
      <c r="F1402"/>
    </row>
    <row r="1403" spans="1:6" ht="15" x14ac:dyDescent="0.25">
      <c r="A1403"/>
      <c r="B1403"/>
      <c r="C1403"/>
      <c r="D1403"/>
      <c r="E1403"/>
      <c r="F1403"/>
    </row>
    <row r="1404" spans="1:6" ht="15" x14ac:dyDescent="0.25">
      <c r="A1404"/>
      <c r="B1404"/>
      <c r="C1404"/>
      <c r="D1404"/>
      <c r="E1404"/>
      <c r="F1404"/>
    </row>
    <row r="1405" spans="1:6" ht="15" x14ac:dyDescent="0.25">
      <c r="A1405"/>
      <c r="B1405"/>
      <c r="C1405"/>
      <c r="D1405"/>
      <c r="E1405"/>
      <c r="F1405"/>
    </row>
    <row r="1406" spans="1:6" ht="15" x14ac:dyDescent="0.25">
      <c r="A1406"/>
      <c r="B1406"/>
      <c r="C1406"/>
      <c r="D1406"/>
      <c r="E1406"/>
      <c r="F1406"/>
    </row>
    <row r="1407" spans="1:6" ht="15" x14ac:dyDescent="0.25">
      <c r="A1407"/>
      <c r="B1407"/>
      <c r="C1407"/>
      <c r="D1407"/>
      <c r="E1407"/>
      <c r="F1407"/>
    </row>
    <row r="1408" spans="1:6" ht="15" x14ac:dyDescent="0.25">
      <c r="A1408"/>
      <c r="B1408"/>
      <c r="C1408"/>
      <c r="D1408"/>
      <c r="E1408"/>
      <c r="F1408"/>
    </row>
    <row r="1409" spans="1:6" ht="15" x14ac:dyDescent="0.25">
      <c r="A1409"/>
      <c r="B1409"/>
      <c r="C1409"/>
      <c r="D1409"/>
      <c r="E1409"/>
      <c r="F1409"/>
    </row>
    <row r="1410" spans="1:6" ht="15" x14ac:dyDescent="0.25">
      <c r="A1410"/>
      <c r="B1410"/>
      <c r="C1410"/>
      <c r="D1410"/>
      <c r="E1410"/>
      <c r="F1410"/>
    </row>
    <row r="1411" spans="1:6" ht="15" x14ac:dyDescent="0.25">
      <c r="A1411"/>
      <c r="B1411"/>
      <c r="C1411"/>
      <c r="D1411"/>
      <c r="E1411"/>
      <c r="F1411"/>
    </row>
    <row r="1412" spans="1:6" ht="15" x14ac:dyDescent="0.25">
      <c r="A1412"/>
      <c r="B1412"/>
      <c r="C1412"/>
      <c r="D1412"/>
      <c r="E1412"/>
      <c r="F1412"/>
    </row>
    <row r="1413" spans="1:6" ht="15" x14ac:dyDescent="0.25">
      <c r="A1413"/>
      <c r="B1413"/>
      <c r="C1413"/>
      <c r="D1413"/>
      <c r="E1413"/>
      <c r="F1413"/>
    </row>
    <row r="1414" spans="1:6" ht="15" x14ac:dyDescent="0.25">
      <c r="A1414"/>
      <c r="B1414"/>
      <c r="C1414"/>
      <c r="D1414"/>
      <c r="E1414"/>
      <c r="F1414"/>
    </row>
    <row r="1415" spans="1:6" ht="15" x14ac:dyDescent="0.25">
      <c r="A1415"/>
      <c r="B1415"/>
      <c r="C1415"/>
      <c r="D1415"/>
      <c r="E1415"/>
      <c r="F1415"/>
    </row>
    <row r="1416" spans="1:6" ht="15" x14ac:dyDescent="0.25">
      <c r="A1416"/>
      <c r="B1416"/>
      <c r="C1416"/>
      <c r="D1416"/>
      <c r="E1416"/>
      <c r="F1416"/>
    </row>
    <row r="1417" spans="1:6" ht="15" x14ac:dyDescent="0.25">
      <c r="A1417"/>
      <c r="B1417"/>
      <c r="C1417"/>
      <c r="D1417"/>
      <c r="E1417"/>
      <c r="F1417"/>
    </row>
    <row r="1418" spans="1:6" ht="15" x14ac:dyDescent="0.25">
      <c r="A1418"/>
      <c r="B1418"/>
      <c r="C1418"/>
      <c r="D1418"/>
      <c r="E1418"/>
      <c r="F1418"/>
    </row>
    <row r="1419" spans="1:6" ht="15" x14ac:dyDescent="0.25">
      <c r="A1419"/>
      <c r="B1419"/>
      <c r="C1419"/>
      <c r="D1419"/>
      <c r="E1419"/>
      <c r="F1419"/>
    </row>
    <row r="1420" spans="1:6" ht="15" x14ac:dyDescent="0.25">
      <c r="A1420"/>
      <c r="B1420"/>
      <c r="C1420"/>
      <c r="D1420"/>
      <c r="E1420"/>
      <c r="F1420"/>
    </row>
    <row r="1421" spans="1:6" ht="15" x14ac:dyDescent="0.25">
      <c r="A1421"/>
      <c r="B1421"/>
      <c r="C1421"/>
      <c r="D1421"/>
      <c r="E1421"/>
      <c r="F1421"/>
    </row>
    <row r="1422" spans="1:6" ht="15" x14ac:dyDescent="0.25">
      <c r="A1422"/>
      <c r="B1422"/>
      <c r="C1422"/>
      <c r="D1422"/>
      <c r="E1422"/>
      <c r="F1422"/>
    </row>
    <row r="1423" spans="1:6" ht="15" x14ac:dyDescent="0.25">
      <c r="A1423"/>
      <c r="B1423"/>
      <c r="C1423"/>
      <c r="D1423"/>
      <c r="E1423"/>
      <c r="F1423"/>
    </row>
    <row r="1424" spans="1:6" ht="15" x14ac:dyDescent="0.25">
      <c r="A1424"/>
      <c r="B1424"/>
      <c r="C1424"/>
      <c r="D1424"/>
      <c r="E1424"/>
      <c r="F1424"/>
    </row>
    <row r="1425" spans="1:6" ht="15" x14ac:dyDescent="0.25">
      <c r="A1425"/>
      <c r="B1425"/>
      <c r="C1425"/>
      <c r="D1425"/>
      <c r="E1425"/>
      <c r="F1425"/>
    </row>
    <row r="1426" spans="1:6" ht="15" x14ac:dyDescent="0.25">
      <c r="A1426"/>
      <c r="B1426"/>
      <c r="C1426"/>
      <c r="D1426"/>
      <c r="E1426"/>
      <c r="F1426"/>
    </row>
    <row r="1427" spans="1:6" ht="15" x14ac:dyDescent="0.25">
      <c r="A1427"/>
      <c r="B1427"/>
      <c r="C1427"/>
      <c r="D1427"/>
      <c r="E1427"/>
      <c r="F1427"/>
    </row>
    <row r="1428" spans="1:6" ht="15" x14ac:dyDescent="0.25">
      <c r="A1428"/>
      <c r="B1428"/>
      <c r="C1428"/>
      <c r="D1428"/>
      <c r="E1428"/>
      <c r="F1428"/>
    </row>
    <row r="1429" spans="1:6" ht="15" x14ac:dyDescent="0.25">
      <c r="A1429"/>
      <c r="B1429"/>
      <c r="C1429"/>
      <c r="D1429"/>
      <c r="E1429"/>
      <c r="F1429"/>
    </row>
    <row r="1430" spans="1:6" ht="15" x14ac:dyDescent="0.25">
      <c r="A1430"/>
      <c r="B1430"/>
      <c r="C1430"/>
      <c r="D1430"/>
      <c r="E1430"/>
      <c r="F1430"/>
    </row>
    <row r="1431" spans="1:6" ht="15" x14ac:dyDescent="0.25">
      <c r="A1431"/>
      <c r="B1431"/>
      <c r="C1431"/>
      <c r="D1431"/>
      <c r="E1431"/>
      <c r="F1431"/>
    </row>
    <row r="1432" spans="1:6" ht="15" x14ac:dyDescent="0.25">
      <c r="A1432"/>
      <c r="B1432"/>
      <c r="C1432"/>
      <c r="D1432"/>
      <c r="E1432"/>
      <c r="F1432"/>
    </row>
    <row r="1433" spans="1:6" ht="15" x14ac:dyDescent="0.25">
      <c r="A1433"/>
      <c r="B1433"/>
      <c r="C1433"/>
      <c r="D1433"/>
      <c r="E1433"/>
      <c r="F1433"/>
    </row>
    <row r="1434" spans="1:6" ht="15" x14ac:dyDescent="0.25">
      <c r="A1434"/>
      <c r="B1434"/>
      <c r="C1434"/>
      <c r="D1434"/>
      <c r="E1434"/>
      <c r="F1434"/>
    </row>
    <row r="1435" spans="1:6" ht="15" x14ac:dyDescent="0.25">
      <c r="A1435"/>
      <c r="B1435"/>
      <c r="C1435"/>
      <c r="D1435"/>
      <c r="E1435"/>
      <c r="F1435"/>
    </row>
    <row r="1436" spans="1:6" ht="15" x14ac:dyDescent="0.25">
      <c r="A1436"/>
      <c r="B1436"/>
      <c r="C1436"/>
      <c r="D1436"/>
      <c r="E1436"/>
      <c r="F1436"/>
    </row>
    <row r="1437" spans="1:6" ht="15" x14ac:dyDescent="0.25">
      <c r="A1437"/>
      <c r="B1437"/>
      <c r="C1437"/>
      <c r="D1437"/>
      <c r="E1437"/>
      <c r="F1437"/>
    </row>
    <row r="1438" spans="1:6" ht="15" x14ac:dyDescent="0.25">
      <c r="A1438"/>
      <c r="B1438"/>
      <c r="C1438"/>
      <c r="D1438"/>
      <c r="E1438"/>
      <c r="F1438"/>
    </row>
    <row r="1439" spans="1:6" ht="15" x14ac:dyDescent="0.25">
      <c r="A1439"/>
      <c r="B1439"/>
      <c r="C1439"/>
      <c r="D1439"/>
      <c r="E1439"/>
      <c r="F1439"/>
    </row>
    <row r="1440" spans="1:6" ht="15" x14ac:dyDescent="0.25">
      <c r="A1440"/>
      <c r="B1440"/>
      <c r="C1440"/>
      <c r="D1440"/>
      <c r="E1440"/>
      <c r="F1440"/>
    </row>
    <row r="1441" spans="1:6" ht="15" x14ac:dyDescent="0.25">
      <c r="A1441"/>
      <c r="B1441"/>
      <c r="C1441"/>
      <c r="D1441"/>
      <c r="E1441"/>
      <c r="F1441"/>
    </row>
    <row r="1442" spans="1:6" ht="15" x14ac:dyDescent="0.25">
      <c r="A1442"/>
      <c r="B1442"/>
      <c r="C1442"/>
      <c r="D1442"/>
      <c r="E1442"/>
      <c r="F1442"/>
    </row>
    <row r="1443" spans="1:6" ht="15" x14ac:dyDescent="0.25">
      <c r="A1443"/>
      <c r="B1443"/>
      <c r="C1443"/>
      <c r="D1443"/>
      <c r="E1443"/>
      <c r="F1443"/>
    </row>
    <row r="1444" spans="1:6" ht="15" x14ac:dyDescent="0.25">
      <c r="A1444"/>
      <c r="B1444"/>
      <c r="C1444"/>
      <c r="D1444"/>
      <c r="E1444"/>
      <c r="F1444"/>
    </row>
    <row r="1445" spans="1:6" ht="15" x14ac:dyDescent="0.25">
      <c r="A1445"/>
      <c r="B1445"/>
      <c r="C1445"/>
      <c r="D1445"/>
      <c r="E1445"/>
      <c r="F1445"/>
    </row>
    <row r="1446" spans="1:6" ht="15" x14ac:dyDescent="0.25">
      <c r="A1446"/>
      <c r="B1446"/>
      <c r="C1446"/>
      <c r="D1446"/>
      <c r="E1446"/>
      <c r="F1446"/>
    </row>
    <row r="1447" spans="1:6" ht="15" x14ac:dyDescent="0.25">
      <c r="A1447"/>
      <c r="B1447"/>
      <c r="C1447"/>
      <c r="D1447"/>
      <c r="E1447"/>
      <c r="F1447"/>
    </row>
    <row r="1448" spans="1:6" ht="15" x14ac:dyDescent="0.25">
      <c r="A1448"/>
      <c r="B1448"/>
      <c r="C1448"/>
      <c r="D1448"/>
      <c r="E1448"/>
      <c r="F1448"/>
    </row>
    <row r="1449" spans="1:6" ht="15" x14ac:dyDescent="0.25">
      <c r="A1449"/>
      <c r="B1449"/>
      <c r="C1449"/>
      <c r="D1449"/>
      <c r="E1449"/>
      <c r="F1449"/>
    </row>
    <row r="1450" spans="1:6" ht="15" x14ac:dyDescent="0.25">
      <c r="A1450"/>
      <c r="B1450"/>
      <c r="C1450"/>
      <c r="D1450"/>
      <c r="E1450"/>
      <c r="F1450"/>
    </row>
    <row r="1451" spans="1:6" ht="15" x14ac:dyDescent="0.25">
      <c r="A1451"/>
      <c r="B1451"/>
      <c r="C1451"/>
      <c r="D1451"/>
      <c r="E1451"/>
      <c r="F1451"/>
    </row>
    <row r="1452" spans="1:6" ht="15" x14ac:dyDescent="0.25">
      <c r="A1452"/>
      <c r="B1452"/>
      <c r="C1452"/>
      <c r="D1452"/>
      <c r="E1452"/>
      <c r="F1452"/>
    </row>
    <row r="1453" spans="1:6" ht="15" x14ac:dyDescent="0.25">
      <c r="A1453"/>
      <c r="B1453"/>
      <c r="C1453"/>
      <c r="D1453"/>
      <c r="E1453"/>
      <c r="F1453"/>
    </row>
    <row r="1454" spans="1:6" ht="15" x14ac:dyDescent="0.25">
      <c r="A1454"/>
      <c r="B1454"/>
      <c r="C1454"/>
      <c r="D1454"/>
      <c r="E1454"/>
      <c r="F1454"/>
    </row>
    <row r="1455" spans="1:6" ht="15" x14ac:dyDescent="0.25">
      <c r="A1455"/>
      <c r="B1455"/>
      <c r="C1455"/>
      <c r="D1455"/>
      <c r="E1455"/>
      <c r="F1455"/>
    </row>
    <row r="1456" spans="1:6" ht="15" x14ac:dyDescent="0.25">
      <c r="A1456"/>
      <c r="B1456"/>
      <c r="C1456"/>
      <c r="D1456"/>
      <c r="E1456"/>
      <c r="F1456"/>
    </row>
    <row r="1457" spans="1:6" ht="15" x14ac:dyDescent="0.25">
      <c r="A1457"/>
      <c r="B1457"/>
      <c r="C1457"/>
      <c r="D1457"/>
      <c r="E1457"/>
      <c r="F1457"/>
    </row>
    <row r="1458" spans="1:6" ht="15" x14ac:dyDescent="0.25">
      <c r="A1458"/>
      <c r="B1458"/>
      <c r="C1458"/>
      <c r="D1458"/>
      <c r="E1458"/>
      <c r="F1458"/>
    </row>
    <row r="1459" spans="1:6" ht="15" x14ac:dyDescent="0.25">
      <c r="A1459"/>
      <c r="B1459"/>
      <c r="C1459"/>
      <c r="D1459"/>
      <c r="E1459"/>
      <c r="F1459"/>
    </row>
    <row r="1460" spans="1:6" ht="15" x14ac:dyDescent="0.25">
      <c r="A1460"/>
      <c r="B1460"/>
      <c r="C1460"/>
      <c r="D1460"/>
      <c r="E1460"/>
      <c r="F1460"/>
    </row>
    <row r="1461" spans="1:6" ht="15" x14ac:dyDescent="0.25">
      <c r="A1461"/>
      <c r="B1461"/>
      <c r="C1461"/>
      <c r="D1461"/>
      <c r="E1461"/>
      <c r="F1461"/>
    </row>
    <row r="1462" spans="1:6" ht="15" x14ac:dyDescent="0.25">
      <c r="A1462"/>
      <c r="B1462"/>
      <c r="C1462"/>
      <c r="D1462"/>
      <c r="E1462"/>
      <c r="F1462"/>
    </row>
    <row r="1463" spans="1:6" ht="15" x14ac:dyDescent="0.25">
      <c r="A1463"/>
      <c r="B1463"/>
      <c r="C1463"/>
      <c r="D1463"/>
      <c r="E1463"/>
      <c r="F1463"/>
    </row>
    <row r="1464" spans="1:6" ht="15" x14ac:dyDescent="0.25">
      <c r="A1464"/>
      <c r="B1464"/>
      <c r="C1464"/>
      <c r="D1464"/>
      <c r="E1464"/>
      <c r="F1464"/>
    </row>
    <row r="1465" spans="1:6" ht="15" x14ac:dyDescent="0.25">
      <c r="A1465"/>
      <c r="B1465"/>
      <c r="C1465"/>
      <c r="D1465"/>
      <c r="E1465"/>
      <c r="F1465"/>
    </row>
    <row r="1466" spans="1:6" ht="15" x14ac:dyDescent="0.25">
      <c r="A1466"/>
      <c r="B1466"/>
      <c r="C1466"/>
      <c r="D1466"/>
      <c r="E1466"/>
      <c r="F1466"/>
    </row>
    <row r="1467" spans="1:6" ht="15" x14ac:dyDescent="0.25">
      <c r="A1467"/>
      <c r="B1467"/>
      <c r="C1467"/>
      <c r="D1467"/>
      <c r="E1467"/>
      <c r="F1467"/>
    </row>
    <row r="1468" spans="1:6" ht="15" x14ac:dyDescent="0.25">
      <c r="A1468"/>
      <c r="B1468"/>
      <c r="C1468"/>
      <c r="D1468"/>
      <c r="E1468"/>
      <c r="F1468"/>
    </row>
    <row r="1469" spans="1:6" ht="15" x14ac:dyDescent="0.25">
      <c r="A1469"/>
      <c r="B1469"/>
      <c r="C1469"/>
      <c r="D1469"/>
      <c r="E1469"/>
      <c r="F1469"/>
    </row>
    <row r="1470" spans="1:6" ht="15" x14ac:dyDescent="0.25">
      <c r="A1470"/>
      <c r="B1470"/>
      <c r="C1470"/>
      <c r="D1470"/>
      <c r="E1470"/>
      <c r="F1470"/>
    </row>
    <row r="1471" spans="1:6" ht="15" x14ac:dyDescent="0.25">
      <c r="A1471"/>
      <c r="B1471"/>
      <c r="C1471"/>
      <c r="D1471"/>
      <c r="E1471"/>
      <c r="F1471"/>
    </row>
    <row r="1472" spans="1:6" ht="15" x14ac:dyDescent="0.25">
      <c r="A1472"/>
      <c r="B1472"/>
      <c r="C1472"/>
      <c r="D1472"/>
      <c r="E1472"/>
      <c r="F1472"/>
    </row>
    <row r="1473" spans="1:6" ht="15" x14ac:dyDescent="0.25">
      <c r="A1473"/>
      <c r="B1473"/>
      <c r="C1473"/>
      <c r="D1473"/>
      <c r="E1473"/>
      <c r="F1473"/>
    </row>
    <row r="1474" spans="1:6" ht="15" x14ac:dyDescent="0.25">
      <c r="A1474"/>
      <c r="B1474"/>
      <c r="C1474"/>
      <c r="D1474"/>
      <c r="E1474"/>
      <c r="F1474"/>
    </row>
    <row r="1475" spans="1:6" ht="15" x14ac:dyDescent="0.25">
      <c r="A1475"/>
      <c r="B1475"/>
      <c r="C1475"/>
      <c r="D1475"/>
      <c r="E1475"/>
      <c r="F1475"/>
    </row>
    <row r="1476" spans="1:6" ht="15" x14ac:dyDescent="0.25">
      <c r="A1476"/>
      <c r="B1476"/>
      <c r="C1476"/>
      <c r="D1476"/>
      <c r="E1476"/>
      <c r="F1476"/>
    </row>
    <row r="1477" spans="1:6" ht="15" x14ac:dyDescent="0.25">
      <c r="A1477"/>
      <c r="B1477"/>
      <c r="C1477"/>
      <c r="D1477"/>
      <c r="E1477"/>
      <c r="F1477"/>
    </row>
    <row r="1478" spans="1:6" ht="15" x14ac:dyDescent="0.25">
      <c r="A1478"/>
      <c r="B1478"/>
      <c r="C1478"/>
      <c r="D1478"/>
      <c r="E1478"/>
      <c r="F1478"/>
    </row>
    <row r="1479" spans="1:6" ht="15" x14ac:dyDescent="0.25">
      <c r="A1479"/>
      <c r="B1479"/>
      <c r="C1479"/>
      <c r="D1479"/>
      <c r="E1479"/>
      <c r="F1479"/>
    </row>
    <row r="1480" spans="1:6" ht="15" x14ac:dyDescent="0.25">
      <c r="A1480"/>
      <c r="B1480"/>
      <c r="C1480"/>
      <c r="D1480"/>
      <c r="E1480"/>
      <c r="F1480"/>
    </row>
    <row r="1481" spans="1:6" ht="15" x14ac:dyDescent="0.25">
      <c r="A1481"/>
      <c r="B1481"/>
      <c r="C1481"/>
      <c r="D1481"/>
      <c r="E1481"/>
      <c r="F1481"/>
    </row>
    <row r="1482" spans="1:6" ht="15" x14ac:dyDescent="0.25">
      <c r="A1482"/>
      <c r="B1482"/>
      <c r="C1482"/>
      <c r="D1482"/>
      <c r="E1482"/>
      <c r="F1482"/>
    </row>
    <row r="1483" spans="1:6" ht="15" x14ac:dyDescent="0.25">
      <c r="A1483"/>
      <c r="B1483"/>
      <c r="C1483"/>
      <c r="D1483"/>
      <c r="E1483"/>
      <c r="F1483"/>
    </row>
    <row r="1484" spans="1:6" ht="15" x14ac:dyDescent="0.25">
      <c r="A1484"/>
      <c r="B1484"/>
      <c r="C1484"/>
      <c r="D1484"/>
      <c r="E1484"/>
      <c r="F1484"/>
    </row>
    <row r="1485" spans="1:6" ht="15" x14ac:dyDescent="0.25">
      <c r="A1485"/>
      <c r="B1485"/>
      <c r="C1485"/>
      <c r="D1485"/>
      <c r="E1485"/>
      <c r="F1485"/>
    </row>
    <row r="1486" spans="1:6" ht="15" x14ac:dyDescent="0.25">
      <c r="A1486"/>
      <c r="B1486"/>
      <c r="C1486"/>
      <c r="D1486"/>
      <c r="E1486"/>
      <c r="F1486"/>
    </row>
    <row r="1487" spans="1:6" ht="15" x14ac:dyDescent="0.25">
      <c r="A1487"/>
      <c r="B1487"/>
      <c r="C1487"/>
      <c r="D1487"/>
      <c r="E1487"/>
      <c r="F1487"/>
    </row>
    <row r="1488" spans="1:6" ht="15" x14ac:dyDescent="0.25">
      <c r="A1488"/>
      <c r="B1488"/>
      <c r="C1488"/>
      <c r="D1488"/>
      <c r="E1488"/>
      <c r="F1488"/>
    </row>
    <row r="1489" spans="1:6" ht="15" x14ac:dyDescent="0.25">
      <c r="A1489"/>
      <c r="B1489"/>
      <c r="C1489"/>
      <c r="D1489"/>
      <c r="E1489"/>
      <c r="F1489"/>
    </row>
    <row r="1490" spans="1:6" ht="15" x14ac:dyDescent="0.25">
      <c r="A1490"/>
      <c r="B1490"/>
      <c r="C1490"/>
      <c r="D1490"/>
      <c r="E1490"/>
      <c r="F1490"/>
    </row>
    <row r="1491" spans="1:6" ht="15" x14ac:dyDescent="0.25">
      <c r="A1491"/>
      <c r="B1491"/>
      <c r="C1491"/>
      <c r="D1491"/>
      <c r="E1491"/>
      <c r="F1491"/>
    </row>
    <row r="1492" spans="1:6" ht="15" x14ac:dyDescent="0.25">
      <c r="A1492"/>
      <c r="B1492"/>
      <c r="C1492"/>
      <c r="D1492"/>
      <c r="E1492"/>
      <c r="F1492"/>
    </row>
    <row r="1493" spans="1:6" ht="15" x14ac:dyDescent="0.25">
      <c r="A1493"/>
      <c r="B1493"/>
      <c r="C1493"/>
      <c r="D1493"/>
      <c r="E1493"/>
      <c r="F1493"/>
    </row>
    <row r="1494" spans="1:6" ht="15" x14ac:dyDescent="0.25">
      <c r="A1494"/>
      <c r="B1494"/>
      <c r="C1494"/>
      <c r="D1494"/>
      <c r="E1494"/>
      <c r="F1494"/>
    </row>
    <row r="1495" spans="1:6" ht="15" x14ac:dyDescent="0.25">
      <c r="A1495"/>
      <c r="B1495"/>
      <c r="C1495"/>
      <c r="D1495"/>
      <c r="E1495"/>
      <c r="F1495"/>
    </row>
    <row r="1496" spans="1:6" ht="15" x14ac:dyDescent="0.25">
      <c r="A1496"/>
      <c r="B1496"/>
      <c r="C1496"/>
      <c r="D1496"/>
      <c r="E1496"/>
      <c r="F1496"/>
    </row>
    <row r="1497" spans="1:6" ht="15" x14ac:dyDescent="0.25">
      <c r="A1497"/>
      <c r="B1497"/>
      <c r="C1497"/>
      <c r="D1497"/>
      <c r="E1497"/>
      <c r="F1497"/>
    </row>
    <row r="1498" spans="1:6" ht="15" x14ac:dyDescent="0.25">
      <c r="A1498"/>
      <c r="B1498"/>
      <c r="C1498"/>
      <c r="D1498"/>
      <c r="E1498"/>
      <c r="F1498"/>
    </row>
    <row r="1499" spans="1:6" ht="15" x14ac:dyDescent="0.25">
      <c r="A1499"/>
      <c r="B1499"/>
      <c r="C1499"/>
      <c r="D1499"/>
      <c r="E1499"/>
      <c r="F1499"/>
    </row>
    <row r="1500" spans="1:6" ht="15" x14ac:dyDescent="0.25">
      <c r="A1500"/>
      <c r="B1500"/>
      <c r="C1500"/>
      <c r="D1500"/>
      <c r="E1500"/>
      <c r="F1500"/>
    </row>
    <row r="1501" spans="1:6" ht="15" x14ac:dyDescent="0.25">
      <c r="A1501"/>
      <c r="B1501"/>
      <c r="C1501"/>
      <c r="D1501"/>
      <c r="E1501"/>
      <c r="F1501"/>
    </row>
    <row r="1502" spans="1:6" ht="15" x14ac:dyDescent="0.25">
      <c r="A1502"/>
      <c r="B1502"/>
      <c r="C1502"/>
      <c r="D1502"/>
      <c r="E1502"/>
      <c r="F1502"/>
    </row>
    <row r="1503" spans="1:6" ht="15" x14ac:dyDescent="0.25">
      <c r="A1503"/>
      <c r="B1503"/>
      <c r="C1503"/>
      <c r="D1503"/>
      <c r="E1503"/>
      <c r="F1503"/>
    </row>
    <row r="1504" spans="1:6" ht="15" x14ac:dyDescent="0.25">
      <c r="A1504"/>
      <c r="B1504"/>
      <c r="C1504"/>
      <c r="D1504"/>
      <c r="E1504"/>
      <c r="F1504"/>
    </row>
    <row r="1505" spans="1:6" ht="15" x14ac:dyDescent="0.25">
      <c r="A1505"/>
      <c r="B1505"/>
      <c r="C1505"/>
      <c r="D1505"/>
      <c r="E1505"/>
      <c r="F1505"/>
    </row>
    <row r="1506" spans="1:6" ht="15" x14ac:dyDescent="0.25">
      <c r="A1506"/>
      <c r="B1506"/>
      <c r="C1506"/>
      <c r="D1506"/>
      <c r="E1506"/>
      <c r="F1506"/>
    </row>
    <row r="1507" spans="1:6" ht="15" x14ac:dyDescent="0.25">
      <c r="A1507"/>
      <c r="B1507"/>
      <c r="C1507"/>
      <c r="D1507"/>
      <c r="E1507"/>
      <c r="F1507"/>
    </row>
    <row r="1508" spans="1:6" ht="15" x14ac:dyDescent="0.25">
      <c r="A1508"/>
      <c r="B1508"/>
      <c r="C1508"/>
      <c r="D1508"/>
      <c r="E1508"/>
      <c r="F1508"/>
    </row>
    <row r="1509" spans="1:6" ht="15" x14ac:dyDescent="0.25">
      <c r="A1509"/>
      <c r="B1509"/>
      <c r="C1509"/>
      <c r="D1509"/>
      <c r="E1509"/>
      <c r="F1509"/>
    </row>
    <row r="1510" spans="1:6" ht="15" x14ac:dyDescent="0.25">
      <c r="A1510"/>
      <c r="B1510"/>
      <c r="C1510"/>
      <c r="D1510"/>
      <c r="E1510"/>
      <c r="F1510"/>
    </row>
    <row r="1511" spans="1:6" ht="15" x14ac:dyDescent="0.25">
      <c r="A1511"/>
      <c r="B1511"/>
      <c r="C1511"/>
      <c r="D1511"/>
      <c r="E1511"/>
      <c r="F1511"/>
    </row>
    <row r="1512" spans="1:6" ht="15" x14ac:dyDescent="0.25">
      <c r="A1512"/>
      <c r="B1512"/>
      <c r="C1512"/>
      <c r="D1512"/>
      <c r="E1512"/>
      <c r="F1512"/>
    </row>
    <row r="1513" spans="1:6" ht="15" x14ac:dyDescent="0.25">
      <c r="A1513"/>
      <c r="B1513"/>
      <c r="C1513"/>
      <c r="D1513"/>
      <c r="E1513"/>
      <c r="F1513"/>
    </row>
    <row r="1514" spans="1:6" ht="15" x14ac:dyDescent="0.25">
      <c r="A1514"/>
      <c r="B1514"/>
      <c r="C1514"/>
      <c r="D1514"/>
      <c r="E1514"/>
      <c r="F1514"/>
    </row>
    <row r="1515" spans="1:6" ht="15" x14ac:dyDescent="0.25">
      <c r="A1515"/>
      <c r="B1515"/>
      <c r="C1515"/>
      <c r="D1515"/>
      <c r="E1515"/>
      <c r="F1515"/>
    </row>
    <row r="1516" spans="1:6" ht="15" x14ac:dyDescent="0.25">
      <c r="A1516"/>
      <c r="B1516"/>
      <c r="C1516"/>
      <c r="D1516"/>
      <c r="E1516"/>
      <c r="F1516"/>
    </row>
    <row r="1517" spans="1:6" ht="15" x14ac:dyDescent="0.25">
      <c r="A1517"/>
      <c r="B1517"/>
      <c r="C1517"/>
      <c r="D1517"/>
      <c r="E1517"/>
      <c r="F1517"/>
    </row>
    <row r="1518" spans="1:6" ht="15" x14ac:dyDescent="0.25">
      <c r="A1518"/>
      <c r="B1518"/>
      <c r="C1518"/>
      <c r="D1518"/>
      <c r="E1518"/>
      <c r="F1518"/>
    </row>
    <row r="1519" spans="1:6" ht="15" x14ac:dyDescent="0.25">
      <c r="A1519"/>
      <c r="B1519"/>
      <c r="C1519"/>
      <c r="D1519"/>
      <c r="E1519"/>
      <c r="F1519"/>
    </row>
    <row r="1520" spans="1:6" ht="15" x14ac:dyDescent="0.25">
      <c r="A1520"/>
      <c r="B1520"/>
      <c r="C1520"/>
      <c r="D1520"/>
      <c r="E1520"/>
      <c r="F1520"/>
    </row>
    <row r="1521" spans="1:6" ht="15" x14ac:dyDescent="0.25">
      <c r="A1521"/>
      <c r="B1521"/>
      <c r="C1521"/>
      <c r="D1521"/>
      <c r="E1521"/>
      <c r="F1521"/>
    </row>
    <row r="1522" spans="1:6" ht="15" x14ac:dyDescent="0.25">
      <c r="A1522"/>
      <c r="B1522"/>
      <c r="C1522"/>
      <c r="D1522"/>
      <c r="E1522"/>
      <c r="F1522"/>
    </row>
    <row r="1523" spans="1:6" ht="15" x14ac:dyDescent="0.25">
      <c r="A1523"/>
      <c r="B1523"/>
      <c r="C1523"/>
      <c r="D1523"/>
      <c r="E1523"/>
      <c r="F1523"/>
    </row>
    <row r="1524" spans="1:6" ht="15" x14ac:dyDescent="0.25">
      <c r="A1524"/>
      <c r="B1524"/>
      <c r="C1524"/>
      <c r="D1524"/>
      <c r="E1524"/>
      <c r="F1524"/>
    </row>
    <row r="1525" spans="1:6" ht="15" x14ac:dyDescent="0.25">
      <c r="A1525"/>
      <c r="B1525"/>
      <c r="C1525"/>
      <c r="D1525"/>
      <c r="E1525"/>
      <c r="F1525"/>
    </row>
    <row r="1526" spans="1:6" ht="15" x14ac:dyDescent="0.25">
      <c r="A1526"/>
      <c r="B1526"/>
      <c r="C1526"/>
      <c r="D1526"/>
      <c r="E1526"/>
      <c r="F1526"/>
    </row>
    <row r="1527" spans="1:6" ht="15" x14ac:dyDescent="0.25">
      <c r="A1527"/>
      <c r="B1527"/>
      <c r="C1527"/>
      <c r="D1527"/>
      <c r="E1527"/>
      <c r="F1527"/>
    </row>
    <row r="1528" spans="1:6" ht="15" x14ac:dyDescent="0.25">
      <c r="A1528"/>
      <c r="B1528"/>
      <c r="C1528"/>
      <c r="D1528"/>
      <c r="E1528"/>
      <c r="F1528"/>
    </row>
    <row r="1529" spans="1:6" ht="15" x14ac:dyDescent="0.25">
      <c r="A1529"/>
      <c r="B1529"/>
      <c r="C1529"/>
      <c r="D1529"/>
      <c r="E1529"/>
      <c r="F1529"/>
    </row>
    <row r="1530" spans="1:6" ht="15" x14ac:dyDescent="0.25">
      <c r="A1530"/>
      <c r="B1530"/>
      <c r="C1530"/>
      <c r="D1530"/>
      <c r="E1530"/>
      <c r="F1530"/>
    </row>
    <row r="1531" spans="1:6" ht="15" x14ac:dyDescent="0.25">
      <c r="A1531"/>
      <c r="B1531"/>
      <c r="C1531"/>
      <c r="D1531"/>
      <c r="E1531"/>
      <c r="F1531"/>
    </row>
    <row r="1532" spans="1:6" ht="15" x14ac:dyDescent="0.25">
      <c r="A1532"/>
      <c r="B1532"/>
      <c r="C1532"/>
      <c r="D1532"/>
      <c r="E1532"/>
      <c r="F1532"/>
    </row>
    <row r="1533" spans="1:6" ht="15" x14ac:dyDescent="0.25">
      <c r="A1533"/>
      <c r="B1533"/>
      <c r="C1533"/>
      <c r="D1533"/>
      <c r="E1533"/>
      <c r="F1533"/>
    </row>
    <row r="1534" spans="1:6" ht="15" x14ac:dyDescent="0.25">
      <c r="A1534"/>
      <c r="B1534"/>
      <c r="C1534"/>
      <c r="D1534"/>
      <c r="E1534"/>
      <c r="F1534"/>
    </row>
    <row r="1535" spans="1:6" ht="15" x14ac:dyDescent="0.25">
      <c r="A1535"/>
      <c r="B1535"/>
      <c r="C1535"/>
      <c r="D1535"/>
      <c r="E1535"/>
      <c r="F1535"/>
    </row>
    <row r="1536" spans="1:6" ht="15" x14ac:dyDescent="0.25">
      <c r="A1536"/>
      <c r="B1536"/>
      <c r="C1536"/>
      <c r="D1536"/>
      <c r="E1536"/>
      <c r="F1536"/>
    </row>
    <row r="1537" spans="1:6" ht="15" x14ac:dyDescent="0.25">
      <c r="A1537"/>
      <c r="B1537"/>
      <c r="C1537"/>
      <c r="D1537"/>
      <c r="E1537"/>
      <c r="F1537"/>
    </row>
    <row r="1538" spans="1:6" ht="15" x14ac:dyDescent="0.25">
      <c r="A1538"/>
      <c r="B1538"/>
      <c r="C1538"/>
      <c r="D1538"/>
      <c r="E1538"/>
      <c r="F1538"/>
    </row>
    <row r="1539" spans="1:6" ht="15" x14ac:dyDescent="0.25">
      <c r="A1539"/>
      <c r="B1539"/>
      <c r="C1539"/>
      <c r="D1539"/>
      <c r="E1539"/>
      <c r="F1539"/>
    </row>
    <row r="1540" spans="1:6" ht="15" x14ac:dyDescent="0.25">
      <c r="A1540"/>
      <c r="B1540"/>
      <c r="C1540"/>
      <c r="D1540"/>
      <c r="E1540"/>
      <c r="F1540"/>
    </row>
    <row r="1541" spans="1:6" ht="15" x14ac:dyDescent="0.25">
      <c r="A1541"/>
      <c r="B1541"/>
      <c r="C1541"/>
      <c r="D1541"/>
      <c r="E1541"/>
      <c r="F1541"/>
    </row>
    <row r="1542" spans="1:6" ht="15" x14ac:dyDescent="0.25">
      <c r="A1542"/>
      <c r="B1542"/>
      <c r="C1542"/>
      <c r="D1542"/>
      <c r="E1542"/>
      <c r="F1542"/>
    </row>
    <row r="1543" spans="1:6" ht="15" x14ac:dyDescent="0.25">
      <c r="A1543"/>
      <c r="B1543"/>
      <c r="C1543"/>
      <c r="D1543"/>
      <c r="E1543"/>
      <c r="F1543"/>
    </row>
    <row r="1544" spans="1:6" ht="15" x14ac:dyDescent="0.25">
      <c r="A1544"/>
      <c r="B1544"/>
      <c r="C1544"/>
      <c r="D1544"/>
      <c r="E1544"/>
      <c r="F1544"/>
    </row>
    <row r="1545" spans="1:6" ht="15" x14ac:dyDescent="0.25">
      <c r="A1545"/>
      <c r="B1545"/>
      <c r="C1545"/>
      <c r="D1545"/>
      <c r="E1545"/>
      <c r="F1545"/>
    </row>
    <row r="1546" spans="1:6" ht="15" x14ac:dyDescent="0.25">
      <c r="A1546"/>
      <c r="B1546"/>
      <c r="C1546"/>
      <c r="D1546"/>
      <c r="E1546"/>
      <c r="F1546"/>
    </row>
    <row r="1547" spans="1:6" ht="15" x14ac:dyDescent="0.25">
      <c r="A1547"/>
      <c r="B1547"/>
      <c r="C1547"/>
      <c r="D1547"/>
      <c r="E1547"/>
      <c r="F1547"/>
    </row>
    <row r="1548" spans="1:6" ht="15" x14ac:dyDescent="0.25">
      <c r="A1548"/>
      <c r="B1548"/>
      <c r="C1548"/>
      <c r="D1548"/>
      <c r="E1548"/>
      <c r="F1548"/>
    </row>
    <row r="1549" spans="1:6" ht="15" x14ac:dyDescent="0.25">
      <c r="A1549"/>
      <c r="B1549"/>
      <c r="C1549"/>
      <c r="D1549"/>
      <c r="E1549"/>
      <c r="F1549"/>
    </row>
    <row r="1550" spans="1:6" ht="15" x14ac:dyDescent="0.25">
      <c r="A1550"/>
      <c r="B1550"/>
      <c r="C1550"/>
      <c r="D1550"/>
      <c r="E1550"/>
      <c r="F1550"/>
    </row>
    <row r="1551" spans="1:6" ht="15" x14ac:dyDescent="0.25">
      <c r="A1551"/>
      <c r="B1551"/>
      <c r="C1551"/>
      <c r="D1551"/>
      <c r="E1551"/>
      <c r="F1551"/>
    </row>
    <row r="1552" spans="1:6" ht="15" x14ac:dyDescent="0.25">
      <c r="A1552"/>
      <c r="B1552"/>
      <c r="C1552"/>
      <c r="D1552"/>
      <c r="E1552"/>
      <c r="F1552"/>
    </row>
    <row r="1553" spans="1:6" ht="15" x14ac:dyDescent="0.25">
      <c r="A1553"/>
      <c r="B1553"/>
      <c r="C1553"/>
      <c r="D1553"/>
      <c r="E1553"/>
      <c r="F1553"/>
    </row>
    <row r="1554" spans="1:6" ht="15" x14ac:dyDescent="0.25">
      <c r="A1554"/>
      <c r="B1554"/>
      <c r="C1554"/>
      <c r="D1554"/>
      <c r="E1554"/>
      <c r="F1554"/>
    </row>
    <row r="1555" spans="1:6" ht="15" x14ac:dyDescent="0.25">
      <c r="A1555"/>
      <c r="B1555"/>
      <c r="C1555"/>
      <c r="D1555"/>
      <c r="E1555"/>
      <c r="F1555"/>
    </row>
    <row r="1556" spans="1:6" ht="15" x14ac:dyDescent="0.25">
      <c r="A1556"/>
      <c r="B1556"/>
      <c r="C1556"/>
      <c r="D1556"/>
      <c r="E1556"/>
      <c r="F1556"/>
    </row>
    <row r="1557" spans="1:6" ht="15" x14ac:dyDescent="0.25">
      <c r="A1557"/>
      <c r="B1557"/>
      <c r="C1557"/>
      <c r="D1557"/>
      <c r="E1557"/>
      <c r="F1557"/>
    </row>
    <row r="1558" spans="1:6" ht="15" x14ac:dyDescent="0.25">
      <c r="A1558"/>
      <c r="B1558"/>
      <c r="C1558"/>
      <c r="D1558"/>
      <c r="E1558"/>
      <c r="F1558"/>
    </row>
    <row r="1559" spans="1:6" ht="15" x14ac:dyDescent="0.25">
      <c r="A1559"/>
      <c r="B1559"/>
      <c r="C1559"/>
      <c r="D1559"/>
      <c r="E1559"/>
      <c r="F1559"/>
    </row>
    <row r="1560" spans="1:6" ht="15" x14ac:dyDescent="0.25">
      <c r="A1560"/>
      <c r="B1560"/>
      <c r="C1560"/>
      <c r="D1560"/>
      <c r="E1560"/>
      <c r="F1560"/>
    </row>
    <row r="1561" spans="1:6" ht="15" x14ac:dyDescent="0.25">
      <c r="A1561"/>
      <c r="B1561"/>
      <c r="C1561"/>
      <c r="D1561"/>
      <c r="E1561"/>
      <c r="F1561"/>
    </row>
    <row r="1562" spans="1:6" ht="15" x14ac:dyDescent="0.25">
      <c r="A1562"/>
      <c r="B1562"/>
      <c r="C1562"/>
      <c r="D1562"/>
      <c r="E1562"/>
      <c r="F1562"/>
    </row>
    <row r="1563" spans="1:6" ht="15" x14ac:dyDescent="0.25">
      <c r="A1563"/>
      <c r="B1563"/>
      <c r="C1563"/>
      <c r="D1563"/>
      <c r="E1563"/>
      <c r="F1563"/>
    </row>
    <row r="1564" spans="1:6" ht="15" x14ac:dyDescent="0.25">
      <c r="A1564"/>
      <c r="B1564"/>
      <c r="C1564"/>
      <c r="D1564"/>
      <c r="E1564"/>
      <c r="F1564"/>
    </row>
    <row r="1565" spans="1:6" ht="15" x14ac:dyDescent="0.25">
      <c r="A1565"/>
      <c r="B1565"/>
      <c r="C1565"/>
      <c r="D1565"/>
      <c r="E1565"/>
      <c r="F1565"/>
    </row>
    <row r="1566" spans="1:6" ht="15" x14ac:dyDescent="0.25">
      <c r="A1566"/>
      <c r="B1566"/>
      <c r="C1566"/>
      <c r="D1566"/>
      <c r="E1566"/>
      <c r="F1566"/>
    </row>
    <row r="1567" spans="1:6" ht="15" x14ac:dyDescent="0.25">
      <c r="A1567"/>
      <c r="B1567"/>
      <c r="C1567"/>
      <c r="D1567"/>
      <c r="E1567"/>
      <c r="F1567"/>
    </row>
    <row r="1568" spans="1:6" ht="15" x14ac:dyDescent="0.25">
      <c r="A1568"/>
      <c r="B1568"/>
      <c r="C1568"/>
      <c r="D1568"/>
      <c r="E1568"/>
      <c r="F1568"/>
    </row>
    <row r="1569" spans="1:6" ht="15" x14ac:dyDescent="0.25">
      <c r="A1569"/>
      <c r="B1569"/>
      <c r="C1569"/>
      <c r="D1569"/>
      <c r="E1569"/>
      <c r="F1569"/>
    </row>
    <row r="1570" spans="1:6" ht="15" x14ac:dyDescent="0.25">
      <c r="A1570"/>
      <c r="B1570"/>
      <c r="C1570"/>
      <c r="D1570"/>
      <c r="E1570"/>
      <c r="F1570"/>
    </row>
    <row r="1571" spans="1:6" ht="15" x14ac:dyDescent="0.25">
      <c r="A1571"/>
      <c r="B1571"/>
      <c r="C1571"/>
      <c r="D1571"/>
      <c r="E1571"/>
      <c r="F1571"/>
    </row>
    <row r="1572" spans="1:6" ht="15" x14ac:dyDescent="0.25">
      <c r="A1572"/>
      <c r="B1572"/>
      <c r="C1572"/>
      <c r="D1572"/>
      <c r="E1572"/>
      <c r="F1572"/>
    </row>
    <row r="1573" spans="1:6" ht="15" x14ac:dyDescent="0.25">
      <c r="A1573"/>
      <c r="B1573"/>
      <c r="C1573"/>
      <c r="D1573"/>
      <c r="E1573"/>
      <c r="F1573"/>
    </row>
    <row r="1574" spans="1:6" ht="15" x14ac:dyDescent="0.25">
      <c r="A1574"/>
      <c r="B1574"/>
      <c r="C1574"/>
      <c r="D1574"/>
      <c r="E1574"/>
      <c r="F1574"/>
    </row>
    <row r="1575" spans="1:6" ht="15" x14ac:dyDescent="0.25">
      <c r="A1575"/>
      <c r="B1575"/>
      <c r="C1575"/>
      <c r="D1575"/>
      <c r="E1575"/>
      <c r="F1575"/>
    </row>
    <row r="1576" spans="1:6" ht="15" x14ac:dyDescent="0.25">
      <c r="A1576"/>
      <c r="B1576"/>
      <c r="C1576"/>
      <c r="D1576"/>
      <c r="E1576"/>
      <c r="F1576"/>
    </row>
    <row r="1577" spans="1:6" ht="15" x14ac:dyDescent="0.25">
      <c r="A1577"/>
      <c r="B1577"/>
      <c r="C1577"/>
      <c r="D1577"/>
      <c r="E1577"/>
      <c r="F1577"/>
    </row>
    <row r="1578" spans="1:6" ht="15" x14ac:dyDescent="0.25">
      <c r="A1578"/>
      <c r="B1578"/>
      <c r="C1578"/>
      <c r="D1578"/>
      <c r="E1578"/>
      <c r="F1578"/>
    </row>
    <row r="1579" spans="1:6" ht="15" x14ac:dyDescent="0.25">
      <c r="A1579"/>
      <c r="B1579"/>
      <c r="C1579"/>
      <c r="D1579"/>
      <c r="E1579"/>
      <c r="F1579"/>
    </row>
    <row r="1580" spans="1:6" ht="15" x14ac:dyDescent="0.25">
      <c r="A1580"/>
      <c r="B1580"/>
      <c r="C1580"/>
      <c r="D1580"/>
      <c r="E1580"/>
      <c r="F1580"/>
    </row>
    <row r="1581" spans="1:6" ht="15" x14ac:dyDescent="0.25">
      <c r="A1581"/>
      <c r="B1581"/>
      <c r="C1581"/>
      <c r="D1581"/>
      <c r="E1581"/>
      <c r="F1581"/>
    </row>
    <row r="1582" spans="1:6" ht="15" x14ac:dyDescent="0.25">
      <c r="A1582"/>
      <c r="B1582"/>
      <c r="C1582"/>
      <c r="D1582"/>
      <c r="E1582"/>
      <c r="F1582"/>
    </row>
    <row r="1583" spans="1:6" ht="15" x14ac:dyDescent="0.25">
      <c r="A1583"/>
      <c r="B1583"/>
      <c r="C1583"/>
      <c r="D1583"/>
      <c r="E1583"/>
      <c r="F1583"/>
    </row>
    <row r="1584" spans="1:6" ht="15" x14ac:dyDescent="0.25">
      <c r="A1584"/>
      <c r="B1584"/>
      <c r="C1584"/>
      <c r="D1584"/>
      <c r="E1584"/>
      <c r="F1584"/>
    </row>
    <row r="1585" spans="1:6" ht="15" x14ac:dyDescent="0.25">
      <c r="A1585"/>
      <c r="B1585"/>
      <c r="C1585"/>
      <c r="D1585"/>
      <c r="E1585"/>
      <c r="F1585"/>
    </row>
    <row r="1586" spans="1:6" ht="15" x14ac:dyDescent="0.25">
      <c r="A1586"/>
      <c r="B1586"/>
      <c r="C1586"/>
      <c r="D1586"/>
      <c r="E1586"/>
      <c r="F1586"/>
    </row>
    <row r="1587" spans="1:6" ht="15" x14ac:dyDescent="0.25">
      <c r="A1587"/>
      <c r="B1587"/>
      <c r="C1587"/>
      <c r="D1587"/>
      <c r="E1587"/>
      <c r="F1587"/>
    </row>
    <row r="1588" spans="1:6" ht="15" x14ac:dyDescent="0.25">
      <c r="A1588"/>
      <c r="B1588"/>
      <c r="C1588"/>
      <c r="D1588"/>
      <c r="E1588"/>
      <c r="F1588"/>
    </row>
    <row r="1589" spans="1:6" ht="15" x14ac:dyDescent="0.25">
      <c r="A1589"/>
      <c r="B1589"/>
      <c r="C1589"/>
      <c r="D1589"/>
      <c r="E1589"/>
      <c r="F1589"/>
    </row>
    <row r="1590" spans="1:6" ht="15" x14ac:dyDescent="0.25">
      <c r="A1590"/>
      <c r="B1590"/>
      <c r="C1590"/>
      <c r="D1590"/>
      <c r="E1590"/>
      <c r="F1590"/>
    </row>
    <row r="1591" spans="1:6" ht="15" x14ac:dyDescent="0.25">
      <c r="A1591"/>
      <c r="B1591"/>
      <c r="C1591"/>
      <c r="D1591"/>
      <c r="E1591"/>
      <c r="F1591"/>
    </row>
    <row r="1592" spans="1:6" ht="15" x14ac:dyDescent="0.25">
      <c r="A1592"/>
      <c r="B1592"/>
      <c r="C1592"/>
      <c r="D1592"/>
      <c r="E1592"/>
      <c r="F1592"/>
    </row>
    <row r="1593" spans="1:6" ht="15" x14ac:dyDescent="0.25">
      <c r="A1593"/>
      <c r="B1593"/>
      <c r="C1593"/>
      <c r="D1593"/>
      <c r="E1593"/>
      <c r="F1593"/>
    </row>
    <row r="1594" spans="1:6" ht="15" x14ac:dyDescent="0.25">
      <c r="A1594"/>
      <c r="B1594"/>
      <c r="C1594"/>
      <c r="D1594"/>
      <c r="E1594"/>
      <c r="F1594"/>
    </row>
    <row r="1595" spans="1:6" ht="15" x14ac:dyDescent="0.25">
      <c r="A1595"/>
      <c r="B1595"/>
      <c r="C1595"/>
      <c r="D1595"/>
      <c r="E1595"/>
      <c r="F1595"/>
    </row>
    <row r="1596" spans="1:6" ht="15" x14ac:dyDescent="0.25">
      <c r="A1596"/>
      <c r="B1596"/>
      <c r="C1596"/>
      <c r="D1596"/>
      <c r="E1596"/>
      <c r="F1596"/>
    </row>
    <row r="1597" spans="1:6" ht="15" x14ac:dyDescent="0.25">
      <c r="A1597"/>
      <c r="B1597"/>
      <c r="C1597"/>
      <c r="D1597"/>
      <c r="E1597"/>
      <c r="F1597"/>
    </row>
    <row r="1598" spans="1:6" ht="15" x14ac:dyDescent="0.25">
      <c r="A1598"/>
      <c r="B1598"/>
      <c r="C1598"/>
      <c r="D1598"/>
      <c r="E1598"/>
      <c r="F1598"/>
    </row>
    <row r="1599" spans="1:6" ht="15" x14ac:dyDescent="0.25">
      <c r="A1599"/>
      <c r="B1599"/>
      <c r="C1599"/>
      <c r="D1599"/>
      <c r="E1599"/>
      <c r="F1599"/>
    </row>
    <row r="1600" spans="1:6" ht="15" x14ac:dyDescent="0.25">
      <c r="A1600"/>
      <c r="B1600"/>
      <c r="C1600"/>
      <c r="D1600"/>
      <c r="E1600"/>
      <c r="F1600"/>
    </row>
    <row r="1601" spans="1:6" ht="15" x14ac:dyDescent="0.25">
      <c r="A1601"/>
      <c r="B1601"/>
      <c r="C1601"/>
      <c r="D1601"/>
      <c r="E1601"/>
      <c r="F1601"/>
    </row>
    <row r="1602" spans="1:6" ht="15" x14ac:dyDescent="0.25">
      <c r="A1602"/>
      <c r="B1602"/>
      <c r="C1602"/>
      <c r="D1602"/>
      <c r="E1602"/>
      <c r="F1602"/>
    </row>
    <row r="1603" spans="1:6" ht="15" x14ac:dyDescent="0.25">
      <c r="A1603"/>
      <c r="B1603"/>
      <c r="C1603"/>
      <c r="D1603"/>
      <c r="E1603"/>
      <c r="F1603"/>
    </row>
    <row r="1604" spans="1:6" ht="15" x14ac:dyDescent="0.25">
      <c r="A1604"/>
      <c r="B1604"/>
      <c r="C1604"/>
      <c r="D1604"/>
      <c r="E1604"/>
      <c r="F1604"/>
    </row>
    <row r="1605" spans="1:6" ht="15" x14ac:dyDescent="0.25">
      <c r="A1605"/>
      <c r="B1605"/>
      <c r="C1605"/>
      <c r="D1605"/>
      <c r="E1605"/>
      <c r="F1605"/>
    </row>
    <row r="1606" spans="1:6" ht="15" x14ac:dyDescent="0.25">
      <c r="A1606"/>
      <c r="B1606"/>
      <c r="C1606"/>
      <c r="D1606"/>
      <c r="E1606"/>
      <c r="F1606"/>
    </row>
    <row r="1607" spans="1:6" ht="15" x14ac:dyDescent="0.25">
      <c r="A1607"/>
      <c r="B1607"/>
      <c r="C1607"/>
      <c r="D1607"/>
      <c r="E1607"/>
      <c r="F1607"/>
    </row>
    <row r="1608" spans="1:6" ht="15" x14ac:dyDescent="0.25">
      <c r="A1608"/>
      <c r="B1608"/>
      <c r="C1608"/>
      <c r="D1608"/>
      <c r="E1608"/>
      <c r="F1608"/>
    </row>
    <row r="1609" spans="1:6" ht="15" x14ac:dyDescent="0.25">
      <c r="A1609"/>
      <c r="B1609"/>
      <c r="C1609"/>
      <c r="D1609"/>
      <c r="E1609"/>
      <c r="F1609"/>
    </row>
    <row r="1610" spans="1:6" ht="15" x14ac:dyDescent="0.25">
      <c r="A1610"/>
      <c r="B1610"/>
      <c r="C1610"/>
      <c r="D1610"/>
      <c r="E1610"/>
      <c r="F1610"/>
    </row>
    <row r="1611" spans="1:6" ht="15" x14ac:dyDescent="0.25">
      <c r="A1611"/>
      <c r="B1611"/>
      <c r="C1611"/>
      <c r="D1611"/>
      <c r="E1611"/>
      <c r="F1611"/>
    </row>
    <row r="1612" spans="1:6" ht="15" x14ac:dyDescent="0.25">
      <c r="A1612"/>
      <c r="B1612"/>
      <c r="C1612"/>
      <c r="D1612"/>
      <c r="E1612"/>
      <c r="F1612"/>
    </row>
    <row r="1613" spans="1:6" ht="15" x14ac:dyDescent="0.25">
      <c r="A1613"/>
      <c r="B1613"/>
      <c r="C1613"/>
      <c r="D1613"/>
      <c r="E1613"/>
      <c r="F1613"/>
    </row>
    <row r="1614" spans="1:6" ht="15" x14ac:dyDescent="0.25">
      <c r="A1614"/>
      <c r="B1614"/>
      <c r="C1614"/>
      <c r="D1614"/>
      <c r="E1614"/>
      <c r="F1614"/>
    </row>
    <row r="1615" spans="1:6" ht="15" x14ac:dyDescent="0.25">
      <c r="A1615"/>
      <c r="B1615"/>
      <c r="C1615"/>
      <c r="D1615"/>
      <c r="E1615"/>
      <c r="F1615"/>
    </row>
    <row r="1616" spans="1:6" ht="15" x14ac:dyDescent="0.25">
      <c r="A1616"/>
      <c r="B1616"/>
      <c r="C1616"/>
      <c r="D1616"/>
      <c r="E1616"/>
      <c r="F1616"/>
    </row>
    <row r="1617" spans="1:6" ht="15" x14ac:dyDescent="0.25">
      <c r="A1617"/>
      <c r="B1617"/>
      <c r="C1617"/>
      <c r="D1617"/>
      <c r="E1617"/>
      <c r="F1617"/>
    </row>
    <row r="1618" spans="1:6" ht="15" x14ac:dyDescent="0.25">
      <c r="A1618"/>
      <c r="B1618"/>
      <c r="C1618"/>
      <c r="D1618"/>
      <c r="E1618"/>
      <c r="F1618"/>
    </row>
    <row r="1619" spans="1:6" ht="15" x14ac:dyDescent="0.25">
      <c r="A1619"/>
      <c r="B1619"/>
      <c r="C1619"/>
      <c r="D1619"/>
      <c r="E1619"/>
      <c r="F1619"/>
    </row>
    <row r="1620" spans="1:6" ht="15" x14ac:dyDescent="0.25">
      <c r="A1620"/>
      <c r="B1620"/>
      <c r="C1620"/>
      <c r="D1620"/>
      <c r="E1620"/>
      <c r="F1620"/>
    </row>
    <row r="1621" spans="1:6" ht="15" x14ac:dyDescent="0.25">
      <c r="A1621"/>
      <c r="B1621"/>
      <c r="C1621"/>
      <c r="D1621"/>
      <c r="E1621"/>
      <c r="F1621"/>
    </row>
    <row r="1622" spans="1:6" ht="15" x14ac:dyDescent="0.25">
      <c r="A1622"/>
      <c r="B1622"/>
      <c r="C1622"/>
      <c r="D1622"/>
      <c r="E1622"/>
      <c r="F1622"/>
    </row>
    <row r="1623" spans="1:6" ht="15" x14ac:dyDescent="0.25">
      <c r="A1623"/>
      <c r="B1623"/>
      <c r="C1623"/>
      <c r="D1623"/>
      <c r="E1623"/>
      <c r="F1623"/>
    </row>
    <row r="1624" spans="1:6" ht="15" x14ac:dyDescent="0.25">
      <c r="A1624"/>
      <c r="B1624"/>
      <c r="C1624"/>
      <c r="D1624"/>
      <c r="E1624"/>
      <c r="F1624"/>
    </row>
    <row r="1625" spans="1:6" ht="15" x14ac:dyDescent="0.25">
      <c r="A1625"/>
      <c r="B1625"/>
      <c r="C1625"/>
      <c r="D1625"/>
      <c r="E1625"/>
      <c r="F1625"/>
    </row>
    <row r="1626" spans="1:6" ht="15" x14ac:dyDescent="0.25">
      <c r="A1626"/>
      <c r="B1626"/>
      <c r="C1626"/>
      <c r="D1626"/>
      <c r="E1626"/>
      <c r="F1626"/>
    </row>
    <row r="1627" spans="1:6" ht="15" x14ac:dyDescent="0.25">
      <c r="A1627"/>
      <c r="B1627"/>
      <c r="C1627"/>
      <c r="D1627"/>
      <c r="E1627"/>
      <c r="F1627"/>
    </row>
    <row r="1628" spans="1:6" ht="15" x14ac:dyDescent="0.25">
      <c r="A1628"/>
      <c r="B1628"/>
      <c r="C1628"/>
      <c r="D1628"/>
      <c r="E1628"/>
      <c r="F1628"/>
    </row>
    <row r="1629" spans="1:6" ht="15" x14ac:dyDescent="0.25">
      <c r="A1629"/>
      <c r="B1629"/>
      <c r="C1629"/>
      <c r="D1629"/>
      <c r="E1629"/>
      <c r="F1629"/>
    </row>
    <row r="1630" spans="1:6" ht="15" x14ac:dyDescent="0.25">
      <c r="A1630"/>
      <c r="B1630"/>
      <c r="C1630"/>
      <c r="D1630"/>
      <c r="E1630"/>
      <c r="F1630"/>
    </row>
    <row r="1631" spans="1:6" ht="15" x14ac:dyDescent="0.25">
      <c r="A1631"/>
      <c r="B1631"/>
      <c r="C1631"/>
      <c r="D1631"/>
      <c r="E1631"/>
      <c r="F1631"/>
    </row>
    <row r="1632" spans="1:6" ht="15" x14ac:dyDescent="0.25">
      <c r="A1632"/>
      <c r="B1632"/>
      <c r="C1632"/>
      <c r="D1632"/>
      <c r="E1632"/>
      <c r="F1632"/>
    </row>
    <row r="1633" spans="1:6" ht="15" x14ac:dyDescent="0.25">
      <c r="A1633"/>
      <c r="B1633"/>
      <c r="C1633"/>
      <c r="D1633"/>
      <c r="E1633"/>
      <c r="F1633"/>
    </row>
    <row r="1634" spans="1:6" ht="15" x14ac:dyDescent="0.25">
      <c r="A1634"/>
      <c r="B1634"/>
      <c r="C1634"/>
      <c r="D1634"/>
      <c r="E1634"/>
      <c r="F1634"/>
    </row>
    <row r="1635" spans="1:6" ht="15" x14ac:dyDescent="0.25">
      <c r="A1635"/>
      <c r="B1635"/>
      <c r="C1635"/>
      <c r="D1635"/>
      <c r="E1635"/>
      <c r="F1635"/>
    </row>
    <row r="1636" spans="1:6" ht="15" x14ac:dyDescent="0.25">
      <c r="A1636"/>
      <c r="B1636"/>
      <c r="C1636"/>
      <c r="D1636"/>
      <c r="E1636"/>
      <c r="F1636"/>
    </row>
    <row r="1637" spans="1:6" ht="15" x14ac:dyDescent="0.25">
      <c r="A1637"/>
      <c r="B1637"/>
      <c r="C1637"/>
      <c r="D1637"/>
      <c r="E1637"/>
      <c r="F1637"/>
    </row>
    <row r="1638" spans="1:6" ht="15" x14ac:dyDescent="0.25">
      <c r="A1638"/>
      <c r="B1638"/>
      <c r="C1638"/>
      <c r="D1638"/>
      <c r="E1638"/>
      <c r="F1638"/>
    </row>
    <row r="1639" spans="1:6" ht="15" x14ac:dyDescent="0.25">
      <c r="A1639"/>
      <c r="B1639"/>
      <c r="C1639"/>
      <c r="D1639"/>
      <c r="E1639"/>
      <c r="F1639"/>
    </row>
    <row r="1640" spans="1:6" ht="15" x14ac:dyDescent="0.25">
      <c r="A1640"/>
      <c r="B1640"/>
      <c r="C1640"/>
      <c r="D1640"/>
      <c r="E1640"/>
      <c r="F1640"/>
    </row>
    <row r="1641" spans="1:6" ht="15" x14ac:dyDescent="0.25">
      <c r="A1641"/>
      <c r="B1641"/>
      <c r="C1641"/>
      <c r="D1641"/>
      <c r="E1641"/>
      <c r="F1641"/>
    </row>
    <row r="1642" spans="1:6" ht="15" x14ac:dyDescent="0.25">
      <c r="A1642"/>
      <c r="B1642"/>
      <c r="C1642"/>
      <c r="D1642"/>
      <c r="E1642"/>
      <c r="F1642"/>
    </row>
    <row r="1643" spans="1:6" ht="15" x14ac:dyDescent="0.25">
      <c r="A1643"/>
      <c r="B1643"/>
      <c r="C1643"/>
      <c r="D1643"/>
      <c r="E1643"/>
      <c r="F1643"/>
    </row>
    <row r="1644" spans="1:6" ht="15" x14ac:dyDescent="0.25">
      <c r="A1644"/>
      <c r="B1644"/>
      <c r="C1644"/>
      <c r="D1644"/>
      <c r="E1644"/>
      <c r="F1644"/>
    </row>
    <row r="1645" spans="1:6" ht="15" x14ac:dyDescent="0.25">
      <c r="A1645"/>
      <c r="B1645"/>
      <c r="C1645"/>
      <c r="D1645"/>
      <c r="E1645"/>
      <c r="F1645"/>
    </row>
    <row r="1646" spans="1:6" ht="15" x14ac:dyDescent="0.25">
      <c r="A1646"/>
      <c r="B1646"/>
      <c r="C1646"/>
      <c r="D1646"/>
      <c r="E1646"/>
      <c r="F1646"/>
    </row>
    <row r="1647" spans="1:6" ht="15" x14ac:dyDescent="0.25">
      <c r="A1647"/>
      <c r="B1647"/>
      <c r="C1647"/>
      <c r="D1647"/>
      <c r="E1647"/>
      <c r="F1647"/>
    </row>
    <row r="1648" spans="1:6" ht="15" x14ac:dyDescent="0.25">
      <c r="A1648"/>
      <c r="B1648"/>
      <c r="C1648"/>
      <c r="D1648"/>
      <c r="E1648"/>
      <c r="F1648"/>
    </row>
    <row r="1649" spans="1:6" ht="15" x14ac:dyDescent="0.25">
      <c r="A1649"/>
      <c r="B1649"/>
      <c r="C1649"/>
      <c r="D1649"/>
      <c r="E1649"/>
      <c r="F1649"/>
    </row>
    <row r="1650" spans="1:6" ht="15" x14ac:dyDescent="0.25">
      <c r="A1650"/>
      <c r="B1650"/>
      <c r="C1650"/>
      <c r="D1650"/>
      <c r="E1650"/>
      <c r="F1650"/>
    </row>
    <row r="1651" spans="1:6" ht="15" x14ac:dyDescent="0.25">
      <c r="A1651"/>
      <c r="B1651"/>
      <c r="C1651"/>
      <c r="D1651"/>
      <c r="E1651"/>
      <c r="F1651"/>
    </row>
    <row r="1652" spans="1:6" ht="15" x14ac:dyDescent="0.25">
      <c r="A1652"/>
      <c r="B1652"/>
      <c r="C1652"/>
      <c r="D1652"/>
      <c r="E1652"/>
      <c r="F1652"/>
    </row>
    <row r="1653" spans="1:6" ht="15" x14ac:dyDescent="0.25">
      <c r="A1653"/>
      <c r="B1653"/>
      <c r="C1653"/>
      <c r="D1653"/>
      <c r="E1653"/>
      <c r="F1653"/>
    </row>
    <row r="1654" spans="1:6" ht="15" x14ac:dyDescent="0.25">
      <c r="A1654"/>
      <c r="B1654"/>
      <c r="C1654"/>
      <c r="D1654"/>
      <c r="E1654"/>
      <c r="F1654"/>
    </row>
    <row r="1655" spans="1:6" ht="15" x14ac:dyDescent="0.25">
      <c r="A1655"/>
      <c r="B1655"/>
      <c r="C1655"/>
      <c r="D1655"/>
      <c r="E1655"/>
      <c r="F1655"/>
    </row>
    <row r="1656" spans="1:6" ht="15" x14ac:dyDescent="0.25">
      <c r="A1656"/>
      <c r="B1656"/>
      <c r="C1656"/>
      <c r="D1656"/>
      <c r="E1656"/>
      <c r="F1656"/>
    </row>
    <row r="1657" spans="1:6" ht="15" x14ac:dyDescent="0.25">
      <c r="A1657"/>
      <c r="B1657"/>
      <c r="C1657"/>
      <c r="D1657"/>
      <c r="E1657"/>
      <c r="F1657"/>
    </row>
    <row r="1658" spans="1:6" ht="15" x14ac:dyDescent="0.25">
      <c r="A1658"/>
      <c r="B1658"/>
      <c r="C1658"/>
      <c r="D1658"/>
      <c r="E1658"/>
      <c r="F1658"/>
    </row>
    <row r="1659" spans="1:6" ht="15" x14ac:dyDescent="0.25">
      <c r="A1659"/>
      <c r="B1659"/>
      <c r="C1659"/>
      <c r="D1659"/>
      <c r="E1659"/>
      <c r="F1659"/>
    </row>
    <row r="1660" spans="1:6" ht="15" x14ac:dyDescent="0.25">
      <c r="A1660"/>
      <c r="B1660"/>
      <c r="C1660"/>
      <c r="D1660"/>
      <c r="E1660"/>
      <c r="F1660"/>
    </row>
    <row r="1661" spans="1:6" ht="15" x14ac:dyDescent="0.25">
      <c r="A1661"/>
      <c r="B1661"/>
      <c r="C1661"/>
      <c r="D1661"/>
      <c r="E1661"/>
      <c r="F1661"/>
    </row>
    <row r="1662" spans="1:6" ht="15" x14ac:dyDescent="0.25">
      <c r="A1662"/>
      <c r="B1662"/>
      <c r="C1662"/>
      <c r="D1662"/>
      <c r="E1662"/>
      <c r="F1662"/>
    </row>
    <row r="1663" spans="1:6" ht="15" x14ac:dyDescent="0.25">
      <c r="A1663"/>
      <c r="B1663"/>
      <c r="C1663"/>
      <c r="D1663"/>
      <c r="E1663"/>
      <c r="F1663"/>
    </row>
    <row r="1664" spans="1:6" ht="15" x14ac:dyDescent="0.25">
      <c r="A1664"/>
      <c r="B1664"/>
      <c r="C1664"/>
      <c r="D1664"/>
      <c r="E1664"/>
      <c r="F1664"/>
    </row>
    <row r="1665" spans="1:6" ht="15" x14ac:dyDescent="0.25">
      <c r="A1665"/>
      <c r="B1665"/>
      <c r="C1665"/>
      <c r="D1665"/>
      <c r="E1665"/>
      <c r="F1665"/>
    </row>
    <row r="1666" spans="1:6" ht="15" x14ac:dyDescent="0.25">
      <c r="A1666"/>
      <c r="B1666"/>
      <c r="C1666"/>
      <c r="D1666"/>
      <c r="E1666"/>
      <c r="F1666"/>
    </row>
    <row r="1667" spans="1:6" ht="15" x14ac:dyDescent="0.25">
      <c r="A1667"/>
      <c r="B1667"/>
      <c r="C1667"/>
      <c r="D1667"/>
      <c r="E1667"/>
      <c r="F1667"/>
    </row>
    <row r="1668" spans="1:6" ht="15" x14ac:dyDescent="0.25">
      <c r="A1668"/>
      <c r="B1668"/>
      <c r="C1668"/>
      <c r="D1668"/>
      <c r="E1668"/>
      <c r="F1668"/>
    </row>
    <row r="1669" spans="1:6" ht="15" x14ac:dyDescent="0.25">
      <c r="A1669"/>
      <c r="B1669"/>
      <c r="C1669"/>
      <c r="D1669"/>
      <c r="E1669"/>
      <c r="F1669"/>
    </row>
    <row r="1670" spans="1:6" ht="15" x14ac:dyDescent="0.25">
      <c r="A1670"/>
      <c r="B1670"/>
      <c r="C1670"/>
      <c r="D1670"/>
      <c r="E1670"/>
      <c r="F1670"/>
    </row>
    <row r="1671" spans="1:6" ht="15" x14ac:dyDescent="0.25">
      <c r="A1671"/>
      <c r="B1671"/>
      <c r="C1671"/>
      <c r="D1671"/>
      <c r="E1671"/>
      <c r="F1671"/>
    </row>
    <row r="1672" spans="1:6" ht="15" x14ac:dyDescent="0.25">
      <c r="A1672"/>
      <c r="B1672"/>
      <c r="C1672"/>
      <c r="D1672"/>
      <c r="E1672"/>
      <c r="F1672"/>
    </row>
    <row r="1673" spans="1:6" ht="15" x14ac:dyDescent="0.25">
      <c r="A1673"/>
      <c r="B1673"/>
      <c r="C1673"/>
      <c r="D1673"/>
      <c r="E1673"/>
      <c r="F1673"/>
    </row>
    <row r="1674" spans="1:6" ht="15" x14ac:dyDescent="0.25">
      <c r="A1674"/>
      <c r="B1674"/>
      <c r="C1674"/>
      <c r="D1674"/>
      <c r="E1674"/>
      <c r="F1674"/>
    </row>
    <row r="1675" spans="1:6" ht="15" x14ac:dyDescent="0.25">
      <c r="A1675"/>
      <c r="B1675"/>
      <c r="C1675"/>
      <c r="D1675"/>
      <c r="E1675"/>
      <c r="F1675"/>
    </row>
    <row r="1676" spans="1:6" ht="15" x14ac:dyDescent="0.25">
      <c r="A1676"/>
      <c r="B1676"/>
      <c r="C1676"/>
      <c r="D1676"/>
      <c r="E1676"/>
      <c r="F1676"/>
    </row>
    <row r="1677" spans="1:6" ht="15" x14ac:dyDescent="0.25">
      <c r="A1677"/>
      <c r="B1677"/>
      <c r="C1677"/>
      <c r="D1677"/>
      <c r="E1677"/>
      <c r="F1677"/>
    </row>
    <row r="1678" spans="1:6" ht="15" x14ac:dyDescent="0.25">
      <c r="A1678"/>
      <c r="B1678"/>
      <c r="C1678"/>
      <c r="D1678"/>
      <c r="E1678"/>
      <c r="F1678"/>
    </row>
    <row r="1679" spans="1:6" ht="15" x14ac:dyDescent="0.25">
      <c r="A1679"/>
      <c r="B1679"/>
      <c r="C1679"/>
      <c r="D1679"/>
      <c r="E1679"/>
      <c r="F1679"/>
    </row>
    <row r="1680" spans="1:6" ht="15" x14ac:dyDescent="0.25">
      <c r="A1680"/>
      <c r="B1680"/>
      <c r="C1680"/>
      <c r="D1680"/>
      <c r="E1680"/>
      <c r="F1680"/>
    </row>
    <row r="1681" spans="1:6" ht="15" x14ac:dyDescent="0.25">
      <c r="A1681"/>
      <c r="B1681"/>
      <c r="C1681"/>
      <c r="D1681"/>
      <c r="E1681"/>
      <c r="F1681"/>
    </row>
    <row r="1682" spans="1:6" ht="15" x14ac:dyDescent="0.25">
      <c r="A1682"/>
      <c r="B1682"/>
      <c r="C1682"/>
      <c r="D1682"/>
      <c r="E1682"/>
      <c r="F1682"/>
    </row>
    <row r="1683" spans="1:6" ht="15" x14ac:dyDescent="0.25">
      <c r="A1683"/>
      <c r="B1683"/>
      <c r="C1683"/>
      <c r="D1683"/>
      <c r="E1683"/>
      <c r="F1683"/>
    </row>
    <row r="1684" spans="1:6" ht="15" x14ac:dyDescent="0.25">
      <c r="A1684"/>
      <c r="B1684"/>
      <c r="C1684"/>
      <c r="D1684"/>
      <c r="E1684"/>
      <c r="F1684"/>
    </row>
    <row r="1685" spans="1:6" ht="15" x14ac:dyDescent="0.25">
      <c r="A1685"/>
      <c r="B1685"/>
      <c r="C1685"/>
      <c r="D1685"/>
      <c r="E1685"/>
      <c r="F1685"/>
    </row>
    <row r="1686" spans="1:6" ht="15" x14ac:dyDescent="0.25">
      <c r="A1686"/>
      <c r="B1686"/>
      <c r="C1686"/>
      <c r="D1686"/>
      <c r="E1686"/>
      <c r="F1686"/>
    </row>
    <row r="1687" spans="1:6" ht="15" x14ac:dyDescent="0.25">
      <c r="A1687"/>
      <c r="B1687"/>
      <c r="C1687"/>
      <c r="D1687"/>
      <c r="E1687"/>
      <c r="F1687"/>
    </row>
    <row r="1688" spans="1:6" ht="15" x14ac:dyDescent="0.25">
      <c r="A1688"/>
      <c r="B1688"/>
      <c r="C1688"/>
      <c r="D1688"/>
      <c r="E1688"/>
      <c r="F1688"/>
    </row>
    <row r="1689" spans="1:6" ht="15" x14ac:dyDescent="0.25">
      <c r="A1689"/>
      <c r="B1689"/>
      <c r="C1689"/>
      <c r="D1689"/>
      <c r="E1689"/>
      <c r="F1689"/>
    </row>
    <row r="1690" spans="1:6" ht="15" x14ac:dyDescent="0.25">
      <c r="A1690"/>
      <c r="B1690"/>
      <c r="C1690"/>
      <c r="D1690"/>
      <c r="E1690"/>
      <c r="F1690"/>
    </row>
    <row r="1691" spans="1:6" ht="15" x14ac:dyDescent="0.25">
      <c r="A1691"/>
      <c r="B1691"/>
      <c r="C1691"/>
      <c r="D1691"/>
      <c r="E1691"/>
      <c r="F1691"/>
    </row>
    <row r="1692" spans="1:6" ht="15" x14ac:dyDescent="0.25">
      <c r="A1692"/>
      <c r="B1692"/>
      <c r="C1692"/>
      <c r="D1692"/>
      <c r="E1692"/>
      <c r="F1692"/>
    </row>
    <row r="1693" spans="1:6" ht="15" x14ac:dyDescent="0.25">
      <c r="A1693"/>
      <c r="B1693"/>
      <c r="C1693"/>
      <c r="D1693"/>
      <c r="E1693"/>
      <c r="F1693"/>
    </row>
    <row r="1694" spans="1:6" ht="15" x14ac:dyDescent="0.25">
      <c r="A1694"/>
      <c r="B1694"/>
      <c r="C1694"/>
      <c r="D1694"/>
      <c r="E1694"/>
      <c r="F1694"/>
    </row>
    <row r="1695" spans="1:6" ht="15" x14ac:dyDescent="0.25">
      <c r="A1695"/>
      <c r="B1695"/>
      <c r="C1695"/>
      <c r="D1695"/>
      <c r="E1695"/>
      <c r="F1695"/>
    </row>
    <row r="1696" spans="1:6" ht="15" x14ac:dyDescent="0.25">
      <c r="A1696"/>
      <c r="B1696"/>
      <c r="C1696"/>
      <c r="D1696"/>
      <c r="E1696"/>
      <c r="F1696"/>
    </row>
    <row r="1697" spans="1:6" ht="15" x14ac:dyDescent="0.25">
      <c r="A1697"/>
      <c r="B1697"/>
      <c r="C1697"/>
      <c r="D1697"/>
      <c r="E1697"/>
      <c r="F1697"/>
    </row>
    <row r="1698" spans="1:6" ht="15" x14ac:dyDescent="0.25">
      <c r="A1698"/>
      <c r="B1698"/>
      <c r="C1698"/>
      <c r="D1698"/>
      <c r="E1698"/>
      <c r="F1698"/>
    </row>
    <row r="1699" spans="1:6" ht="15" x14ac:dyDescent="0.25">
      <c r="A1699"/>
      <c r="B1699"/>
      <c r="C1699"/>
      <c r="D1699"/>
      <c r="E1699"/>
      <c r="F1699"/>
    </row>
    <row r="1700" spans="1:6" ht="15" x14ac:dyDescent="0.25">
      <c r="A1700"/>
      <c r="B1700"/>
      <c r="C1700"/>
      <c r="D1700"/>
      <c r="E1700"/>
      <c r="F1700"/>
    </row>
    <row r="1701" spans="1:6" ht="15" x14ac:dyDescent="0.25">
      <c r="A1701"/>
      <c r="B1701"/>
      <c r="C1701"/>
      <c r="D1701"/>
      <c r="E1701"/>
      <c r="F1701"/>
    </row>
    <row r="1702" spans="1:6" ht="15" x14ac:dyDescent="0.25">
      <c r="A1702"/>
      <c r="B1702"/>
      <c r="C1702"/>
      <c r="D1702"/>
      <c r="E1702"/>
      <c r="F1702"/>
    </row>
    <row r="1703" spans="1:6" ht="15" x14ac:dyDescent="0.25">
      <c r="A1703"/>
      <c r="B1703"/>
      <c r="C1703"/>
      <c r="D1703"/>
      <c r="E1703"/>
      <c r="F1703"/>
    </row>
    <row r="1704" spans="1:6" ht="15" x14ac:dyDescent="0.25">
      <c r="A1704"/>
      <c r="B1704"/>
      <c r="C1704"/>
      <c r="D1704"/>
      <c r="E1704"/>
      <c r="F1704"/>
    </row>
    <row r="1705" spans="1:6" ht="15" x14ac:dyDescent="0.25">
      <c r="A1705"/>
      <c r="B1705"/>
      <c r="C1705"/>
      <c r="D1705"/>
      <c r="E1705"/>
      <c r="F1705"/>
    </row>
    <row r="1706" spans="1:6" ht="15" x14ac:dyDescent="0.25">
      <c r="A1706"/>
      <c r="B1706"/>
      <c r="C1706"/>
      <c r="D1706"/>
      <c r="E1706"/>
      <c r="F1706"/>
    </row>
    <row r="1707" spans="1:6" ht="15" x14ac:dyDescent="0.25">
      <c r="A1707"/>
      <c r="B1707"/>
      <c r="C1707"/>
      <c r="D1707"/>
      <c r="E1707"/>
      <c r="F1707"/>
    </row>
    <row r="1708" spans="1:6" ht="15" x14ac:dyDescent="0.25">
      <c r="A1708"/>
      <c r="B1708"/>
      <c r="C1708"/>
      <c r="D1708"/>
      <c r="E1708"/>
      <c r="F1708"/>
    </row>
    <row r="1709" spans="1:6" ht="15" x14ac:dyDescent="0.25">
      <c r="A1709"/>
      <c r="B1709"/>
      <c r="C1709"/>
      <c r="D1709"/>
      <c r="E1709"/>
      <c r="F1709"/>
    </row>
    <row r="1710" spans="1:6" ht="15" x14ac:dyDescent="0.25">
      <c r="A1710"/>
      <c r="B1710"/>
      <c r="C1710"/>
      <c r="D1710"/>
      <c r="E1710"/>
      <c r="F1710"/>
    </row>
    <row r="1711" spans="1:6" ht="15" x14ac:dyDescent="0.25">
      <c r="A1711"/>
      <c r="B1711"/>
      <c r="C1711"/>
      <c r="D1711"/>
      <c r="E1711"/>
      <c r="F1711"/>
    </row>
    <row r="1712" spans="1:6" ht="15" x14ac:dyDescent="0.25">
      <c r="A1712"/>
      <c r="B1712"/>
      <c r="C1712"/>
      <c r="D1712"/>
      <c r="E1712"/>
      <c r="F1712"/>
    </row>
    <row r="1713" spans="1:6" ht="15" x14ac:dyDescent="0.25">
      <c r="A1713"/>
      <c r="B1713"/>
      <c r="C1713"/>
      <c r="D1713"/>
      <c r="E1713"/>
      <c r="F1713"/>
    </row>
    <row r="1714" spans="1:6" ht="15" x14ac:dyDescent="0.25">
      <c r="A1714"/>
      <c r="B1714"/>
      <c r="C1714"/>
      <c r="D1714"/>
      <c r="E1714"/>
      <c r="F1714"/>
    </row>
    <row r="1715" spans="1:6" ht="15" x14ac:dyDescent="0.25">
      <c r="A1715"/>
      <c r="B1715"/>
      <c r="C1715"/>
      <c r="D1715"/>
      <c r="E1715"/>
      <c r="F1715"/>
    </row>
    <row r="1716" spans="1:6" ht="15" x14ac:dyDescent="0.25">
      <c r="A1716"/>
      <c r="B1716"/>
      <c r="C1716"/>
      <c r="D1716"/>
      <c r="E1716"/>
      <c r="F1716"/>
    </row>
    <row r="1717" spans="1:6" ht="15" x14ac:dyDescent="0.25">
      <c r="A1717"/>
      <c r="B1717"/>
      <c r="C1717"/>
      <c r="D1717"/>
      <c r="E1717"/>
      <c r="F1717"/>
    </row>
    <row r="1718" spans="1:6" ht="15" x14ac:dyDescent="0.25">
      <c r="A1718"/>
      <c r="B1718"/>
      <c r="C1718"/>
      <c r="D1718"/>
      <c r="E1718"/>
      <c r="F1718"/>
    </row>
    <row r="1719" spans="1:6" ht="15" x14ac:dyDescent="0.25">
      <c r="A1719"/>
      <c r="B1719"/>
      <c r="C1719"/>
      <c r="D1719"/>
      <c r="E1719"/>
      <c r="F1719"/>
    </row>
    <row r="1720" spans="1:6" ht="15" x14ac:dyDescent="0.25">
      <c r="A1720"/>
      <c r="B1720"/>
      <c r="C1720"/>
      <c r="D1720"/>
      <c r="E1720"/>
      <c r="F1720"/>
    </row>
    <row r="1721" spans="1:6" ht="15" x14ac:dyDescent="0.25">
      <c r="A1721"/>
      <c r="B1721"/>
      <c r="C1721"/>
      <c r="D1721"/>
      <c r="E1721"/>
      <c r="F1721"/>
    </row>
    <row r="1722" spans="1:6" ht="15" x14ac:dyDescent="0.25">
      <c r="A1722"/>
      <c r="B1722"/>
      <c r="C1722"/>
      <c r="D1722"/>
      <c r="E1722"/>
      <c r="F1722"/>
    </row>
    <row r="1723" spans="1:6" ht="15" x14ac:dyDescent="0.25">
      <c r="A1723"/>
      <c r="B1723"/>
      <c r="C1723"/>
      <c r="D1723"/>
      <c r="E1723"/>
      <c r="F1723"/>
    </row>
    <row r="1724" spans="1:6" ht="15" x14ac:dyDescent="0.25">
      <c r="A1724"/>
      <c r="B1724"/>
      <c r="C1724"/>
      <c r="D1724"/>
      <c r="E1724"/>
      <c r="F1724"/>
    </row>
    <row r="1725" spans="1:6" ht="15" x14ac:dyDescent="0.25">
      <c r="A1725"/>
      <c r="B1725"/>
      <c r="C1725"/>
      <c r="D1725"/>
      <c r="E1725"/>
      <c r="F1725"/>
    </row>
    <row r="1726" spans="1:6" ht="15" x14ac:dyDescent="0.25">
      <c r="A1726"/>
      <c r="B1726"/>
      <c r="C1726"/>
      <c r="D1726"/>
      <c r="E1726"/>
      <c r="F1726"/>
    </row>
    <row r="1727" spans="1:6" ht="15" x14ac:dyDescent="0.25">
      <c r="A1727"/>
      <c r="B1727"/>
      <c r="C1727"/>
      <c r="D1727"/>
      <c r="E1727"/>
      <c r="F1727"/>
    </row>
    <row r="1728" spans="1:6" ht="15" x14ac:dyDescent="0.25">
      <c r="A1728"/>
      <c r="B1728"/>
      <c r="C1728"/>
      <c r="D1728"/>
      <c r="E1728"/>
      <c r="F1728"/>
    </row>
    <row r="1729" spans="1:6" ht="15" x14ac:dyDescent="0.25">
      <c r="A1729"/>
      <c r="B1729"/>
      <c r="C1729"/>
      <c r="D1729"/>
      <c r="E1729"/>
      <c r="F1729"/>
    </row>
    <row r="1730" spans="1:6" ht="15" x14ac:dyDescent="0.25">
      <c r="A1730"/>
      <c r="B1730"/>
      <c r="C1730"/>
      <c r="D1730"/>
      <c r="E1730"/>
      <c r="F1730"/>
    </row>
    <row r="1731" spans="1:6" ht="15" x14ac:dyDescent="0.25">
      <c r="A1731"/>
      <c r="B1731"/>
      <c r="C1731"/>
      <c r="D1731"/>
      <c r="E1731"/>
      <c r="F1731"/>
    </row>
    <row r="1732" spans="1:6" ht="15" x14ac:dyDescent="0.25">
      <c r="A1732"/>
      <c r="B1732"/>
      <c r="C1732"/>
      <c r="D1732"/>
      <c r="E1732"/>
      <c r="F1732"/>
    </row>
    <row r="1733" spans="1:6" ht="15" x14ac:dyDescent="0.25">
      <c r="A1733"/>
      <c r="B1733"/>
      <c r="C1733"/>
      <c r="D1733"/>
      <c r="E1733"/>
      <c r="F1733"/>
    </row>
    <row r="1734" spans="1:6" ht="15" x14ac:dyDescent="0.25">
      <c r="A1734"/>
      <c r="B1734"/>
      <c r="C1734"/>
      <c r="D1734"/>
      <c r="E1734"/>
      <c r="F1734"/>
    </row>
    <row r="1735" spans="1:6" ht="15" x14ac:dyDescent="0.25">
      <c r="A1735"/>
      <c r="B1735"/>
      <c r="C1735"/>
      <c r="D1735"/>
      <c r="E1735"/>
      <c r="F1735"/>
    </row>
    <row r="1736" spans="1:6" ht="15" x14ac:dyDescent="0.25">
      <c r="A1736"/>
      <c r="B1736"/>
      <c r="C1736"/>
      <c r="D1736"/>
      <c r="E1736"/>
      <c r="F1736"/>
    </row>
    <row r="1737" spans="1:6" ht="15" x14ac:dyDescent="0.25">
      <c r="A1737"/>
      <c r="B1737"/>
      <c r="C1737"/>
      <c r="D1737"/>
      <c r="E1737"/>
      <c r="F1737"/>
    </row>
    <row r="1738" spans="1:6" ht="15" x14ac:dyDescent="0.25">
      <c r="A1738"/>
      <c r="B1738"/>
      <c r="C1738"/>
      <c r="D1738"/>
      <c r="E1738"/>
      <c r="F1738"/>
    </row>
    <row r="1739" spans="1:6" ht="15" x14ac:dyDescent="0.25">
      <c r="A1739"/>
      <c r="B1739"/>
      <c r="C1739"/>
      <c r="D1739"/>
      <c r="E1739"/>
      <c r="F1739"/>
    </row>
    <row r="1740" spans="1:6" ht="15" x14ac:dyDescent="0.25">
      <c r="A1740"/>
      <c r="B1740"/>
      <c r="C1740"/>
      <c r="D1740"/>
      <c r="E1740"/>
      <c r="F1740"/>
    </row>
    <row r="1741" spans="1:6" ht="15" x14ac:dyDescent="0.25">
      <c r="A1741"/>
      <c r="B1741"/>
      <c r="C1741"/>
      <c r="D1741"/>
      <c r="E1741"/>
      <c r="F1741"/>
    </row>
    <row r="1742" spans="1:6" ht="15" x14ac:dyDescent="0.25">
      <c r="A1742"/>
      <c r="B1742"/>
      <c r="C1742"/>
      <c r="D1742"/>
      <c r="E1742"/>
      <c r="F1742"/>
    </row>
    <row r="1743" spans="1:6" ht="15" x14ac:dyDescent="0.25">
      <c r="A1743"/>
      <c r="B1743"/>
      <c r="C1743"/>
      <c r="D1743"/>
      <c r="E1743"/>
      <c r="F1743"/>
    </row>
    <row r="1744" spans="1:6" ht="15" x14ac:dyDescent="0.25">
      <c r="A1744"/>
      <c r="B1744"/>
      <c r="C1744"/>
      <c r="D1744"/>
      <c r="E1744"/>
      <c r="F1744"/>
    </row>
    <row r="1745" spans="1:6" ht="15" x14ac:dyDescent="0.25">
      <c r="A1745"/>
      <c r="B1745"/>
      <c r="C1745"/>
      <c r="D1745"/>
      <c r="E1745"/>
      <c r="F1745"/>
    </row>
    <row r="1746" spans="1:6" ht="15" x14ac:dyDescent="0.25">
      <c r="A1746"/>
      <c r="B1746"/>
      <c r="C1746"/>
      <c r="D1746"/>
      <c r="E1746"/>
      <c r="F1746"/>
    </row>
    <row r="1747" spans="1:6" ht="15" x14ac:dyDescent="0.25">
      <c r="A1747"/>
      <c r="B1747"/>
      <c r="C1747"/>
      <c r="D1747"/>
      <c r="E1747"/>
      <c r="F1747"/>
    </row>
    <row r="1748" spans="1:6" ht="15" x14ac:dyDescent="0.25">
      <c r="A1748"/>
      <c r="B1748"/>
      <c r="C1748"/>
      <c r="D1748"/>
      <c r="E1748"/>
      <c r="F1748"/>
    </row>
    <row r="1749" spans="1:6" ht="15" x14ac:dyDescent="0.25">
      <c r="A1749"/>
      <c r="B1749"/>
      <c r="C1749"/>
      <c r="D1749"/>
      <c r="E1749"/>
      <c r="F1749"/>
    </row>
    <row r="1750" spans="1:6" ht="15" x14ac:dyDescent="0.25">
      <c r="A1750"/>
      <c r="B1750"/>
      <c r="C1750"/>
      <c r="D1750"/>
      <c r="E1750"/>
      <c r="F1750"/>
    </row>
    <row r="1751" spans="1:6" ht="15" x14ac:dyDescent="0.25">
      <c r="A1751"/>
      <c r="B1751"/>
      <c r="C1751"/>
      <c r="D1751"/>
      <c r="E1751"/>
      <c r="F1751"/>
    </row>
    <row r="1752" spans="1:6" ht="15" x14ac:dyDescent="0.25">
      <c r="A1752"/>
      <c r="B1752"/>
      <c r="C1752"/>
      <c r="D1752"/>
      <c r="E1752"/>
      <c r="F1752"/>
    </row>
    <row r="1753" spans="1:6" ht="15" x14ac:dyDescent="0.25">
      <c r="A1753"/>
      <c r="B1753"/>
      <c r="C1753"/>
      <c r="D1753"/>
      <c r="E1753"/>
      <c r="F1753"/>
    </row>
    <row r="1754" spans="1:6" ht="15" x14ac:dyDescent="0.25">
      <c r="A1754"/>
      <c r="B1754"/>
      <c r="C1754"/>
      <c r="D1754"/>
      <c r="E1754"/>
      <c r="F1754"/>
    </row>
    <row r="1755" spans="1:6" ht="15" x14ac:dyDescent="0.25">
      <c r="A1755"/>
      <c r="B1755"/>
      <c r="C1755"/>
      <c r="D1755"/>
      <c r="E1755"/>
      <c r="F1755"/>
    </row>
    <row r="1756" spans="1:6" ht="15" x14ac:dyDescent="0.25">
      <c r="A1756"/>
      <c r="B1756"/>
      <c r="C1756"/>
      <c r="D1756"/>
      <c r="E1756"/>
      <c r="F1756"/>
    </row>
    <row r="1757" spans="1:6" ht="15" x14ac:dyDescent="0.25">
      <c r="A1757"/>
      <c r="B1757"/>
      <c r="C1757"/>
      <c r="D1757"/>
      <c r="E1757"/>
      <c r="F1757"/>
    </row>
    <row r="1758" spans="1:6" ht="15" x14ac:dyDescent="0.25">
      <c r="A1758"/>
      <c r="B1758"/>
      <c r="C1758"/>
      <c r="D1758"/>
      <c r="E1758"/>
      <c r="F1758"/>
    </row>
    <row r="1759" spans="1:6" ht="15" x14ac:dyDescent="0.25">
      <c r="A1759"/>
      <c r="B1759"/>
      <c r="C1759"/>
      <c r="D1759"/>
      <c r="E1759"/>
      <c r="F1759"/>
    </row>
    <row r="1760" spans="1:6" ht="15" x14ac:dyDescent="0.25">
      <c r="A1760"/>
      <c r="B1760"/>
      <c r="C1760"/>
      <c r="D1760"/>
      <c r="E1760"/>
      <c r="F1760"/>
    </row>
    <row r="1761" spans="1:6" ht="15" x14ac:dyDescent="0.25">
      <c r="A1761"/>
      <c r="B1761"/>
      <c r="C1761"/>
      <c r="D1761"/>
      <c r="E1761"/>
      <c r="F1761"/>
    </row>
    <row r="1762" spans="1:6" ht="15" x14ac:dyDescent="0.25">
      <c r="A1762"/>
      <c r="B1762"/>
      <c r="C1762"/>
      <c r="D1762"/>
      <c r="E1762"/>
      <c r="F1762"/>
    </row>
    <row r="1763" spans="1:6" ht="15" x14ac:dyDescent="0.25">
      <c r="A1763"/>
      <c r="B1763"/>
      <c r="C1763"/>
      <c r="D1763"/>
      <c r="E1763"/>
      <c r="F1763"/>
    </row>
    <row r="1764" spans="1:6" ht="15" x14ac:dyDescent="0.25">
      <c r="A1764"/>
      <c r="B1764"/>
      <c r="C1764"/>
      <c r="D1764"/>
      <c r="E1764"/>
      <c r="F1764"/>
    </row>
    <row r="1765" spans="1:6" ht="15" x14ac:dyDescent="0.25">
      <c r="A1765"/>
      <c r="B1765"/>
      <c r="C1765"/>
      <c r="D1765"/>
      <c r="E1765"/>
      <c r="F1765"/>
    </row>
    <row r="1766" spans="1:6" ht="15" x14ac:dyDescent="0.25">
      <c r="A1766"/>
      <c r="B1766"/>
      <c r="C1766"/>
      <c r="D1766"/>
      <c r="E1766"/>
      <c r="F1766"/>
    </row>
    <row r="1767" spans="1:6" ht="15" x14ac:dyDescent="0.25">
      <c r="A1767"/>
      <c r="B1767"/>
      <c r="C1767"/>
      <c r="D1767"/>
      <c r="E1767"/>
      <c r="F1767"/>
    </row>
    <row r="1768" spans="1:6" ht="15" x14ac:dyDescent="0.25">
      <c r="A1768"/>
      <c r="B1768"/>
      <c r="C1768"/>
      <c r="D1768"/>
      <c r="E1768"/>
      <c r="F1768"/>
    </row>
    <row r="1769" spans="1:6" ht="15" x14ac:dyDescent="0.25">
      <c r="A1769"/>
      <c r="B1769"/>
      <c r="C1769"/>
      <c r="D1769"/>
      <c r="E1769"/>
      <c r="F1769"/>
    </row>
    <row r="1770" spans="1:6" ht="15" x14ac:dyDescent="0.25">
      <c r="A1770"/>
      <c r="B1770"/>
      <c r="C1770"/>
      <c r="D1770"/>
      <c r="E1770"/>
      <c r="F1770"/>
    </row>
    <row r="1771" spans="1:6" ht="15" x14ac:dyDescent="0.25">
      <c r="A1771"/>
      <c r="B1771"/>
      <c r="C1771"/>
      <c r="D1771"/>
      <c r="E1771"/>
      <c r="F1771"/>
    </row>
    <row r="1772" spans="1:6" ht="15" x14ac:dyDescent="0.25">
      <c r="A1772"/>
      <c r="B1772"/>
      <c r="C1772"/>
      <c r="D1772"/>
      <c r="E1772"/>
      <c r="F1772"/>
    </row>
    <row r="1773" spans="1:6" ht="15" x14ac:dyDescent="0.25">
      <c r="A1773"/>
      <c r="B1773"/>
      <c r="C1773"/>
      <c r="D1773"/>
      <c r="E1773"/>
      <c r="F1773"/>
    </row>
    <row r="1774" spans="1:6" ht="15" x14ac:dyDescent="0.25">
      <c r="A1774"/>
      <c r="B1774"/>
      <c r="C1774"/>
      <c r="D1774"/>
      <c r="E1774"/>
      <c r="F1774"/>
    </row>
    <row r="1775" spans="1:6" ht="15" x14ac:dyDescent="0.25">
      <c r="A1775"/>
      <c r="B1775"/>
      <c r="C1775"/>
      <c r="D1775"/>
      <c r="E1775"/>
      <c r="F1775"/>
    </row>
    <row r="1776" spans="1:6" ht="15" x14ac:dyDescent="0.25">
      <c r="A1776"/>
      <c r="B1776"/>
      <c r="C1776"/>
      <c r="D1776"/>
      <c r="E1776"/>
      <c r="F1776"/>
    </row>
    <row r="1777" spans="1:6" ht="15" x14ac:dyDescent="0.25">
      <c r="A1777"/>
      <c r="B1777"/>
      <c r="C1777"/>
      <c r="D1777"/>
      <c r="E1777"/>
      <c r="F1777"/>
    </row>
    <row r="1778" spans="1:6" ht="15" x14ac:dyDescent="0.25">
      <c r="A1778"/>
      <c r="B1778"/>
      <c r="C1778"/>
      <c r="D1778"/>
      <c r="E1778"/>
      <c r="F1778"/>
    </row>
    <row r="1779" spans="1:6" ht="15" x14ac:dyDescent="0.25">
      <c r="A1779"/>
      <c r="B1779"/>
      <c r="C1779"/>
      <c r="D1779"/>
      <c r="E1779"/>
      <c r="F1779"/>
    </row>
    <row r="1780" spans="1:6" ht="15" x14ac:dyDescent="0.25">
      <c r="A1780"/>
      <c r="B1780"/>
      <c r="C1780"/>
      <c r="D1780"/>
      <c r="E1780"/>
      <c r="F1780"/>
    </row>
    <row r="1781" spans="1:6" ht="15" x14ac:dyDescent="0.25">
      <c r="A1781"/>
      <c r="B1781"/>
      <c r="C1781"/>
      <c r="D1781"/>
      <c r="E1781"/>
      <c r="F1781"/>
    </row>
    <row r="1782" spans="1:6" ht="15" x14ac:dyDescent="0.25">
      <c r="A1782"/>
      <c r="B1782"/>
      <c r="C1782"/>
      <c r="D1782"/>
      <c r="E1782"/>
      <c r="F1782"/>
    </row>
    <row r="1783" spans="1:6" ht="15" x14ac:dyDescent="0.25">
      <c r="A1783"/>
      <c r="B1783"/>
      <c r="C1783"/>
      <c r="D1783"/>
      <c r="E1783"/>
      <c r="F1783"/>
    </row>
    <row r="1784" spans="1:6" ht="15" x14ac:dyDescent="0.25">
      <c r="A1784"/>
      <c r="B1784"/>
      <c r="C1784"/>
      <c r="D1784"/>
      <c r="E1784"/>
      <c r="F1784"/>
    </row>
    <row r="1785" spans="1:6" ht="15" x14ac:dyDescent="0.25">
      <c r="A1785"/>
      <c r="B1785"/>
      <c r="C1785"/>
      <c r="D1785"/>
      <c r="E1785"/>
      <c r="F1785"/>
    </row>
    <row r="1786" spans="1:6" ht="15" x14ac:dyDescent="0.25">
      <c r="A1786"/>
      <c r="B1786"/>
      <c r="C1786"/>
      <c r="D1786"/>
      <c r="E1786"/>
      <c r="F1786"/>
    </row>
    <row r="1787" spans="1:6" ht="15" x14ac:dyDescent="0.25">
      <c r="A1787"/>
      <c r="B1787"/>
      <c r="C1787"/>
      <c r="D1787"/>
      <c r="E1787"/>
      <c r="F1787"/>
    </row>
    <row r="1788" spans="1:6" ht="15" x14ac:dyDescent="0.25">
      <c r="A1788"/>
      <c r="B1788"/>
      <c r="C1788"/>
      <c r="D1788"/>
      <c r="E1788"/>
      <c r="F1788"/>
    </row>
    <row r="1789" spans="1:6" ht="15" x14ac:dyDescent="0.25">
      <c r="A1789"/>
      <c r="B1789"/>
      <c r="C1789"/>
      <c r="D1789"/>
      <c r="E1789"/>
      <c r="F1789"/>
    </row>
    <row r="1790" spans="1:6" ht="15" x14ac:dyDescent="0.25">
      <c r="A1790"/>
      <c r="B1790"/>
      <c r="C1790"/>
      <c r="D1790"/>
      <c r="E1790"/>
      <c r="F1790"/>
    </row>
    <row r="1791" spans="1:6" ht="15" x14ac:dyDescent="0.25">
      <c r="A1791"/>
      <c r="B1791"/>
      <c r="C1791"/>
      <c r="D1791"/>
      <c r="E1791"/>
      <c r="F1791"/>
    </row>
    <row r="1792" spans="1:6" ht="15" x14ac:dyDescent="0.25">
      <c r="A1792"/>
      <c r="B1792"/>
      <c r="C1792"/>
      <c r="D1792"/>
      <c r="E1792"/>
      <c r="F1792"/>
    </row>
    <row r="1793" spans="1:6" ht="15" x14ac:dyDescent="0.25">
      <c r="A1793"/>
      <c r="B1793"/>
      <c r="C1793"/>
      <c r="D1793"/>
      <c r="E1793"/>
      <c r="F1793"/>
    </row>
    <row r="1794" spans="1:6" ht="15" x14ac:dyDescent="0.25">
      <c r="A1794"/>
      <c r="B1794"/>
      <c r="C1794"/>
      <c r="D1794"/>
      <c r="E1794"/>
      <c r="F1794"/>
    </row>
    <row r="1795" spans="1:6" ht="15" x14ac:dyDescent="0.25">
      <c r="A1795"/>
      <c r="B1795"/>
      <c r="C1795"/>
      <c r="D1795"/>
      <c r="E1795"/>
      <c r="F1795"/>
    </row>
    <row r="1796" spans="1:6" ht="15" x14ac:dyDescent="0.25">
      <c r="A1796"/>
      <c r="B1796"/>
      <c r="C1796"/>
      <c r="D1796"/>
      <c r="E1796"/>
      <c r="F1796"/>
    </row>
    <row r="1797" spans="1:6" ht="15" x14ac:dyDescent="0.25">
      <c r="A1797"/>
      <c r="B1797"/>
      <c r="C1797"/>
      <c r="D1797"/>
      <c r="E1797"/>
      <c r="F1797"/>
    </row>
    <row r="1798" spans="1:6" ht="15" x14ac:dyDescent="0.25">
      <c r="A1798"/>
      <c r="B1798"/>
      <c r="C1798"/>
      <c r="D1798"/>
      <c r="E1798"/>
      <c r="F1798"/>
    </row>
    <row r="1799" spans="1:6" ht="15" x14ac:dyDescent="0.25">
      <c r="A1799"/>
      <c r="B1799"/>
      <c r="C1799"/>
      <c r="D1799"/>
      <c r="E1799"/>
      <c r="F1799"/>
    </row>
    <row r="1800" spans="1:6" ht="15" x14ac:dyDescent="0.25">
      <c r="A1800"/>
      <c r="B1800"/>
      <c r="C1800"/>
      <c r="D1800"/>
      <c r="E1800"/>
      <c r="F1800"/>
    </row>
    <row r="1801" spans="1:6" ht="15" x14ac:dyDescent="0.25">
      <c r="A1801"/>
      <c r="B1801"/>
      <c r="C1801"/>
      <c r="D1801"/>
      <c r="E1801"/>
      <c r="F1801"/>
    </row>
    <row r="1802" spans="1:6" ht="15" x14ac:dyDescent="0.25">
      <c r="A1802"/>
      <c r="B1802"/>
      <c r="C1802"/>
      <c r="D1802"/>
      <c r="E1802"/>
      <c r="F1802"/>
    </row>
    <row r="1803" spans="1:6" ht="15" x14ac:dyDescent="0.25">
      <c r="A1803"/>
      <c r="B1803"/>
      <c r="C1803"/>
      <c r="D1803"/>
      <c r="E1803"/>
      <c r="F1803"/>
    </row>
    <row r="1804" spans="1:6" ht="15" x14ac:dyDescent="0.25">
      <c r="A1804"/>
      <c r="B1804"/>
      <c r="C1804"/>
      <c r="D1804"/>
      <c r="E1804"/>
      <c r="F1804"/>
    </row>
    <row r="1805" spans="1:6" ht="15" x14ac:dyDescent="0.25">
      <c r="A1805"/>
      <c r="B1805"/>
      <c r="C1805"/>
      <c r="D1805"/>
      <c r="E1805"/>
      <c r="F1805"/>
    </row>
    <row r="1806" spans="1:6" ht="15" x14ac:dyDescent="0.25">
      <c r="A1806"/>
      <c r="B1806"/>
      <c r="C1806"/>
      <c r="D1806"/>
      <c r="E1806"/>
      <c r="F1806"/>
    </row>
    <row r="1807" spans="1:6" ht="15" x14ac:dyDescent="0.25">
      <c r="A1807"/>
      <c r="B1807"/>
      <c r="C1807"/>
      <c r="D1807"/>
      <c r="E1807"/>
      <c r="F1807"/>
    </row>
    <row r="1808" spans="1:6" ht="15" x14ac:dyDescent="0.25">
      <c r="A1808"/>
      <c r="B1808"/>
      <c r="C1808"/>
      <c r="D1808"/>
      <c r="E1808"/>
      <c r="F1808"/>
    </row>
    <row r="1809" spans="1:6" ht="15" x14ac:dyDescent="0.25">
      <c r="A1809"/>
      <c r="B1809"/>
      <c r="C1809"/>
      <c r="D1809"/>
      <c r="E1809"/>
      <c r="F1809"/>
    </row>
    <row r="1810" spans="1:6" ht="15" x14ac:dyDescent="0.25">
      <c r="A1810"/>
      <c r="B1810"/>
      <c r="C1810"/>
      <c r="D1810"/>
      <c r="E1810"/>
      <c r="F1810"/>
    </row>
    <row r="1811" spans="1:6" ht="15" x14ac:dyDescent="0.25">
      <c r="A1811"/>
      <c r="B1811"/>
      <c r="C1811"/>
      <c r="D1811"/>
      <c r="E1811"/>
      <c r="F1811"/>
    </row>
    <row r="1812" spans="1:6" ht="15" x14ac:dyDescent="0.25">
      <c r="A1812"/>
      <c r="B1812"/>
      <c r="C1812"/>
      <c r="D1812"/>
      <c r="E1812"/>
      <c r="F1812"/>
    </row>
    <row r="1813" spans="1:6" ht="15" x14ac:dyDescent="0.25">
      <c r="A1813"/>
      <c r="B1813"/>
      <c r="C1813"/>
      <c r="D1813"/>
      <c r="E1813"/>
      <c r="F1813"/>
    </row>
    <row r="1814" spans="1:6" ht="15" x14ac:dyDescent="0.25">
      <c r="A1814"/>
      <c r="B1814"/>
      <c r="C1814"/>
      <c r="D1814"/>
      <c r="E1814"/>
      <c r="F1814"/>
    </row>
    <row r="1815" spans="1:6" ht="15" x14ac:dyDescent="0.25">
      <c r="A1815"/>
      <c r="B1815"/>
      <c r="C1815"/>
      <c r="D1815"/>
      <c r="E1815"/>
      <c r="F1815"/>
    </row>
    <row r="1816" spans="1:6" ht="15" x14ac:dyDescent="0.25">
      <c r="A1816"/>
      <c r="B1816"/>
      <c r="C1816"/>
      <c r="D1816"/>
      <c r="E1816"/>
      <c r="F1816"/>
    </row>
    <row r="1817" spans="1:6" ht="15" x14ac:dyDescent="0.25">
      <c r="A1817"/>
      <c r="B1817"/>
      <c r="C1817"/>
      <c r="D1817"/>
      <c r="E1817"/>
      <c r="F1817"/>
    </row>
    <row r="1818" spans="1:6" ht="15" x14ac:dyDescent="0.25">
      <c r="A1818"/>
      <c r="B1818"/>
      <c r="C1818"/>
      <c r="D1818"/>
      <c r="E1818"/>
      <c r="F1818"/>
    </row>
    <row r="1819" spans="1:6" ht="15" x14ac:dyDescent="0.25">
      <c r="A1819"/>
      <c r="B1819"/>
      <c r="C1819"/>
      <c r="D1819"/>
      <c r="E1819"/>
      <c r="F1819"/>
    </row>
    <row r="1820" spans="1:6" ht="15" x14ac:dyDescent="0.25">
      <c r="A1820"/>
      <c r="B1820"/>
      <c r="C1820"/>
      <c r="D1820"/>
      <c r="E1820"/>
      <c r="F1820"/>
    </row>
    <row r="1821" spans="1:6" ht="15" x14ac:dyDescent="0.25">
      <c r="A1821"/>
      <c r="B1821"/>
      <c r="C1821"/>
      <c r="D1821"/>
      <c r="E1821"/>
      <c r="F1821"/>
    </row>
    <row r="1822" spans="1:6" ht="15" x14ac:dyDescent="0.25">
      <c r="A1822"/>
      <c r="B1822"/>
      <c r="C1822"/>
      <c r="D1822"/>
      <c r="E1822"/>
      <c r="F1822"/>
    </row>
    <row r="1823" spans="1:6" ht="15" x14ac:dyDescent="0.25">
      <c r="A1823"/>
      <c r="B1823"/>
      <c r="C1823"/>
      <c r="D1823"/>
      <c r="E1823"/>
      <c r="F1823"/>
    </row>
    <row r="1824" spans="1:6" ht="15" x14ac:dyDescent="0.25">
      <c r="A1824"/>
      <c r="B1824"/>
      <c r="C1824"/>
      <c r="D1824"/>
      <c r="E1824"/>
      <c r="F1824"/>
    </row>
    <row r="1825" spans="1:6" ht="15" x14ac:dyDescent="0.25">
      <c r="A1825"/>
      <c r="B1825"/>
      <c r="C1825"/>
      <c r="D1825"/>
      <c r="E1825"/>
      <c r="F1825"/>
    </row>
    <row r="1826" spans="1:6" ht="15" x14ac:dyDescent="0.25">
      <c r="A1826"/>
      <c r="B1826"/>
      <c r="C1826"/>
      <c r="D1826"/>
      <c r="E1826"/>
      <c r="F1826"/>
    </row>
    <row r="1827" spans="1:6" ht="15" x14ac:dyDescent="0.25">
      <c r="A1827"/>
      <c r="B1827"/>
      <c r="C1827"/>
      <c r="D1827"/>
      <c r="E1827"/>
      <c r="F1827"/>
    </row>
    <row r="1828" spans="1:6" ht="15" x14ac:dyDescent="0.25">
      <c r="A1828"/>
      <c r="B1828"/>
      <c r="C1828"/>
      <c r="D1828"/>
      <c r="E1828"/>
      <c r="F1828"/>
    </row>
    <row r="1829" spans="1:6" ht="15" x14ac:dyDescent="0.25">
      <c r="A1829"/>
      <c r="B1829"/>
      <c r="C1829"/>
      <c r="D1829"/>
      <c r="E1829"/>
      <c r="F1829"/>
    </row>
    <row r="1830" spans="1:6" ht="15" x14ac:dyDescent="0.25">
      <c r="A1830"/>
      <c r="B1830"/>
      <c r="C1830"/>
      <c r="D1830"/>
      <c r="E1830"/>
      <c r="F1830"/>
    </row>
    <row r="1831" spans="1:6" ht="15" x14ac:dyDescent="0.25">
      <c r="A1831"/>
      <c r="B1831"/>
      <c r="C1831"/>
      <c r="D1831"/>
      <c r="E1831"/>
      <c r="F1831"/>
    </row>
    <row r="1832" spans="1:6" ht="15" x14ac:dyDescent="0.25">
      <c r="A1832"/>
      <c r="B1832"/>
      <c r="C1832"/>
      <c r="D1832"/>
      <c r="E1832"/>
      <c r="F1832"/>
    </row>
    <row r="1833" spans="1:6" ht="15" x14ac:dyDescent="0.25">
      <c r="A1833"/>
      <c r="B1833"/>
      <c r="C1833"/>
      <c r="D1833"/>
      <c r="E1833"/>
      <c r="F1833"/>
    </row>
    <row r="1834" spans="1:6" ht="15" x14ac:dyDescent="0.25">
      <c r="A1834"/>
      <c r="B1834"/>
      <c r="C1834"/>
      <c r="D1834"/>
      <c r="E1834"/>
      <c r="F1834"/>
    </row>
    <row r="1835" spans="1:6" ht="15" x14ac:dyDescent="0.25">
      <c r="A1835"/>
      <c r="B1835"/>
      <c r="C1835"/>
      <c r="D1835"/>
      <c r="E1835"/>
      <c r="F1835"/>
    </row>
    <row r="1836" spans="1:6" ht="15" x14ac:dyDescent="0.25">
      <c r="A1836"/>
      <c r="B1836"/>
      <c r="C1836"/>
      <c r="D1836"/>
      <c r="E1836"/>
      <c r="F1836"/>
    </row>
    <row r="1837" spans="1:6" ht="15" x14ac:dyDescent="0.25">
      <c r="A1837"/>
      <c r="B1837"/>
      <c r="C1837"/>
      <c r="D1837"/>
      <c r="E1837"/>
      <c r="F1837"/>
    </row>
    <row r="1838" spans="1:6" ht="15" x14ac:dyDescent="0.25">
      <c r="A1838"/>
      <c r="B1838"/>
      <c r="C1838"/>
      <c r="D1838"/>
      <c r="E1838"/>
      <c r="F1838"/>
    </row>
    <row r="1839" spans="1:6" ht="15" x14ac:dyDescent="0.25">
      <c r="A1839"/>
      <c r="B1839"/>
      <c r="C1839"/>
      <c r="D1839"/>
      <c r="E1839"/>
      <c r="F1839"/>
    </row>
    <row r="1840" spans="1:6" ht="15" x14ac:dyDescent="0.25">
      <c r="A1840"/>
      <c r="B1840"/>
      <c r="C1840"/>
      <c r="D1840"/>
      <c r="E1840"/>
      <c r="F1840"/>
    </row>
    <row r="1841" spans="1:6" ht="15" x14ac:dyDescent="0.25">
      <c r="A1841"/>
      <c r="B1841"/>
      <c r="C1841"/>
      <c r="D1841"/>
      <c r="E1841"/>
      <c r="F1841"/>
    </row>
    <row r="1842" spans="1:6" ht="15" x14ac:dyDescent="0.25">
      <c r="A1842"/>
      <c r="B1842"/>
      <c r="C1842"/>
      <c r="D1842"/>
      <c r="E1842"/>
      <c r="F1842"/>
    </row>
    <row r="1843" spans="1:6" ht="15" x14ac:dyDescent="0.25">
      <c r="A1843"/>
      <c r="B1843"/>
      <c r="C1843"/>
      <c r="D1843"/>
      <c r="E1843"/>
      <c r="F1843"/>
    </row>
    <row r="1844" spans="1:6" ht="15" x14ac:dyDescent="0.25">
      <c r="A1844"/>
      <c r="B1844"/>
      <c r="C1844"/>
      <c r="D1844"/>
      <c r="E1844"/>
      <c r="F1844"/>
    </row>
    <row r="1845" spans="1:6" ht="15" x14ac:dyDescent="0.25">
      <c r="A1845"/>
      <c r="B1845"/>
      <c r="C1845"/>
      <c r="D1845"/>
      <c r="E1845"/>
      <c r="F1845"/>
    </row>
    <row r="1846" spans="1:6" ht="15" x14ac:dyDescent="0.25">
      <c r="A1846"/>
      <c r="B1846"/>
      <c r="C1846"/>
      <c r="D1846"/>
      <c r="E1846"/>
      <c r="F1846"/>
    </row>
    <row r="1847" spans="1:6" ht="15" x14ac:dyDescent="0.25">
      <c r="A1847"/>
      <c r="B1847"/>
      <c r="C1847"/>
      <c r="D1847"/>
      <c r="E1847"/>
      <c r="F1847"/>
    </row>
    <row r="1848" spans="1:6" ht="15" x14ac:dyDescent="0.25">
      <c r="A1848"/>
      <c r="B1848"/>
      <c r="C1848"/>
      <c r="D1848"/>
      <c r="E1848"/>
      <c r="F1848"/>
    </row>
    <row r="1849" spans="1:6" ht="15" x14ac:dyDescent="0.25">
      <c r="A1849"/>
      <c r="B1849"/>
      <c r="C1849"/>
      <c r="D1849"/>
      <c r="E1849"/>
      <c r="F1849"/>
    </row>
    <row r="1850" spans="1:6" ht="15" x14ac:dyDescent="0.25">
      <c r="A1850"/>
      <c r="B1850"/>
      <c r="C1850"/>
      <c r="D1850"/>
      <c r="E1850"/>
      <c r="F1850"/>
    </row>
    <row r="1851" spans="1:6" ht="15" x14ac:dyDescent="0.25">
      <c r="A1851"/>
      <c r="B1851"/>
      <c r="C1851"/>
      <c r="D1851"/>
      <c r="E1851"/>
      <c r="F1851"/>
    </row>
    <row r="1852" spans="1:6" ht="15" x14ac:dyDescent="0.25">
      <c r="A1852"/>
      <c r="B1852"/>
      <c r="C1852"/>
      <c r="D1852"/>
      <c r="E1852"/>
      <c r="F1852"/>
    </row>
    <row r="1853" spans="1:6" ht="15" x14ac:dyDescent="0.25">
      <c r="A1853"/>
      <c r="B1853"/>
      <c r="C1853"/>
      <c r="D1853"/>
      <c r="E1853"/>
      <c r="F1853"/>
    </row>
    <row r="1854" spans="1:6" ht="15" x14ac:dyDescent="0.25">
      <c r="A1854"/>
      <c r="B1854"/>
      <c r="C1854"/>
      <c r="D1854"/>
      <c r="E1854"/>
      <c r="F1854"/>
    </row>
    <row r="1855" spans="1:6" ht="15" x14ac:dyDescent="0.25">
      <c r="A1855"/>
      <c r="B1855"/>
      <c r="C1855"/>
      <c r="D1855"/>
      <c r="E1855"/>
      <c r="F1855"/>
    </row>
    <row r="1856" spans="1:6" ht="15" x14ac:dyDescent="0.25">
      <c r="A1856"/>
      <c r="B1856"/>
      <c r="C1856"/>
      <c r="D1856"/>
      <c r="E1856"/>
      <c r="F1856"/>
    </row>
    <row r="1857" spans="1:6" ht="15" x14ac:dyDescent="0.25">
      <c r="A1857"/>
      <c r="B1857"/>
      <c r="C1857"/>
      <c r="D1857"/>
      <c r="E1857"/>
      <c r="F1857"/>
    </row>
    <row r="1858" spans="1:6" ht="15" x14ac:dyDescent="0.25">
      <c r="A1858"/>
      <c r="B1858"/>
      <c r="C1858"/>
      <c r="D1858"/>
      <c r="E1858"/>
      <c r="F1858"/>
    </row>
    <row r="1859" spans="1:6" ht="15" x14ac:dyDescent="0.25">
      <c r="A1859"/>
      <c r="B1859"/>
      <c r="C1859"/>
      <c r="D1859"/>
      <c r="E1859"/>
      <c r="F1859"/>
    </row>
    <row r="1860" spans="1:6" ht="15" x14ac:dyDescent="0.25">
      <c r="A1860"/>
      <c r="B1860"/>
      <c r="C1860"/>
      <c r="D1860"/>
      <c r="E1860"/>
      <c r="F1860"/>
    </row>
    <row r="1861" spans="1:6" ht="15" x14ac:dyDescent="0.25">
      <c r="A1861"/>
      <c r="B1861"/>
      <c r="C1861"/>
      <c r="D1861"/>
      <c r="E1861"/>
      <c r="F1861"/>
    </row>
    <row r="1862" spans="1:6" ht="15" x14ac:dyDescent="0.25">
      <c r="A1862"/>
      <c r="B1862"/>
      <c r="C1862"/>
      <c r="D1862"/>
      <c r="E1862"/>
      <c r="F1862"/>
    </row>
    <row r="1863" spans="1:6" ht="15" x14ac:dyDescent="0.25">
      <c r="A1863"/>
      <c r="B1863"/>
      <c r="C1863"/>
      <c r="D1863"/>
      <c r="E1863"/>
      <c r="F1863"/>
    </row>
    <row r="1864" spans="1:6" ht="15" x14ac:dyDescent="0.25">
      <c r="A1864"/>
      <c r="B1864"/>
      <c r="C1864"/>
      <c r="D1864"/>
      <c r="E1864"/>
      <c r="F1864"/>
    </row>
    <row r="1865" spans="1:6" ht="15" x14ac:dyDescent="0.25">
      <c r="A1865"/>
      <c r="B1865"/>
      <c r="C1865"/>
      <c r="D1865"/>
      <c r="E1865"/>
      <c r="F1865"/>
    </row>
    <row r="1866" spans="1:6" ht="15" x14ac:dyDescent="0.25">
      <c r="A1866"/>
      <c r="B1866"/>
      <c r="C1866"/>
      <c r="D1866"/>
      <c r="E1866"/>
      <c r="F1866"/>
    </row>
    <row r="1867" spans="1:6" ht="15" x14ac:dyDescent="0.25">
      <c r="A1867"/>
      <c r="B1867"/>
      <c r="C1867"/>
      <c r="D1867"/>
      <c r="E1867"/>
      <c r="F1867"/>
    </row>
    <row r="1868" spans="1:6" ht="15" x14ac:dyDescent="0.25">
      <c r="A1868"/>
      <c r="B1868"/>
      <c r="C1868"/>
      <c r="D1868"/>
      <c r="E1868"/>
      <c r="F1868"/>
    </row>
    <row r="1869" spans="1:6" ht="15" x14ac:dyDescent="0.25">
      <c r="A1869"/>
      <c r="B1869"/>
      <c r="C1869"/>
      <c r="D1869"/>
      <c r="E1869"/>
      <c r="F1869"/>
    </row>
    <row r="1870" spans="1:6" ht="15" x14ac:dyDescent="0.25">
      <c r="A1870"/>
      <c r="B1870"/>
      <c r="C1870"/>
      <c r="D1870"/>
      <c r="E1870"/>
      <c r="F1870"/>
    </row>
    <row r="1871" spans="1:6" ht="15" x14ac:dyDescent="0.25">
      <c r="A1871"/>
      <c r="B1871"/>
      <c r="C1871"/>
      <c r="D1871"/>
      <c r="E1871"/>
      <c r="F1871"/>
    </row>
    <row r="1872" spans="1:6" ht="15" x14ac:dyDescent="0.25">
      <c r="A1872"/>
      <c r="B1872"/>
      <c r="C1872"/>
      <c r="D1872"/>
      <c r="E1872"/>
      <c r="F1872"/>
    </row>
    <row r="1873" spans="1:6" ht="15" x14ac:dyDescent="0.25">
      <c r="A1873"/>
      <c r="B1873"/>
      <c r="C1873"/>
      <c r="D1873"/>
      <c r="E1873"/>
      <c r="F1873"/>
    </row>
    <row r="1874" spans="1:6" ht="15" x14ac:dyDescent="0.25">
      <c r="A1874"/>
      <c r="B1874"/>
      <c r="C1874"/>
      <c r="D1874"/>
      <c r="E1874"/>
      <c r="F1874"/>
    </row>
    <row r="1875" spans="1:6" ht="15" x14ac:dyDescent="0.25">
      <c r="A1875"/>
      <c r="B1875"/>
      <c r="C1875"/>
      <c r="D1875"/>
      <c r="E1875"/>
      <c r="F1875"/>
    </row>
    <row r="1876" spans="1:6" ht="15" x14ac:dyDescent="0.25">
      <c r="A1876"/>
      <c r="B1876"/>
      <c r="C1876"/>
      <c r="D1876"/>
      <c r="E1876"/>
      <c r="F1876"/>
    </row>
    <row r="1877" spans="1:6" ht="15" x14ac:dyDescent="0.25">
      <c r="A1877"/>
      <c r="B1877"/>
      <c r="C1877"/>
      <c r="D1877"/>
      <c r="E1877"/>
      <c r="F1877"/>
    </row>
    <row r="1878" spans="1:6" ht="15" x14ac:dyDescent="0.25">
      <c r="A1878"/>
      <c r="B1878"/>
      <c r="C1878"/>
      <c r="D1878"/>
      <c r="E1878"/>
      <c r="F1878"/>
    </row>
    <row r="1879" spans="1:6" ht="15" x14ac:dyDescent="0.25">
      <c r="A1879"/>
      <c r="B1879"/>
      <c r="C1879"/>
      <c r="D1879"/>
      <c r="E1879"/>
      <c r="F1879"/>
    </row>
    <row r="1880" spans="1:6" ht="15" x14ac:dyDescent="0.25">
      <c r="A1880"/>
      <c r="B1880"/>
      <c r="C1880"/>
      <c r="D1880"/>
      <c r="E1880"/>
      <c r="F1880"/>
    </row>
    <row r="1881" spans="1:6" ht="15" x14ac:dyDescent="0.25">
      <c r="A1881"/>
      <c r="B1881"/>
      <c r="C1881"/>
      <c r="D1881"/>
      <c r="E1881"/>
      <c r="F1881"/>
    </row>
    <row r="1882" spans="1:6" ht="15" x14ac:dyDescent="0.25">
      <c r="A1882"/>
      <c r="B1882"/>
      <c r="C1882"/>
      <c r="D1882"/>
      <c r="E1882"/>
      <c r="F1882"/>
    </row>
    <row r="1883" spans="1:6" ht="15" x14ac:dyDescent="0.25">
      <c r="A1883"/>
      <c r="B1883"/>
      <c r="C1883"/>
      <c r="D1883"/>
      <c r="E1883"/>
      <c r="F1883"/>
    </row>
    <row r="1884" spans="1:6" ht="15" x14ac:dyDescent="0.25">
      <c r="A1884"/>
      <c r="B1884"/>
      <c r="C1884"/>
      <c r="D1884"/>
      <c r="E1884"/>
      <c r="F1884"/>
    </row>
    <row r="1885" spans="1:6" ht="15" x14ac:dyDescent="0.25">
      <c r="A1885"/>
      <c r="B1885"/>
      <c r="C1885"/>
      <c r="D1885"/>
      <c r="E1885"/>
      <c r="F1885"/>
    </row>
    <row r="1886" spans="1:6" ht="15" x14ac:dyDescent="0.25">
      <c r="A1886"/>
      <c r="B1886"/>
      <c r="C1886"/>
      <c r="D1886"/>
      <c r="E1886"/>
      <c r="F1886"/>
    </row>
    <row r="1887" spans="1:6" ht="15" x14ac:dyDescent="0.25">
      <c r="A1887"/>
      <c r="B1887"/>
      <c r="C1887"/>
      <c r="D1887"/>
      <c r="E1887"/>
      <c r="F1887"/>
    </row>
    <row r="1888" spans="1:6" ht="15" x14ac:dyDescent="0.25">
      <c r="A1888"/>
      <c r="B1888"/>
      <c r="C1888"/>
      <c r="D1888"/>
      <c r="E1888"/>
      <c r="F1888"/>
    </row>
    <row r="1889" spans="1:6" ht="15" x14ac:dyDescent="0.25">
      <c r="A1889"/>
      <c r="B1889"/>
      <c r="C1889"/>
      <c r="D1889"/>
      <c r="E1889"/>
      <c r="F1889"/>
    </row>
    <row r="1890" spans="1:6" ht="15" x14ac:dyDescent="0.25">
      <c r="A1890"/>
      <c r="B1890"/>
      <c r="C1890"/>
      <c r="D1890"/>
      <c r="E1890"/>
      <c r="F1890"/>
    </row>
    <row r="1891" spans="1:6" ht="15" x14ac:dyDescent="0.25">
      <c r="A1891"/>
      <c r="B1891"/>
      <c r="C1891"/>
      <c r="D1891"/>
      <c r="E1891"/>
      <c r="F1891"/>
    </row>
    <row r="1892" spans="1:6" ht="15" x14ac:dyDescent="0.25">
      <c r="A1892"/>
      <c r="B1892"/>
      <c r="C1892"/>
      <c r="D1892"/>
      <c r="E1892"/>
      <c r="F1892"/>
    </row>
    <row r="1893" spans="1:6" ht="15" x14ac:dyDescent="0.25">
      <c r="A1893"/>
      <c r="B1893"/>
      <c r="C1893"/>
      <c r="D1893"/>
      <c r="E1893"/>
      <c r="F1893"/>
    </row>
    <row r="1894" spans="1:6" ht="15" x14ac:dyDescent="0.25">
      <c r="A1894"/>
      <c r="B1894"/>
      <c r="C1894"/>
      <c r="D1894"/>
      <c r="E1894"/>
      <c r="F1894"/>
    </row>
    <row r="1895" spans="1:6" ht="15" x14ac:dyDescent="0.25">
      <c r="A1895"/>
      <c r="B1895"/>
      <c r="C1895"/>
      <c r="D1895"/>
      <c r="E1895"/>
      <c r="F1895"/>
    </row>
    <row r="1896" spans="1:6" ht="15" x14ac:dyDescent="0.25">
      <c r="A1896"/>
      <c r="B1896"/>
      <c r="C1896"/>
      <c r="D1896"/>
      <c r="E1896"/>
      <c r="F1896"/>
    </row>
    <row r="1897" spans="1:6" ht="15" x14ac:dyDescent="0.25">
      <c r="A1897"/>
      <c r="B1897"/>
      <c r="C1897"/>
      <c r="D1897"/>
      <c r="E1897"/>
      <c r="F1897"/>
    </row>
    <row r="1898" spans="1:6" ht="15" x14ac:dyDescent="0.25">
      <c r="A1898"/>
      <c r="B1898"/>
      <c r="C1898"/>
      <c r="D1898"/>
      <c r="E1898"/>
      <c r="F1898"/>
    </row>
    <row r="1899" spans="1:6" ht="15" x14ac:dyDescent="0.25">
      <c r="A1899"/>
      <c r="B1899"/>
      <c r="C1899"/>
      <c r="D1899"/>
      <c r="E1899"/>
      <c r="F1899"/>
    </row>
    <row r="1900" spans="1:6" ht="15" x14ac:dyDescent="0.25">
      <c r="A1900"/>
      <c r="B1900"/>
      <c r="C1900"/>
      <c r="D1900"/>
      <c r="E1900"/>
      <c r="F1900"/>
    </row>
    <row r="1901" spans="1:6" ht="15" x14ac:dyDescent="0.25">
      <c r="A1901"/>
      <c r="B1901"/>
      <c r="C1901"/>
      <c r="D1901"/>
      <c r="E1901"/>
      <c r="F1901"/>
    </row>
    <row r="1902" spans="1:6" ht="15" x14ac:dyDescent="0.25">
      <c r="A1902"/>
      <c r="B1902"/>
      <c r="C1902"/>
      <c r="D1902"/>
      <c r="E1902"/>
      <c r="F1902"/>
    </row>
    <row r="1903" spans="1:6" ht="15" x14ac:dyDescent="0.25">
      <c r="A1903"/>
      <c r="B1903"/>
      <c r="C1903"/>
      <c r="D1903"/>
      <c r="E1903"/>
      <c r="F1903"/>
    </row>
    <row r="1904" spans="1:6" ht="15" x14ac:dyDescent="0.25">
      <c r="A1904"/>
      <c r="B1904"/>
      <c r="C1904"/>
      <c r="D1904"/>
      <c r="E1904"/>
      <c r="F1904"/>
    </row>
    <row r="1905" spans="1:6" ht="15" x14ac:dyDescent="0.25">
      <c r="A1905"/>
      <c r="B1905"/>
      <c r="C1905"/>
      <c r="D1905"/>
      <c r="E1905"/>
      <c r="F1905"/>
    </row>
    <row r="1906" spans="1:6" ht="15" x14ac:dyDescent="0.25">
      <c r="A1906"/>
      <c r="B1906"/>
      <c r="C1906"/>
      <c r="D1906"/>
      <c r="E1906"/>
      <c r="F1906"/>
    </row>
    <row r="1907" spans="1:6" ht="15" x14ac:dyDescent="0.25">
      <c r="A1907"/>
      <c r="B1907"/>
      <c r="C1907"/>
      <c r="D1907"/>
      <c r="E1907"/>
      <c r="F1907"/>
    </row>
    <row r="1908" spans="1:6" ht="15" x14ac:dyDescent="0.25">
      <c r="A1908"/>
      <c r="B1908"/>
      <c r="C1908"/>
      <c r="D1908"/>
      <c r="E1908"/>
      <c r="F1908"/>
    </row>
    <row r="1909" spans="1:6" ht="15" x14ac:dyDescent="0.25">
      <c r="A1909"/>
      <c r="B1909"/>
      <c r="C1909"/>
      <c r="D1909"/>
      <c r="E1909"/>
      <c r="F1909"/>
    </row>
    <row r="1910" spans="1:6" ht="15" x14ac:dyDescent="0.25">
      <c r="A1910"/>
      <c r="B1910"/>
      <c r="C1910"/>
      <c r="D1910"/>
      <c r="E1910"/>
      <c r="F1910"/>
    </row>
    <row r="1911" spans="1:6" ht="15" x14ac:dyDescent="0.25">
      <c r="A1911"/>
      <c r="B1911"/>
      <c r="C1911"/>
      <c r="D1911"/>
      <c r="E1911"/>
      <c r="F1911"/>
    </row>
    <row r="1912" spans="1:6" ht="15" x14ac:dyDescent="0.25">
      <c r="A1912"/>
      <c r="B1912"/>
      <c r="C1912"/>
      <c r="D1912"/>
      <c r="E1912"/>
      <c r="F1912"/>
    </row>
    <row r="1913" spans="1:6" ht="15" x14ac:dyDescent="0.25">
      <c r="A1913"/>
      <c r="B1913"/>
      <c r="C1913"/>
      <c r="D1913"/>
      <c r="E1913"/>
      <c r="F1913"/>
    </row>
    <row r="1914" spans="1:6" ht="15" x14ac:dyDescent="0.25">
      <c r="A1914"/>
      <c r="B1914"/>
      <c r="C1914"/>
      <c r="D1914"/>
      <c r="E1914"/>
      <c r="F1914"/>
    </row>
    <row r="1915" spans="1:6" ht="15" x14ac:dyDescent="0.25">
      <c r="A1915"/>
      <c r="B1915"/>
      <c r="C1915"/>
      <c r="D1915"/>
      <c r="E1915"/>
      <c r="F1915"/>
    </row>
    <row r="1916" spans="1:6" ht="15" x14ac:dyDescent="0.25">
      <c r="A1916"/>
      <c r="B1916"/>
      <c r="C1916"/>
      <c r="D1916"/>
      <c r="E1916"/>
      <c r="F1916"/>
    </row>
    <row r="1917" spans="1:6" ht="15" x14ac:dyDescent="0.25">
      <c r="A1917"/>
      <c r="B1917"/>
      <c r="C1917"/>
      <c r="D1917"/>
      <c r="E1917"/>
      <c r="F1917"/>
    </row>
    <row r="1918" spans="1:6" ht="15" x14ac:dyDescent="0.25">
      <c r="A1918"/>
      <c r="B1918"/>
      <c r="C1918"/>
      <c r="D1918"/>
      <c r="E1918"/>
      <c r="F1918"/>
    </row>
    <row r="1919" spans="1:6" ht="15" x14ac:dyDescent="0.25">
      <c r="A1919"/>
      <c r="B1919"/>
      <c r="C1919"/>
      <c r="D1919"/>
      <c r="E1919"/>
      <c r="F1919"/>
    </row>
    <row r="1920" spans="1:6" ht="15" x14ac:dyDescent="0.25">
      <c r="A1920"/>
      <c r="B1920"/>
      <c r="C1920"/>
      <c r="D1920"/>
      <c r="E1920"/>
      <c r="F1920"/>
    </row>
    <row r="1921" spans="1:6" ht="15" x14ac:dyDescent="0.25">
      <c r="A1921"/>
      <c r="B1921"/>
      <c r="C1921"/>
      <c r="D1921"/>
      <c r="E1921"/>
      <c r="F1921"/>
    </row>
    <row r="1922" spans="1:6" ht="15" x14ac:dyDescent="0.25">
      <c r="A1922"/>
      <c r="B1922"/>
      <c r="C1922"/>
      <c r="D1922"/>
      <c r="E1922"/>
      <c r="F1922"/>
    </row>
    <row r="1923" spans="1:6" ht="15" x14ac:dyDescent="0.25">
      <c r="A1923"/>
      <c r="B1923"/>
      <c r="C1923"/>
      <c r="D1923"/>
      <c r="E1923"/>
      <c r="F1923"/>
    </row>
    <row r="1924" spans="1:6" ht="15" x14ac:dyDescent="0.25">
      <c r="A1924"/>
      <c r="B1924"/>
      <c r="C1924"/>
      <c r="D1924"/>
      <c r="E1924"/>
      <c r="F1924"/>
    </row>
    <row r="1925" spans="1:6" ht="15" x14ac:dyDescent="0.25">
      <c r="A1925"/>
      <c r="B1925"/>
      <c r="C1925"/>
      <c r="D1925"/>
      <c r="E1925"/>
      <c r="F1925"/>
    </row>
    <row r="1926" spans="1:6" ht="15" x14ac:dyDescent="0.25">
      <c r="A1926"/>
      <c r="B1926"/>
      <c r="C1926"/>
      <c r="D1926"/>
      <c r="E1926"/>
      <c r="F1926"/>
    </row>
    <row r="1927" spans="1:6" ht="15" x14ac:dyDescent="0.25">
      <c r="A1927"/>
      <c r="B1927"/>
      <c r="C1927"/>
      <c r="D1927"/>
      <c r="E1927"/>
      <c r="F1927"/>
    </row>
    <row r="1928" spans="1:6" ht="15" x14ac:dyDescent="0.25">
      <c r="A1928"/>
      <c r="B1928"/>
      <c r="C1928"/>
      <c r="D1928"/>
      <c r="E1928"/>
      <c r="F1928"/>
    </row>
    <row r="1929" spans="1:6" ht="15" x14ac:dyDescent="0.25">
      <c r="A1929"/>
      <c r="B1929"/>
      <c r="C1929"/>
      <c r="D1929"/>
      <c r="E1929"/>
      <c r="F1929"/>
    </row>
    <row r="1930" spans="1:6" ht="15" x14ac:dyDescent="0.25">
      <c r="A1930"/>
      <c r="B1930"/>
      <c r="C1930"/>
      <c r="D1930"/>
      <c r="E1930"/>
      <c r="F1930"/>
    </row>
    <row r="1931" spans="1:6" ht="15" x14ac:dyDescent="0.25">
      <c r="A1931"/>
      <c r="B1931"/>
      <c r="C1931"/>
      <c r="D1931"/>
      <c r="E1931"/>
      <c r="F1931"/>
    </row>
    <row r="1932" spans="1:6" ht="15" x14ac:dyDescent="0.25">
      <c r="A1932"/>
      <c r="B1932"/>
      <c r="C1932"/>
      <c r="D1932"/>
      <c r="E1932"/>
      <c r="F1932"/>
    </row>
    <row r="1933" spans="1:6" ht="15" x14ac:dyDescent="0.25">
      <c r="A1933"/>
      <c r="B1933"/>
      <c r="C1933"/>
      <c r="D1933"/>
      <c r="E1933"/>
      <c r="F1933"/>
    </row>
    <row r="1934" spans="1:6" ht="15" x14ac:dyDescent="0.25">
      <c r="A1934"/>
      <c r="B1934"/>
      <c r="C1934"/>
      <c r="D1934"/>
      <c r="E1934"/>
      <c r="F1934"/>
    </row>
    <row r="1935" spans="1:6" ht="15" x14ac:dyDescent="0.25">
      <c r="A1935"/>
      <c r="B1935"/>
      <c r="C1935"/>
      <c r="D1935"/>
      <c r="E1935"/>
      <c r="F1935"/>
    </row>
    <row r="1936" spans="1:6" ht="15" x14ac:dyDescent="0.25">
      <c r="A1936"/>
      <c r="B1936"/>
      <c r="C1936"/>
      <c r="D1936"/>
      <c r="E1936"/>
      <c r="F1936"/>
    </row>
    <row r="1937" spans="1:6" ht="15" x14ac:dyDescent="0.25">
      <c r="A1937"/>
      <c r="B1937"/>
      <c r="C1937"/>
      <c r="D1937"/>
      <c r="E1937"/>
      <c r="F1937"/>
    </row>
    <row r="1938" spans="1:6" ht="15" x14ac:dyDescent="0.25">
      <c r="A1938"/>
      <c r="B1938"/>
      <c r="C1938"/>
      <c r="D1938"/>
      <c r="E1938"/>
      <c r="F1938"/>
    </row>
    <row r="1939" spans="1:6" ht="15" x14ac:dyDescent="0.25">
      <c r="A1939"/>
      <c r="B1939"/>
      <c r="C1939"/>
      <c r="D1939"/>
      <c r="E1939"/>
      <c r="F1939"/>
    </row>
    <row r="1940" spans="1:6" ht="15" x14ac:dyDescent="0.25">
      <c r="A1940"/>
      <c r="B1940"/>
      <c r="C1940"/>
      <c r="D1940"/>
      <c r="E1940"/>
      <c r="F1940"/>
    </row>
    <row r="1941" spans="1:6" ht="15" x14ac:dyDescent="0.25">
      <c r="A1941"/>
      <c r="B1941"/>
      <c r="C1941"/>
      <c r="D1941"/>
      <c r="E1941"/>
      <c r="F1941"/>
    </row>
    <row r="1942" spans="1:6" ht="15" x14ac:dyDescent="0.25">
      <c r="A1942"/>
      <c r="B1942"/>
      <c r="C1942"/>
      <c r="D1942"/>
      <c r="E1942"/>
      <c r="F1942"/>
    </row>
    <row r="1943" spans="1:6" ht="15" x14ac:dyDescent="0.25">
      <c r="A1943"/>
      <c r="B1943"/>
      <c r="C1943"/>
      <c r="D1943"/>
      <c r="E1943"/>
      <c r="F1943"/>
    </row>
    <row r="1944" spans="1:6" ht="15" x14ac:dyDescent="0.25">
      <c r="A1944"/>
      <c r="B1944"/>
      <c r="C1944"/>
      <c r="D1944"/>
      <c r="E1944"/>
      <c r="F1944"/>
    </row>
    <row r="1945" spans="1:6" ht="15" x14ac:dyDescent="0.25">
      <c r="A1945"/>
      <c r="B1945"/>
      <c r="C1945"/>
      <c r="D1945"/>
      <c r="E1945"/>
      <c r="F1945"/>
    </row>
    <row r="1946" spans="1:6" ht="15" x14ac:dyDescent="0.25">
      <c r="A1946"/>
      <c r="B1946"/>
      <c r="C1946"/>
      <c r="D1946"/>
      <c r="E1946"/>
      <c r="F1946"/>
    </row>
    <row r="1947" spans="1:6" ht="15" x14ac:dyDescent="0.25">
      <c r="A1947"/>
      <c r="B1947"/>
      <c r="C1947"/>
      <c r="D1947"/>
      <c r="E1947"/>
      <c r="F1947"/>
    </row>
    <row r="1948" spans="1:6" ht="15" x14ac:dyDescent="0.25">
      <c r="A1948"/>
      <c r="B1948"/>
      <c r="C1948"/>
      <c r="D1948"/>
      <c r="E1948"/>
      <c r="F1948"/>
    </row>
    <row r="1949" spans="1:6" ht="15" x14ac:dyDescent="0.25">
      <c r="A1949"/>
      <c r="B1949"/>
      <c r="C1949"/>
      <c r="D1949"/>
      <c r="E1949"/>
      <c r="F1949"/>
    </row>
    <row r="1950" spans="1:6" ht="15" x14ac:dyDescent="0.25">
      <c r="A1950"/>
      <c r="B1950"/>
      <c r="C1950"/>
      <c r="D1950"/>
      <c r="E1950"/>
      <c r="F1950"/>
    </row>
    <row r="1951" spans="1:6" ht="15" x14ac:dyDescent="0.25">
      <c r="A1951"/>
      <c r="B1951"/>
      <c r="C1951"/>
      <c r="D1951"/>
      <c r="E1951"/>
      <c r="F1951"/>
    </row>
    <row r="1952" spans="1:6" ht="15" x14ac:dyDescent="0.25">
      <c r="A1952"/>
      <c r="B1952"/>
      <c r="C1952"/>
      <c r="D1952"/>
      <c r="E1952"/>
      <c r="F1952"/>
    </row>
    <row r="1953" spans="1:6" ht="15" x14ac:dyDescent="0.25">
      <c r="A1953"/>
      <c r="B1953"/>
      <c r="C1953"/>
      <c r="D1953"/>
      <c r="E1953"/>
      <c r="F1953"/>
    </row>
    <row r="1954" spans="1:6" ht="15" x14ac:dyDescent="0.25">
      <c r="A1954"/>
      <c r="B1954"/>
      <c r="C1954"/>
      <c r="D1954"/>
      <c r="E1954"/>
      <c r="F1954"/>
    </row>
    <row r="1955" spans="1:6" ht="15" x14ac:dyDescent="0.25">
      <c r="A1955"/>
      <c r="B1955"/>
      <c r="C1955"/>
      <c r="D1955"/>
      <c r="E1955"/>
      <c r="F1955"/>
    </row>
    <row r="1956" spans="1:6" ht="15" x14ac:dyDescent="0.25">
      <c r="A1956"/>
      <c r="B1956"/>
      <c r="C1956"/>
      <c r="D1956"/>
      <c r="E1956"/>
      <c r="F1956"/>
    </row>
    <row r="1957" spans="1:6" ht="15" x14ac:dyDescent="0.25">
      <c r="A1957"/>
      <c r="B1957"/>
      <c r="C1957"/>
      <c r="D1957"/>
      <c r="E1957"/>
      <c r="F1957"/>
    </row>
    <row r="1958" spans="1:6" ht="15" x14ac:dyDescent="0.25">
      <c r="A1958"/>
      <c r="B1958"/>
      <c r="C1958"/>
      <c r="D1958"/>
      <c r="E1958"/>
      <c r="F1958"/>
    </row>
    <row r="1959" spans="1:6" ht="15" x14ac:dyDescent="0.25">
      <c r="A1959"/>
      <c r="B1959"/>
      <c r="C1959"/>
      <c r="D1959"/>
      <c r="E1959"/>
      <c r="F1959"/>
    </row>
    <row r="1960" spans="1:6" ht="15" x14ac:dyDescent="0.25">
      <c r="A1960"/>
      <c r="B1960"/>
      <c r="C1960"/>
      <c r="D1960"/>
      <c r="E1960"/>
      <c r="F1960"/>
    </row>
    <row r="1961" spans="1:6" ht="15" x14ac:dyDescent="0.25">
      <c r="A1961"/>
      <c r="B1961"/>
      <c r="C1961"/>
      <c r="D1961"/>
      <c r="E1961"/>
      <c r="F1961"/>
    </row>
    <row r="1962" spans="1:6" ht="15" x14ac:dyDescent="0.25">
      <c r="A1962"/>
      <c r="B1962"/>
      <c r="C1962"/>
      <c r="D1962"/>
      <c r="E1962"/>
      <c r="F1962"/>
    </row>
    <row r="1963" spans="1:6" ht="15" x14ac:dyDescent="0.25">
      <c r="A1963"/>
      <c r="B1963"/>
      <c r="C1963"/>
      <c r="D1963"/>
      <c r="E1963"/>
      <c r="F1963"/>
    </row>
    <row r="1964" spans="1:6" ht="15" x14ac:dyDescent="0.25">
      <c r="A1964"/>
      <c r="B1964"/>
      <c r="C1964"/>
      <c r="D1964"/>
      <c r="E1964"/>
      <c r="F1964"/>
    </row>
    <row r="1965" spans="1:6" ht="15" x14ac:dyDescent="0.25">
      <c r="A1965"/>
      <c r="B1965"/>
      <c r="C1965"/>
      <c r="D1965"/>
      <c r="E1965"/>
      <c r="F1965"/>
    </row>
    <row r="1966" spans="1:6" ht="15" x14ac:dyDescent="0.25">
      <c r="A1966"/>
      <c r="B1966"/>
      <c r="C1966"/>
      <c r="D1966"/>
      <c r="E1966"/>
      <c r="F1966"/>
    </row>
    <row r="1967" spans="1:6" ht="15" x14ac:dyDescent="0.25">
      <c r="A1967"/>
      <c r="B1967"/>
      <c r="C1967"/>
      <c r="D1967"/>
      <c r="E1967"/>
      <c r="F1967"/>
    </row>
    <row r="1968" spans="1:6" ht="15" x14ac:dyDescent="0.25">
      <c r="A1968"/>
      <c r="B1968"/>
      <c r="C1968"/>
      <c r="D1968"/>
      <c r="E1968"/>
      <c r="F1968"/>
    </row>
    <row r="1969" spans="1:6" ht="15" x14ac:dyDescent="0.25">
      <c r="A1969"/>
      <c r="B1969"/>
      <c r="C1969"/>
      <c r="D1969"/>
      <c r="E1969"/>
      <c r="F1969"/>
    </row>
    <row r="1970" spans="1:6" ht="15" x14ac:dyDescent="0.25">
      <c r="A1970"/>
      <c r="B1970"/>
      <c r="C1970"/>
      <c r="D1970"/>
      <c r="E1970"/>
      <c r="F1970"/>
    </row>
    <row r="1971" spans="1:6" ht="15" x14ac:dyDescent="0.25">
      <c r="A1971"/>
      <c r="B1971"/>
      <c r="C1971"/>
      <c r="D1971"/>
      <c r="E1971"/>
      <c r="F1971"/>
    </row>
    <row r="1972" spans="1:6" ht="15" x14ac:dyDescent="0.25">
      <c r="A1972"/>
      <c r="B1972"/>
      <c r="C1972"/>
      <c r="D1972"/>
      <c r="E1972"/>
      <c r="F1972"/>
    </row>
    <row r="1973" spans="1:6" ht="15" x14ac:dyDescent="0.25">
      <c r="A1973"/>
      <c r="B1973"/>
      <c r="C1973"/>
      <c r="D1973"/>
      <c r="E1973"/>
      <c r="F1973"/>
    </row>
    <row r="1974" spans="1:6" ht="15" x14ac:dyDescent="0.25">
      <c r="A1974"/>
      <c r="B1974"/>
      <c r="C1974"/>
      <c r="D1974"/>
      <c r="E1974"/>
      <c r="F1974"/>
    </row>
    <row r="1975" spans="1:6" ht="15" x14ac:dyDescent="0.25">
      <c r="A1975"/>
      <c r="B1975"/>
      <c r="C1975"/>
      <c r="D1975"/>
      <c r="E1975"/>
      <c r="F1975"/>
    </row>
    <row r="1976" spans="1:6" ht="15" x14ac:dyDescent="0.25">
      <c r="A1976"/>
      <c r="B1976"/>
      <c r="C1976"/>
      <c r="D1976"/>
      <c r="E1976"/>
      <c r="F1976"/>
    </row>
    <row r="1977" spans="1:6" ht="15" x14ac:dyDescent="0.25">
      <c r="A1977"/>
      <c r="B1977"/>
      <c r="C1977"/>
      <c r="D1977"/>
      <c r="E1977"/>
      <c r="F1977"/>
    </row>
    <row r="1978" spans="1:6" ht="15" x14ac:dyDescent="0.25">
      <c r="A1978"/>
      <c r="B1978"/>
      <c r="C1978"/>
      <c r="D1978"/>
      <c r="E1978"/>
      <c r="F1978"/>
    </row>
    <row r="1979" spans="1:6" ht="15" x14ac:dyDescent="0.25">
      <c r="A1979"/>
      <c r="B1979"/>
      <c r="C1979"/>
      <c r="D1979"/>
      <c r="E1979"/>
      <c r="F1979"/>
    </row>
    <row r="1980" spans="1:6" ht="15" x14ac:dyDescent="0.25">
      <c r="A1980"/>
      <c r="B1980"/>
      <c r="C1980"/>
      <c r="D1980"/>
      <c r="E1980"/>
      <c r="F1980"/>
    </row>
    <row r="1981" spans="1:6" ht="15" x14ac:dyDescent="0.25">
      <c r="A1981"/>
      <c r="B1981"/>
      <c r="C1981"/>
      <c r="D1981"/>
      <c r="E1981"/>
      <c r="F1981"/>
    </row>
    <row r="1982" spans="1:6" ht="15" x14ac:dyDescent="0.25">
      <c r="A1982"/>
      <c r="B1982"/>
      <c r="C1982"/>
      <c r="D1982"/>
      <c r="E1982"/>
      <c r="F1982"/>
    </row>
    <row r="1983" spans="1:6" ht="15" x14ac:dyDescent="0.25">
      <c r="A1983"/>
      <c r="B1983"/>
      <c r="C1983"/>
      <c r="D1983"/>
      <c r="E1983"/>
      <c r="F1983"/>
    </row>
    <row r="1984" spans="1:6" ht="15" x14ac:dyDescent="0.25">
      <c r="A1984"/>
      <c r="B1984"/>
      <c r="C1984"/>
      <c r="D1984"/>
      <c r="E1984"/>
      <c r="F1984"/>
    </row>
    <row r="1985" spans="1:6" ht="15" x14ac:dyDescent="0.25">
      <c r="A1985"/>
      <c r="B1985"/>
      <c r="C1985"/>
      <c r="D1985"/>
      <c r="E1985"/>
      <c r="F1985"/>
    </row>
    <row r="1986" spans="1:6" ht="15" x14ac:dyDescent="0.25">
      <c r="A1986"/>
      <c r="B1986"/>
      <c r="C1986"/>
      <c r="D1986"/>
      <c r="E1986"/>
      <c r="F1986"/>
    </row>
    <row r="1987" spans="1:6" ht="15" x14ac:dyDescent="0.25">
      <c r="A1987"/>
      <c r="B1987"/>
      <c r="C1987"/>
      <c r="D1987"/>
      <c r="E1987"/>
      <c r="F1987"/>
    </row>
    <row r="1988" spans="1:6" ht="15" x14ac:dyDescent="0.25">
      <c r="A1988"/>
      <c r="B1988"/>
      <c r="C1988"/>
      <c r="D1988"/>
      <c r="E1988"/>
      <c r="F1988"/>
    </row>
    <row r="1989" spans="1:6" ht="15" x14ac:dyDescent="0.25">
      <c r="A1989"/>
      <c r="B1989"/>
      <c r="C1989"/>
      <c r="D1989"/>
      <c r="E1989"/>
      <c r="F1989"/>
    </row>
    <row r="1990" spans="1:6" ht="15" x14ac:dyDescent="0.25">
      <c r="A1990"/>
      <c r="B1990"/>
      <c r="C1990"/>
      <c r="D1990"/>
      <c r="E1990"/>
      <c r="F1990"/>
    </row>
    <row r="1991" spans="1:6" ht="15" x14ac:dyDescent="0.25">
      <c r="A1991"/>
      <c r="B1991"/>
      <c r="C1991"/>
      <c r="D1991"/>
      <c r="E1991"/>
      <c r="F1991"/>
    </row>
    <row r="1992" spans="1:6" ht="15" x14ac:dyDescent="0.25">
      <c r="A1992"/>
      <c r="B1992"/>
      <c r="C1992"/>
      <c r="D1992"/>
      <c r="E1992"/>
      <c r="F1992"/>
    </row>
    <row r="1993" spans="1:6" ht="15" x14ac:dyDescent="0.25">
      <c r="A1993"/>
      <c r="B1993"/>
      <c r="C1993"/>
      <c r="D1993"/>
      <c r="E1993"/>
      <c r="F1993"/>
    </row>
    <row r="1994" spans="1:6" ht="15" x14ac:dyDescent="0.25">
      <c r="A1994"/>
      <c r="B1994"/>
      <c r="C1994"/>
      <c r="D1994"/>
      <c r="E1994"/>
      <c r="F1994"/>
    </row>
    <row r="1995" spans="1:6" ht="15" x14ac:dyDescent="0.25">
      <c r="A1995"/>
      <c r="B1995"/>
      <c r="C1995"/>
      <c r="D1995"/>
      <c r="E1995"/>
      <c r="F1995"/>
    </row>
    <row r="1996" spans="1:6" ht="15" x14ac:dyDescent="0.25">
      <c r="A1996"/>
      <c r="B1996"/>
      <c r="C1996"/>
      <c r="D1996"/>
      <c r="E1996"/>
      <c r="F1996"/>
    </row>
    <row r="1997" spans="1:6" ht="15" x14ac:dyDescent="0.25">
      <c r="A1997"/>
      <c r="B1997"/>
      <c r="C1997"/>
      <c r="D1997"/>
      <c r="E1997"/>
      <c r="F1997"/>
    </row>
    <row r="1998" spans="1:6" ht="15" x14ac:dyDescent="0.25">
      <c r="A1998"/>
      <c r="B1998"/>
      <c r="C1998"/>
      <c r="D1998"/>
      <c r="E1998"/>
      <c r="F1998"/>
    </row>
    <row r="1999" spans="1:6" ht="15" x14ac:dyDescent="0.25">
      <c r="A1999"/>
      <c r="B1999"/>
      <c r="C1999"/>
      <c r="D1999"/>
      <c r="E1999"/>
      <c r="F1999"/>
    </row>
    <row r="2000" spans="1:6" ht="15" x14ac:dyDescent="0.25">
      <c r="A2000"/>
      <c r="B2000"/>
      <c r="C2000"/>
      <c r="D2000"/>
      <c r="E2000"/>
      <c r="F2000"/>
    </row>
    <row r="2001" spans="1:6" ht="15" x14ac:dyDescent="0.25">
      <c r="A2001"/>
      <c r="B2001"/>
      <c r="C2001"/>
      <c r="D2001"/>
      <c r="E2001"/>
      <c r="F2001"/>
    </row>
    <row r="2002" spans="1:6" ht="15" x14ac:dyDescent="0.25">
      <c r="A2002"/>
      <c r="B2002"/>
      <c r="C2002"/>
      <c r="D2002"/>
      <c r="E2002"/>
      <c r="F2002"/>
    </row>
    <row r="2003" spans="1:6" ht="15" x14ac:dyDescent="0.25">
      <c r="A2003"/>
      <c r="B2003"/>
      <c r="C2003"/>
      <c r="D2003"/>
      <c r="E2003"/>
      <c r="F2003"/>
    </row>
    <row r="2004" spans="1:6" ht="15" x14ac:dyDescent="0.25">
      <c r="A2004"/>
      <c r="B2004"/>
      <c r="C2004"/>
      <c r="D2004"/>
      <c r="E2004"/>
      <c r="F2004"/>
    </row>
    <row r="2005" spans="1:6" ht="15" x14ac:dyDescent="0.25">
      <c r="A2005"/>
      <c r="B2005"/>
      <c r="C2005"/>
      <c r="D2005"/>
      <c r="E2005"/>
      <c r="F2005"/>
    </row>
    <row r="2006" spans="1:6" ht="15" x14ac:dyDescent="0.25">
      <c r="A2006"/>
      <c r="B2006"/>
      <c r="C2006"/>
      <c r="D2006"/>
      <c r="E2006"/>
      <c r="F2006"/>
    </row>
    <row r="2007" spans="1:6" ht="15" x14ac:dyDescent="0.25">
      <c r="A2007"/>
      <c r="B2007"/>
      <c r="C2007"/>
      <c r="D2007"/>
      <c r="E2007"/>
      <c r="F2007"/>
    </row>
    <row r="2008" spans="1:6" ht="15" x14ac:dyDescent="0.25">
      <c r="A2008"/>
      <c r="B2008"/>
      <c r="C2008"/>
      <c r="D2008"/>
      <c r="E2008"/>
      <c r="F2008"/>
    </row>
    <row r="2009" spans="1:6" ht="15" x14ac:dyDescent="0.25">
      <c r="A2009"/>
      <c r="B2009"/>
      <c r="C2009"/>
      <c r="D2009"/>
      <c r="E2009"/>
      <c r="F2009"/>
    </row>
    <row r="2010" spans="1:6" ht="15" x14ac:dyDescent="0.25">
      <c r="A2010"/>
      <c r="B2010"/>
      <c r="C2010"/>
      <c r="D2010"/>
      <c r="E2010"/>
      <c r="F2010"/>
    </row>
    <row r="2011" spans="1:6" ht="15" x14ac:dyDescent="0.25">
      <c r="A2011"/>
      <c r="B2011"/>
      <c r="C2011"/>
      <c r="D2011"/>
      <c r="E2011"/>
      <c r="F2011"/>
    </row>
    <row r="2012" spans="1:6" ht="15" x14ac:dyDescent="0.25">
      <c r="A2012"/>
      <c r="B2012"/>
      <c r="C2012"/>
      <c r="D2012"/>
      <c r="E2012"/>
      <c r="F2012"/>
    </row>
    <row r="2013" spans="1:6" ht="15" x14ac:dyDescent="0.25">
      <c r="A2013"/>
      <c r="B2013"/>
      <c r="C2013"/>
      <c r="D2013"/>
      <c r="E2013"/>
      <c r="F2013"/>
    </row>
    <row r="2014" spans="1:6" ht="15" x14ac:dyDescent="0.25">
      <c r="A2014"/>
      <c r="B2014"/>
      <c r="C2014"/>
      <c r="D2014"/>
      <c r="E2014"/>
      <c r="F2014"/>
    </row>
    <row r="2015" spans="1:6" ht="15" x14ac:dyDescent="0.25">
      <c r="A2015"/>
      <c r="B2015"/>
      <c r="C2015"/>
      <c r="D2015"/>
      <c r="E2015"/>
      <c r="F2015"/>
    </row>
    <row r="2016" spans="1:6" ht="15" x14ac:dyDescent="0.25">
      <c r="A2016"/>
      <c r="B2016"/>
      <c r="C2016"/>
      <c r="D2016"/>
      <c r="E2016"/>
      <c r="F2016"/>
    </row>
    <row r="2017" spans="1:6" ht="15" x14ac:dyDescent="0.25">
      <c r="A2017"/>
      <c r="B2017"/>
      <c r="C2017"/>
      <c r="D2017"/>
      <c r="E2017"/>
      <c r="F2017"/>
    </row>
    <row r="2018" spans="1:6" ht="15" x14ac:dyDescent="0.25">
      <c r="A2018"/>
      <c r="B2018"/>
      <c r="C2018"/>
      <c r="D2018"/>
      <c r="E2018"/>
      <c r="F2018"/>
    </row>
    <row r="2019" spans="1:6" ht="15" x14ac:dyDescent="0.25">
      <c r="A2019"/>
      <c r="B2019"/>
      <c r="C2019"/>
      <c r="D2019"/>
      <c r="E2019"/>
      <c r="F2019"/>
    </row>
    <row r="2020" spans="1:6" ht="15" x14ac:dyDescent="0.25">
      <c r="A2020"/>
      <c r="B2020"/>
      <c r="C2020"/>
      <c r="D2020"/>
      <c r="E2020"/>
      <c r="F2020"/>
    </row>
    <row r="2021" spans="1:6" ht="15" x14ac:dyDescent="0.25">
      <c r="A2021"/>
      <c r="B2021"/>
      <c r="C2021"/>
      <c r="D2021"/>
      <c r="E2021"/>
      <c r="F2021"/>
    </row>
    <row r="2022" spans="1:6" ht="15" x14ac:dyDescent="0.25">
      <c r="A2022"/>
      <c r="B2022"/>
      <c r="C2022"/>
      <c r="D2022"/>
      <c r="E2022"/>
      <c r="F2022"/>
    </row>
    <row r="2023" spans="1:6" ht="15" x14ac:dyDescent="0.25">
      <c r="A2023"/>
      <c r="B2023"/>
      <c r="C2023"/>
      <c r="D2023"/>
      <c r="E2023"/>
      <c r="F2023"/>
    </row>
    <row r="2024" spans="1:6" ht="15" x14ac:dyDescent="0.25">
      <c r="A2024"/>
      <c r="B2024"/>
      <c r="C2024"/>
      <c r="D2024"/>
      <c r="E2024"/>
      <c r="F2024"/>
    </row>
    <row r="2025" spans="1:6" ht="15" x14ac:dyDescent="0.25">
      <c r="A2025"/>
      <c r="B2025"/>
      <c r="C2025"/>
      <c r="D2025"/>
      <c r="E2025"/>
      <c r="F2025"/>
    </row>
    <row r="2026" spans="1:6" ht="15" x14ac:dyDescent="0.25">
      <c r="A2026"/>
      <c r="B2026"/>
      <c r="C2026"/>
      <c r="D2026"/>
      <c r="E2026"/>
      <c r="F2026"/>
    </row>
    <row r="2027" spans="1:6" ht="15" x14ac:dyDescent="0.25">
      <c r="A2027"/>
      <c r="B2027"/>
      <c r="C2027"/>
      <c r="D2027"/>
      <c r="E2027"/>
      <c r="F2027"/>
    </row>
    <row r="2028" spans="1:6" ht="15" x14ac:dyDescent="0.25">
      <c r="A2028"/>
      <c r="B2028"/>
      <c r="C2028"/>
      <c r="D2028"/>
      <c r="E2028"/>
      <c r="F2028"/>
    </row>
    <row r="2029" spans="1:6" ht="15" x14ac:dyDescent="0.25">
      <c r="A2029"/>
      <c r="B2029"/>
      <c r="C2029"/>
      <c r="D2029"/>
      <c r="E2029"/>
      <c r="F2029"/>
    </row>
    <row r="2030" spans="1:6" ht="15" x14ac:dyDescent="0.25">
      <c r="A2030"/>
      <c r="B2030"/>
      <c r="C2030"/>
      <c r="D2030"/>
      <c r="E2030"/>
      <c r="F2030"/>
    </row>
    <row r="2031" spans="1:6" ht="15" x14ac:dyDescent="0.25">
      <c r="A2031"/>
      <c r="B2031"/>
      <c r="C2031"/>
      <c r="D2031"/>
      <c r="E2031"/>
      <c r="F2031"/>
    </row>
    <row r="2032" spans="1:6" ht="15" x14ac:dyDescent="0.25">
      <c r="A2032"/>
      <c r="B2032"/>
      <c r="C2032"/>
      <c r="D2032"/>
      <c r="E2032"/>
      <c r="F2032"/>
    </row>
    <row r="2033" spans="1:6" ht="15" x14ac:dyDescent="0.25">
      <c r="A2033"/>
      <c r="B2033"/>
      <c r="C2033"/>
      <c r="D2033"/>
      <c r="E2033"/>
      <c r="F2033"/>
    </row>
    <row r="2034" spans="1:6" ht="15" x14ac:dyDescent="0.25">
      <c r="A2034"/>
      <c r="B2034"/>
      <c r="C2034"/>
      <c r="D2034"/>
      <c r="E2034"/>
      <c r="F2034"/>
    </row>
    <row r="2035" spans="1:6" ht="15" x14ac:dyDescent="0.25">
      <c r="A2035"/>
      <c r="B2035"/>
      <c r="C2035"/>
      <c r="D2035"/>
      <c r="E2035"/>
      <c r="F2035"/>
    </row>
    <row r="2036" spans="1:6" ht="15" x14ac:dyDescent="0.25">
      <c r="A2036"/>
      <c r="B2036"/>
      <c r="C2036"/>
      <c r="D2036"/>
      <c r="E2036"/>
      <c r="F2036"/>
    </row>
    <row r="2037" spans="1:6" ht="15" x14ac:dyDescent="0.25">
      <c r="A2037"/>
      <c r="B2037"/>
      <c r="C2037"/>
      <c r="D2037"/>
      <c r="E2037"/>
      <c r="F2037"/>
    </row>
    <row r="2038" spans="1:6" ht="15" x14ac:dyDescent="0.25">
      <c r="A2038"/>
      <c r="B2038"/>
      <c r="C2038"/>
      <c r="D2038"/>
      <c r="E2038"/>
      <c r="F2038"/>
    </row>
    <row r="2039" spans="1:6" ht="15" x14ac:dyDescent="0.25">
      <c r="A2039"/>
      <c r="B2039"/>
      <c r="C2039"/>
      <c r="D2039"/>
      <c r="E2039"/>
      <c r="F2039"/>
    </row>
    <row r="2040" spans="1:6" ht="15" x14ac:dyDescent="0.25">
      <c r="A2040"/>
      <c r="B2040"/>
      <c r="C2040"/>
      <c r="D2040"/>
      <c r="E2040"/>
      <c r="F2040"/>
    </row>
    <row r="2041" spans="1:6" ht="15" x14ac:dyDescent="0.25">
      <c r="A2041"/>
      <c r="B2041"/>
      <c r="C2041"/>
      <c r="D2041"/>
      <c r="E2041"/>
      <c r="F2041"/>
    </row>
    <row r="2042" spans="1:6" ht="15" x14ac:dyDescent="0.25">
      <c r="A2042"/>
      <c r="B2042"/>
      <c r="C2042"/>
      <c r="D2042"/>
      <c r="E2042"/>
      <c r="F2042"/>
    </row>
    <row r="2043" spans="1:6" ht="15" x14ac:dyDescent="0.25">
      <c r="A2043"/>
      <c r="B2043"/>
      <c r="C2043"/>
      <c r="D2043"/>
      <c r="E2043"/>
      <c r="F2043"/>
    </row>
    <row r="2044" spans="1:6" ht="15" x14ac:dyDescent="0.25">
      <c r="A2044"/>
      <c r="B2044"/>
      <c r="C2044"/>
      <c r="D2044"/>
      <c r="E2044"/>
      <c r="F2044"/>
    </row>
    <row r="2045" spans="1:6" ht="15" x14ac:dyDescent="0.25">
      <c r="A2045"/>
      <c r="B2045"/>
      <c r="C2045"/>
      <c r="D2045"/>
      <c r="E2045"/>
      <c r="F2045"/>
    </row>
    <row r="2046" spans="1:6" ht="15" x14ac:dyDescent="0.25">
      <c r="A2046"/>
      <c r="B2046"/>
      <c r="C2046"/>
      <c r="D2046"/>
      <c r="E2046"/>
      <c r="F2046"/>
    </row>
    <row r="2047" spans="1:6" ht="15" x14ac:dyDescent="0.25">
      <c r="A2047"/>
      <c r="B2047"/>
      <c r="C2047"/>
      <c r="D2047"/>
      <c r="E2047"/>
      <c r="F2047"/>
    </row>
    <row r="2048" spans="1:6" ht="15" x14ac:dyDescent="0.25">
      <c r="A2048"/>
      <c r="B2048"/>
      <c r="C2048"/>
      <c r="D2048"/>
      <c r="E2048"/>
      <c r="F2048"/>
    </row>
    <row r="2049" spans="1:6" ht="15" x14ac:dyDescent="0.25">
      <c r="A2049"/>
      <c r="B2049"/>
      <c r="C2049"/>
      <c r="D2049"/>
      <c r="E2049"/>
      <c r="F2049"/>
    </row>
    <row r="2050" spans="1:6" ht="15" x14ac:dyDescent="0.25">
      <c r="A2050"/>
      <c r="B2050"/>
      <c r="C2050"/>
      <c r="D2050"/>
      <c r="E2050"/>
      <c r="F2050"/>
    </row>
    <row r="2051" spans="1:6" ht="15" x14ac:dyDescent="0.25">
      <c r="A2051"/>
      <c r="B2051"/>
      <c r="C2051"/>
      <c r="D2051"/>
      <c r="E2051"/>
      <c r="F2051"/>
    </row>
    <row r="2052" spans="1:6" ht="15" x14ac:dyDescent="0.25">
      <c r="A2052"/>
      <c r="B2052"/>
      <c r="C2052"/>
      <c r="D2052"/>
      <c r="E2052"/>
      <c r="F2052"/>
    </row>
    <row r="2053" spans="1:6" ht="15" x14ac:dyDescent="0.25">
      <c r="A2053"/>
      <c r="B2053"/>
      <c r="C2053"/>
      <c r="D2053"/>
      <c r="E2053"/>
      <c r="F2053"/>
    </row>
    <row r="2054" spans="1:6" ht="15" x14ac:dyDescent="0.25">
      <c r="A2054"/>
      <c r="B2054"/>
      <c r="C2054"/>
      <c r="D2054"/>
      <c r="E2054"/>
      <c r="F2054"/>
    </row>
    <row r="2055" spans="1:6" ht="15" x14ac:dyDescent="0.25">
      <c r="A2055"/>
      <c r="B2055"/>
      <c r="C2055"/>
      <c r="D2055"/>
      <c r="E2055"/>
      <c r="F2055"/>
    </row>
    <row r="2056" spans="1:6" ht="15" x14ac:dyDescent="0.25">
      <c r="A2056"/>
      <c r="B2056"/>
      <c r="C2056"/>
      <c r="D2056"/>
      <c r="E2056"/>
      <c r="F2056"/>
    </row>
    <row r="2057" spans="1:6" ht="15" x14ac:dyDescent="0.25">
      <c r="A2057"/>
      <c r="B2057"/>
      <c r="C2057"/>
      <c r="D2057"/>
      <c r="E2057"/>
      <c r="F2057"/>
    </row>
    <row r="2058" spans="1:6" ht="15" x14ac:dyDescent="0.25">
      <c r="A2058"/>
      <c r="B2058"/>
      <c r="C2058"/>
      <c r="D2058"/>
      <c r="E2058"/>
      <c r="F2058"/>
    </row>
    <row r="2059" spans="1:6" ht="15" x14ac:dyDescent="0.25">
      <c r="A2059"/>
      <c r="B2059"/>
      <c r="C2059"/>
      <c r="D2059"/>
      <c r="E2059"/>
      <c r="F2059"/>
    </row>
    <row r="2060" spans="1:6" ht="15" x14ac:dyDescent="0.25">
      <c r="A2060"/>
      <c r="B2060"/>
      <c r="C2060"/>
      <c r="D2060"/>
      <c r="E2060"/>
      <c r="F2060"/>
    </row>
    <row r="2061" spans="1:6" ht="15" x14ac:dyDescent="0.25">
      <c r="A2061"/>
      <c r="B2061"/>
      <c r="C2061"/>
      <c r="D2061"/>
      <c r="E2061"/>
      <c r="F2061"/>
    </row>
    <row r="2062" spans="1:6" ht="15" x14ac:dyDescent="0.25">
      <c r="A2062"/>
      <c r="B2062"/>
      <c r="C2062"/>
      <c r="D2062"/>
      <c r="E2062"/>
      <c r="F2062"/>
    </row>
    <row r="2063" spans="1:6" ht="15" x14ac:dyDescent="0.25">
      <c r="A2063"/>
      <c r="B2063"/>
      <c r="C2063"/>
      <c r="D2063"/>
      <c r="E2063"/>
      <c r="F2063"/>
    </row>
    <row r="2064" spans="1:6" ht="15" x14ac:dyDescent="0.25">
      <c r="A2064"/>
      <c r="B2064"/>
      <c r="C2064"/>
      <c r="D2064"/>
      <c r="E2064"/>
      <c r="F2064"/>
    </row>
    <row r="2065" spans="1:6" ht="15" x14ac:dyDescent="0.25">
      <c r="A2065"/>
      <c r="B2065"/>
      <c r="C2065"/>
      <c r="D2065"/>
      <c r="E2065"/>
      <c r="F2065"/>
    </row>
    <row r="2066" spans="1:6" ht="15" x14ac:dyDescent="0.25">
      <c r="A2066"/>
      <c r="B2066"/>
      <c r="C2066"/>
      <c r="D2066"/>
      <c r="E2066"/>
      <c r="F2066"/>
    </row>
    <row r="2067" spans="1:6" ht="15" x14ac:dyDescent="0.25">
      <c r="A2067"/>
      <c r="B2067"/>
      <c r="C2067"/>
      <c r="D2067"/>
      <c r="E2067"/>
      <c r="F2067"/>
    </row>
    <row r="2068" spans="1:6" ht="15" x14ac:dyDescent="0.25">
      <c r="A2068"/>
      <c r="B2068"/>
      <c r="C2068"/>
      <c r="D2068"/>
      <c r="E2068"/>
      <c r="F2068"/>
    </row>
    <row r="2069" spans="1:6" ht="15" x14ac:dyDescent="0.25">
      <c r="A2069"/>
      <c r="B2069"/>
      <c r="C2069"/>
      <c r="D2069"/>
      <c r="E2069"/>
      <c r="F2069"/>
    </row>
    <row r="2070" spans="1:6" ht="15" x14ac:dyDescent="0.25">
      <c r="A2070"/>
      <c r="B2070"/>
      <c r="C2070"/>
      <c r="D2070"/>
      <c r="E2070"/>
      <c r="F2070"/>
    </row>
    <row r="2071" spans="1:6" ht="15" x14ac:dyDescent="0.25">
      <c r="A2071"/>
      <c r="B2071"/>
      <c r="C2071"/>
      <c r="D2071"/>
      <c r="E2071"/>
      <c r="F2071"/>
    </row>
    <row r="2072" spans="1:6" ht="15" x14ac:dyDescent="0.25">
      <c r="A2072"/>
      <c r="B2072"/>
      <c r="C2072"/>
      <c r="D2072"/>
      <c r="E2072"/>
      <c r="F2072"/>
    </row>
    <row r="2073" spans="1:6" ht="15" x14ac:dyDescent="0.25">
      <c r="A2073"/>
      <c r="B2073"/>
      <c r="C2073"/>
      <c r="D2073"/>
      <c r="E2073"/>
      <c r="F2073"/>
    </row>
    <row r="2074" spans="1:6" ht="15" x14ac:dyDescent="0.25">
      <c r="A2074"/>
      <c r="B2074"/>
      <c r="C2074"/>
      <c r="D2074"/>
      <c r="E2074"/>
      <c r="F2074"/>
    </row>
    <row r="2075" spans="1:6" ht="15" x14ac:dyDescent="0.25">
      <c r="A2075"/>
      <c r="B2075"/>
      <c r="C2075"/>
      <c r="D2075"/>
      <c r="E2075"/>
      <c r="F2075"/>
    </row>
    <row r="2076" spans="1:6" ht="15" x14ac:dyDescent="0.25">
      <c r="A2076"/>
      <c r="B2076"/>
      <c r="C2076"/>
      <c r="D2076"/>
      <c r="E2076"/>
      <c r="F2076"/>
    </row>
    <row r="2077" spans="1:6" ht="15" x14ac:dyDescent="0.25">
      <c r="A2077"/>
      <c r="B2077"/>
      <c r="C2077"/>
      <c r="D2077"/>
      <c r="E2077"/>
      <c r="F2077"/>
    </row>
    <row r="2078" spans="1:6" ht="15" x14ac:dyDescent="0.25">
      <c r="A2078"/>
      <c r="B2078"/>
      <c r="C2078"/>
      <c r="D2078"/>
      <c r="E2078"/>
      <c r="F2078"/>
    </row>
    <row r="2079" spans="1:6" ht="15" x14ac:dyDescent="0.25">
      <c r="A2079"/>
      <c r="B2079"/>
      <c r="C2079"/>
      <c r="D2079"/>
      <c r="E2079"/>
      <c r="F2079"/>
    </row>
    <row r="2080" spans="1:6" ht="15" x14ac:dyDescent="0.25">
      <c r="A2080"/>
      <c r="B2080"/>
      <c r="C2080"/>
      <c r="D2080"/>
      <c r="E2080"/>
      <c r="F2080"/>
    </row>
    <row r="2081" spans="1:6" ht="15" x14ac:dyDescent="0.25">
      <c r="A2081"/>
      <c r="B2081"/>
      <c r="C2081"/>
      <c r="D2081"/>
      <c r="E2081"/>
      <c r="F2081"/>
    </row>
    <row r="2082" spans="1:6" ht="15" x14ac:dyDescent="0.25">
      <c r="A2082"/>
      <c r="B2082"/>
      <c r="C2082"/>
      <c r="D2082"/>
      <c r="E2082"/>
      <c r="F2082"/>
    </row>
    <row r="2083" spans="1:6" ht="15" x14ac:dyDescent="0.25">
      <c r="A2083"/>
      <c r="B2083"/>
      <c r="C2083"/>
      <c r="D2083"/>
      <c r="E2083"/>
      <c r="F2083"/>
    </row>
    <row r="2084" spans="1:6" ht="15" x14ac:dyDescent="0.25">
      <c r="A2084"/>
      <c r="B2084"/>
      <c r="C2084"/>
      <c r="D2084"/>
      <c r="E2084"/>
      <c r="F2084"/>
    </row>
    <row r="2085" spans="1:6" ht="15" x14ac:dyDescent="0.25">
      <c r="A2085"/>
      <c r="B2085"/>
      <c r="C2085"/>
      <c r="D2085"/>
      <c r="E2085"/>
      <c r="F2085"/>
    </row>
    <row r="2086" spans="1:6" ht="15" x14ac:dyDescent="0.25">
      <c r="A2086"/>
      <c r="B2086"/>
      <c r="C2086"/>
      <c r="D2086"/>
      <c r="E2086"/>
      <c r="F2086"/>
    </row>
    <row r="2087" spans="1:6" ht="15" x14ac:dyDescent="0.25">
      <c r="A2087"/>
      <c r="B2087"/>
      <c r="C2087"/>
      <c r="D2087"/>
      <c r="E2087"/>
      <c r="F2087"/>
    </row>
    <row r="2088" spans="1:6" ht="15" x14ac:dyDescent="0.25">
      <c r="A2088"/>
      <c r="B2088"/>
      <c r="C2088"/>
      <c r="D2088"/>
      <c r="E2088"/>
      <c r="F2088"/>
    </row>
    <row r="2089" spans="1:6" ht="15" x14ac:dyDescent="0.25">
      <c r="A2089"/>
      <c r="B2089"/>
      <c r="C2089"/>
      <c r="D2089"/>
      <c r="E2089"/>
      <c r="F2089"/>
    </row>
    <row r="2090" spans="1:6" ht="15" x14ac:dyDescent="0.25">
      <c r="A2090"/>
      <c r="B2090"/>
      <c r="C2090"/>
      <c r="D2090"/>
      <c r="E2090"/>
      <c r="F2090"/>
    </row>
    <row r="2091" spans="1:6" ht="15" x14ac:dyDescent="0.25">
      <c r="A2091"/>
      <c r="B2091"/>
      <c r="C2091"/>
      <c r="D2091"/>
      <c r="E2091"/>
      <c r="F2091"/>
    </row>
    <row r="2092" spans="1:6" ht="15" x14ac:dyDescent="0.25">
      <c r="A2092"/>
      <c r="B2092"/>
      <c r="C2092"/>
      <c r="D2092"/>
      <c r="E2092"/>
      <c r="F2092"/>
    </row>
    <row r="2093" spans="1:6" ht="15" x14ac:dyDescent="0.25">
      <c r="A2093"/>
      <c r="B2093"/>
      <c r="C2093"/>
      <c r="D2093"/>
      <c r="E2093"/>
      <c r="F2093"/>
    </row>
    <row r="2094" spans="1:6" ht="15" x14ac:dyDescent="0.25">
      <c r="A2094"/>
      <c r="B2094"/>
      <c r="C2094"/>
      <c r="D2094"/>
      <c r="E2094"/>
      <c r="F2094"/>
    </row>
    <row r="2095" spans="1:6" ht="15" x14ac:dyDescent="0.25">
      <c r="A2095"/>
      <c r="B2095"/>
      <c r="C2095"/>
      <c r="D2095"/>
      <c r="E2095"/>
      <c r="F2095"/>
    </row>
    <row r="2096" spans="1:6" ht="15" x14ac:dyDescent="0.25">
      <c r="A2096"/>
      <c r="B2096"/>
      <c r="C2096"/>
      <c r="D2096"/>
      <c r="E2096"/>
      <c r="F2096"/>
    </row>
    <row r="2097" spans="1:6" ht="15" x14ac:dyDescent="0.25">
      <c r="A2097"/>
      <c r="B2097"/>
      <c r="C2097"/>
      <c r="D2097"/>
      <c r="E2097"/>
      <c r="F2097"/>
    </row>
    <row r="2098" spans="1:6" ht="15" x14ac:dyDescent="0.25">
      <c r="A2098"/>
      <c r="B2098"/>
      <c r="C2098"/>
      <c r="D2098"/>
      <c r="E2098"/>
      <c r="F2098"/>
    </row>
    <row r="2099" spans="1:6" ht="15" x14ac:dyDescent="0.25">
      <c r="A2099"/>
      <c r="B2099"/>
      <c r="C2099"/>
      <c r="D2099"/>
      <c r="E2099"/>
      <c r="F2099"/>
    </row>
    <row r="2100" spans="1:6" ht="15" x14ac:dyDescent="0.25">
      <c r="A2100"/>
      <c r="B2100"/>
      <c r="C2100"/>
      <c r="D2100"/>
      <c r="E2100"/>
      <c r="F2100"/>
    </row>
    <row r="2101" spans="1:6" ht="15" x14ac:dyDescent="0.25">
      <c r="A2101"/>
      <c r="B2101"/>
      <c r="C2101"/>
      <c r="D2101"/>
      <c r="E2101"/>
      <c r="F2101"/>
    </row>
    <row r="2102" spans="1:6" ht="15" x14ac:dyDescent="0.25">
      <c r="A2102"/>
      <c r="B2102"/>
      <c r="C2102"/>
      <c r="D2102"/>
      <c r="E2102"/>
      <c r="F2102"/>
    </row>
    <row r="2103" spans="1:6" ht="15" x14ac:dyDescent="0.25">
      <c r="A2103"/>
      <c r="B2103"/>
      <c r="C2103"/>
      <c r="D2103"/>
      <c r="E2103"/>
      <c r="F2103"/>
    </row>
    <row r="2104" spans="1:6" ht="15" x14ac:dyDescent="0.25">
      <c r="A2104"/>
      <c r="B2104"/>
      <c r="C2104"/>
      <c r="D2104"/>
      <c r="E2104"/>
      <c r="F2104"/>
    </row>
    <row r="2105" spans="1:6" ht="15" x14ac:dyDescent="0.25">
      <c r="A2105"/>
      <c r="B2105"/>
      <c r="C2105"/>
      <c r="D2105"/>
      <c r="E2105"/>
      <c r="F2105"/>
    </row>
    <row r="2106" spans="1:6" ht="15" x14ac:dyDescent="0.25">
      <c r="A2106"/>
      <c r="B2106"/>
      <c r="C2106"/>
      <c r="D2106"/>
      <c r="E2106"/>
      <c r="F2106"/>
    </row>
    <row r="2107" spans="1:6" ht="15" x14ac:dyDescent="0.25">
      <c r="A2107"/>
      <c r="B2107"/>
      <c r="C2107"/>
      <c r="D2107"/>
      <c r="E2107"/>
      <c r="F2107"/>
    </row>
    <row r="2108" spans="1:6" ht="15" x14ac:dyDescent="0.25">
      <c r="A2108"/>
      <c r="B2108"/>
      <c r="C2108"/>
      <c r="D2108"/>
      <c r="E2108"/>
      <c r="F2108"/>
    </row>
    <row r="2109" spans="1:6" ht="15" x14ac:dyDescent="0.25">
      <c r="A2109"/>
      <c r="B2109"/>
      <c r="C2109"/>
      <c r="D2109"/>
      <c r="E2109"/>
      <c r="F2109"/>
    </row>
    <row r="2110" spans="1:6" ht="15" x14ac:dyDescent="0.25">
      <c r="A2110"/>
      <c r="B2110"/>
      <c r="C2110"/>
      <c r="D2110"/>
      <c r="E2110"/>
      <c r="F2110"/>
    </row>
    <row r="2111" spans="1:6" ht="15" x14ac:dyDescent="0.25">
      <c r="A2111"/>
      <c r="B2111"/>
      <c r="C2111"/>
      <c r="D2111"/>
      <c r="E2111"/>
      <c r="F2111"/>
    </row>
    <row r="2112" spans="1:6" ht="15" x14ac:dyDescent="0.25">
      <c r="A2112"/>
      <c r="B2112"/>
      <c r="C2112"/>
      <c r="D2112"/>
      <c r="E2112"/>
      <c r="F2112"/>
    </row>
    <row r="2113" spans="1:6" ht="15" x14ac:dyDescent="0.25">
      <c r="A2113"/>
      <c r="B2113"/>
      <c r="C2113"/>
      <c r="D2113"/>
      <c r="E2113"/>
      <c r="F2113"/>
    </row>
    <row r="2114" spans="1:6" ht="15" x14ac:dyDescent="0.25">
      <c r="A2114"/>
      <c r="B2114"/>
      <c r="C2114"/>
      <c r="D2114"/>
      <c r="E2114"/>
      <c r="F2114"/>
    </row>
    <row r="2115" spans="1:6" ht="15" x14ac:dyDescent="0.25">
      <c r="A2115"/>
      <c r="B2115"/>
      <c r="C2115"/>
      <c r="D2115"/>
      <c r="E2115"/>
      <c r="F2115"/>
    </row>
    <row r="2116" spans="1:6" ht="15" x14ac:dyDescent="0.25">
      <c r="A2116"/>
      <c r="B2116"/>
      <c r="C2116"/>
      <c r="D2116"/>
      <c r="E2116"/>
      <c r="F2116"/>
    </row>
    <row r="2117" spans="1:6" ht="15" x14ac:dyDescent="0.25">
      <c r="A2117"/>
      <c r="B2117"/>
      <c r="C2117"/>
      <c r="D2117"/>
      <c r="E2117"/>
      <c r="F2117"/>
    </row>
    <row r="2118" spans="1:6" ht="15" x14ac:dyDescent="0.25">
      <c r="A2118"/>
      <c r="B2118"/>
      <c r="C2118"/>
      <c r="D2118"/>
      <c r="E2118"/>
      <c r="F2118"/>
    </row>
    <row r="2119" spans="1:6" ht="15" x14ac:dyDescent="0.25">
      <c r="A2119"/>
      <c r="B2119"/>
      <c r="C2119"/>
      <c r="D2119"/>
      <c r="E2119"/>
      <c r="F2119"/>
    </row>
    <row r="2120" spans="1:6" ht="15" x14ac:dyDescent="0.25">
      <c r="A2120"/>
      <c r="B2120"/>
      <c r="C2120"/>
      <c r="D2120"/>
      <c r="E2120"/>
      <c r="F2120"/>
    </row>
    <row r="2121" spans="1:6" ht="15" x14ac:dyDescent="0.25">
      <c r="A2121"/>
      <c r="B2121"/>
      <c r="C2121"/>
      <c r="D2121"/>
      <c r="E2121"/>
      <c r="F2121"/>
    </row>
    <row r="2122" spans="1:6" ht="15" x14ac:dyDescent="0.25">
      <c r="A2122"/>
      <c r="B2122"/>
      <c r="C2122"/>
      <c r="D2122"/>
      <c r="E2122"/>
      <c r="F2122"/>
    </row>
    <row r="2123" spans="1:6" ht="15" x14ac:dyDescent="0.25">
      <c r="A2123"/>
      <c r="B2123"/>
      <c r="C2123"/>
      <c r="D2123"/>
      <c r="E2123"/>
      <c r="F2123"/>
    </row>
    <row r="2124" spans="1:6" ht="15" x14ac:dyDescent="0.25">
      <c r="A2124"/>
      <c r="B2124"/>
      <c r="C2124"/>
      <c r="D2124"/>
      <c r="E2124"/>
      <c r="F2124"/>
    </row>
    <row r="2125" spans="1:6" ht="15" x14ac:dyDescent="0.25">
      <c r="A2125"/>
      <c r="B2125"/>
      <c r="C2125"/>
      <c r="D2125"/>
      <c r="E2125"/>
      <c r="F2125"/>
    </row>
    <row r="2126" spans="1:6" ht="15" x14ac:dyDescent="0.25">
      <c r="A2126"/>
      <c r="B2126"/>
      <c r="C2126"/>
      <c r="D2126"/>
      <c r="E2126"/>
      <c r="F2126"/>
    </row>
    <row r="2127" spans="1:6" ht="15" x14ac:dyDescent="0.25">
      <c r="A2127"/>
      <c r="B2127"/>
      <c r="C2127"/>
      <c r="D2127"/>
      <c r="E2127"/>
      <c r="F2127"/>
    </row>
    <row r="2128" spans="1:6" ht="15" x14ac:dyDescent="0.25">
      <c r="A2128"/>
      <c r="B2128"/>
      <c r="C2128"/>
      <c r="D2128"/>
      <c r="E2128"/>
      <c r="F2128"/>
    </row>
    <row r="2129" spans="1:6" ht="15" x14ac:dyDescent="0.25">
      <c r="A2129"/>
      <c r="B2129"/>
      <c r="C2129"/>
      <c r="D2129"/>
      <c r="E2129"/>
      <c r="F2129"/>
    </row>
    <row r="2130" spans="1:6" ht="15" x14ac:dyDescent="0.25">
      <c r="A2130"/>
      <c r="B2130"/>
      <c r="C2130"/>
      <c r="D2130"/>
      <c r="E2130"/>
      <c r="F2130"/>
    </row>
    <row r="2131" spans="1:6" ht="15" x14ac:dyDescent="0.25">
      <c r="A2131"/>
      <c r="B2131"/>
      <c r="C2131"/>
      <c r="D2131"/>
      <c r="E2131"/>
      <c r="F2131"/>
    </row>
    <row r="2132" spans="1:6" ht="15" x14ac:dyDescent="0.25">
      <c r="A2132"/>
      <c r="B2132"/>
      <c r="C2132"/>
      <c r="D2132"/>
      <c r="E2132"/>
      <c r="F2132"/>
    </row>
    <row r="2133" spans="1:6" ht="15" x14ac:dyDescent="0.25">
      <c r="A2133"/>
      <c r="B2133"/>
      <c r="C2133"/>
      <c r="D2133"/>
      <c r="E2133"/>
      <c r="F2133"/>
    </row>
    <row r="2134" spans="1:6" ht="15" x14ac:dyDescent="0.25">
      <c r="A2134"/>
      <c r="B2134"/>
      <c r="C2134"/>
      <c r="D2134"/>
      <c r="E2134"/>
      <c r="F2134"/>
    </row>
    <row r="2135" spans="1:6" ht="15" x14ac:dyDescent="0.25">
      <c r="A2135"/>
      <c r="B2135"/>
      <c r="C2135"/>
      <c r="D2135"/>
      <c r="E2135"/>
      <c r="F2135"/>
    </row>
    <row r="2136" spans="1:6" ht="15" x14ac:dyDescent="0.25">
      <c r="A2136"/>
      <c r="B2136"/>
      <c r="C2136"/>
      <c r="D2136"/>
      <c r="E2136"/>
      <c r="F2136"/>
    </row>
    <row r="2137" spans="1:6" ht="15" x14ac:dyDescent="0.25">
      <c r="A2137"/>
      <c r="B2137"/>
      <c r="C2137"/>
      <c r="D2137"/>
      <c r="E2137"/>
      <c r="F2137"/>
    </row>
    <row r="2138" spans="1:6" ht="15" x14ac:dyDescent="0.25">
      <c r="A2138"/>
      <c r="B2138"/>
      <c r="C2138"/>
      <c r="D2138"/>
      <c r="E2138"/>
      <c r="F2138"/>
    </row>
    <row r="2139" spans="1:6" ht="15" x14ac:dyDescent="0.25">
      <c r="A2139"/>
      <c r="B2139"/>
      <c r="C2139"/>
      <c r="D2139"/>
      <c r="E2139"/>
      <c r="F2139"/>
    </row>
    <row r="2140" spans="1:6" ht="15" x14ac:dyDescent="0.25">
      <c r="A2140"/>
      <c r="B2140"/>
      <c r="C2140"/>
      <c r="D2140"/>
      <c r="E2140"/>
      <c r="F2140"/>
    </row>
    <row r="2141" spans="1:6" ht="15" x14ac:dyDescent="0.25">
      <c r="A2141"/>
      <c r="B2141"/>
      <c r="C2141"/>
      <c r="D2141"/>
      <c r="E2141"/>
      <c r="F2141"/>
    </row>
    <row r="2142" spans="1:6" ht="15" x14ac:dyDescent="0.25">
      <c r="A2142"/>
      <c r="B2142"/>
      <c r="C2142"/>
      <c r="D2142"/>
      <c r="E2142"/>
      <c r="F2142"/>
    </row>
    <row r="2143" spans="1:6" ht="15" x14ac:dyDescent="0.25">
      <c r="A2143"/>
      <c r="B2143"/>
      <c r="C2143"/>
      <c r="D2143"/>
      <c r="E2143"/>
      <c r="F2143"/>
    </row>
    <row r="2144" spans="1:6" ht="15" x14ac:dyDescent="0.25">
      <c r="A2144"/>
      <c r="B2144"/>
      <c r="C2144"/>
      <c r="D2144"/>
      <c r="E2144"/>
      <c r="F2144"/>
    </row>
    <row r="2145" spans="1:6" ht="15" x14ac:dyDescent="0.25">
      <c r="A2145"/>
      <c r="B2145"/>
      <c r="C2145"/>
      <c r="D2145"/>
      <c r="E2145"/>
      <c r="F2145"/>
    </row>
    <row r="2146" spans="1:6" ht="15" x14ac:dyDescent="0.25">
      <c r="A2146"/>
      <c r="B2146"/>
      <c r="C2146"/>
      <c r="D2146"/>
      <c r="E2146"/>
      <c r="F2146"/>
    </row>
    <row r="2147" spans="1:6" ht="15" x14ac:dyDescent="0.25">
      <c r="A2147"/>
      <c r="B2147"/>
      <c r="C2147"/>
      <c r="D2147"/>
      <c r="E2147"/>
      <c r="F2147"/>
    </row>
    <row r="2148" spans="1:6" ht="15" x14ac:dyDescent="0.25">
      <c r="A2148"/>
      <c r="B2148"/>
      <c r="C2148"/>
      <c r="D2148"/>
      <c r="E2148"/>
      <c r="F2148"/>
    </row>
    <row r="2149" spans="1:6" ht="15" x14ac:dyDescent="0.25">
      <c r="A2149"/>
      <c r="B2149"/>
      <c r="C2149"/>
      <c r="D2149"/>
      <c r="E2149"/>
      <c r="F2149"/>
    </row>
    <row r="2150" spans="1:6" ht="15" x14ac:dyDescent="0.25">
      <c r="A2150"/>
      <c r="B2150"/>
      <c r="C2150"/>
      <c r="D2150"/>
      <c r="E2150"/>
      <c r="F2150"/>
    </row>
    <row r="2151" spans="1:6" ht="15" x14ac:dyDescent="0.25">
      <c r="A2151"/>
      <c r="B2151"/>
      <c r="C2151"/>
      <c r="D2151"/>
      <c r="E2151"/>
      <c r="F2151"/>
    </row>
    <row r="2152" spans="1:6" ht="15" x14ac:dyDescent="0.25">
      <c r="A2152"/>
      <c r="B2152"/>
      <c r="C2152"/>
      <c r="D2152"/>
      <c r="E2152"/>
      <c r="F2152"/>
    </row>
    <row r="2153" spans="1:6" ht="15" x14ac:dyDescent="0.25">
      <c r="A2153"/>
      <c r="B2153"/>
      <c r="C2153"/>
      <c r="D2153"/>
      <c r="E2153"/>
      <c r="F2153"/>
    </row>
    <row r="2154" spans="1:6" ht="15" x14ac:dyDescent="0.25">
      <c r="A2154"/>
      <c r="B2154"/>
      <c r="C2154"/>
      <c r="D2154"/>
      <c r="E2154"/>
      <c r="F2154"/>
    </row>
    <row r="2155" spans="1:6" ht="15" x14ac:dyDescent="0.25">
      <c r="A2155"/>
      <c r="B2155"/>
      <c r="C2155"/>
      <c r="D2155"/>
      <c r="E2155"/>
      <c r="F2155"/>
    </row>
    <row r="2156" spans="1:6" ht="15" x14ac:dyDescent="0.25">
      <c r="A2156"/>
      <c r="B2156"/>
      <c r="C2156"/>
      <c r="D2156"/>
      <c r="E2156"/>
      <c r="F2156"/>
    </row>
    <row r="2157" spans="1:6" ht="15" x14ac:dyDescent="0.25">
      <c r="A2157"/>
      <c r="B2157"/>
      <c r="C2157"/>
      <c r="D2157"/>
      <c r="E2157"/>
      <c r="F2157"/>
    </row>
    <row r="2158" spans="1:6" ht="15" x14ac:dyDescent="0.25">
      <c r="A2158"/>
      <c r="B2158"/>
      <c r="C2158"/>
      <c r="D2158"/>
      <c r="E2158"/>
      <c r="F2158"/>
    </row>
    <row r="2159" spans="1:6" ht="15" x14ac:dyDescent="0.25">
      <c r="A2159"/>
      <c r="B2159"/>
      <c r="C2159"/>
      <c r="D2159"/>
      <c r="E2159"/>
      <c r="F2159"/>
    </row>
    <row r="2160" spans="1:6" ht="15" x14ac:dyDescent="0.25">
      <c r="A2160"/>
      <c r="B2160"/>
      <c r="C2160"/>
      <c r="D2160"/>
      <c r="E2160"/>
      <c r="F2160"/>
    </row>
    <row r="2161" spans="1:6" ht="15" x14ac:dyDescent="0.25">
      <c r="A2161"/>
      <c r="B2161"/>
      <c r="C2161"/>
      <c r="D2161"/>
      <c r="E2161"/>
      <c r="F2161"/>
    </row>
    <row r="2162" spans="1:6" ht="15" x14ac:dyDescent="0.25">
      <c r="A2162"/>
      <c r="B2162"/>
      <c r="C2162"/>
      <c r="D2162"/>
      <c r="E2162"/>
      <c r="F2162"/>
    </row>
    <row r="2163" spans="1:6" ht="15" x14ac:dyDescent="0.25">
      <c r="A2163"/>
      <c r="B2163"/>
      <c r="C2163"/>
      <c r="D2163"/>
      <c r="E2163"/>
      <c r="F2163"/>
    </row>
    <row r="2164" spans="1:6" ht="15" x14ac:dyDescent="0.25">
      <c r="A2164"/>
      <c r="B2164"/>
      <c r="C2164"/>
      <c r="D2164"/>
      <c r="E2164"/>
      <c r="F2164"/>
    </row>
    <row r="2165" spans="1:6" ht="15" x14ac:dyDescent="0.25">
      <c r="A2165"/>
      <c r="B2165"/>
      <c r="C2165"/>
      <c r="D2165"/>
      <c r="E2165"/>
      <c r="F2165"/>
    </row>
    <row r="2166" spans="1:6" ht="15" x14ac:dyDescent="0.25">
      <c r="A2166"/>
      <c r="B2166"/>
      <c r="C2166"/>
      <c r="D2166"/>
      <c r="E2166"/>
      <c r="F2166"/>
    </row>
    <row r="2167" spans="1:6" ht="15" x14ac:dyDescent="0.25">
      <c r="A2167"/>
      <c r="B2167"/>
      <c r="C2167"/>
      <c r="D2167"/>
      <c r="E2167"/>
      <c r="F2167"/>
    </row>
    <row r="2168" spans="1:6" ht="15" x14ac:dyDescent="0.25">
      <c r="A2168"/>
      <c r="B2168"/>
      <c r="C2168"/>
      <c r="D2168"/>
      <c r="E2168"/>
      <c r="F2168"/>
    </row>
    <row r="2169" spans="1:6" ht="15" x14ac:dyDescent="0.25">
      <c r="A2169"/>
      <c r="B2169"/>
      <c r="C2169"/>
      <c r="D2169"/>
      <c r="E2169"/>
      <c r="F2169"/>
    </row>
    <row r="2170" spans="1:6" ht="15" x14ac:dyDescent="0.25">
      <c r="A2170"/>
      <c r="B2170"/>
      <c r="C2170"/>
      <c r="D2170"/>
      <c r="E2170"/>
      <c r="F2170"/>
    </row>
    <row r="2171" spans="1:6" ht="15" x14ac:dyDescent="0.25">
      <c r="A2171"/>
      <c r="B2171"/>
      <c r="C2171"/>
      <c r="D2171"/>
      <c r="E2171"/>
      <c r="F2171"/>
    </row>
    <row r="2172" spans="1:6" ht="15" x14ac:dyDescent="0.25">
      <c r="A2172"/>
      <c r="B2172"/>
      <c r="C2172"/>
      <c r="D2172"/>
      <c r="E2172"/>
      <c r="F2172"/>
    </row>
    <row r="2173" spans="1:6" ht="15" x14ac:dyDescent="0.25">
      <c r="A2173"/>
      <c r="B2173"/>
      <c r="C2173"/>
      <c r="D2173"/>
      <c r="E2173"/>
      <c r="F2173"/>
    </row>
    <row r="2174" spans="1:6" ht="15" x14ac:dyDescent="0.25">
      <c r="A2174"/>
      <c r="B2174"/>
      <c r="C2174"/>
      <c r="D2174"/>
      <c r="E2174"/>
      <c r="F2174"/>
    </row>
    <row r="2175" spans="1:6" ht="15" x14ac:dyDescent="0.25">
      <c r="A2175"/>
      <c r="B2175"/>
      <c r="C2175"/>
      <c r="D2175"/>
      <c r="E2175"/>
      <c r="F2175"/>
    </row>
    <row r="2176" spans="1:6" ht="15" x14ac:dyDescent="0.25">
      <c r="A2176"/>
      <c r="B2176"/>
      <c r="C2176"/>
      <c r="D2176"/>
      <c r="E2176"/>
      <c r="F2176"/>
    </row>
    <row r="2177" spans="1:6" ht="15" x14ac:dyDescent="0.25">
      <c r="A2177"/>
      <c r="B2177"/>
      <c r="C2177"/>
      <c r="D2177"/>
      <c r="E2177"/>
      <c r="F2177"/>
    </row>
    <row r="2178" spans="1:6" ht="15" x14ac:dyDescent="0.25">
      <c r="A2178"/>
      <c r="B2178"/>
      <c r="C2178"/>
      <c r="D2178"/>
      <c r="E2178"/>
      <c r="F2178"/>
    </row>
    <row r="2179" spans="1:6" ht="15" x14ac:dyDescent="0.25">
      <c r="A2179"/>
      <c r="B2179"/>
      <c r="C2179"/>
      <c r="D2179"/>
      <c r="E2179"/>
      <c r="F2179"/>
    </row>
    <row r="2180" spans="1:6" ht="15" x14ac:dyDescent="0.25">
      <c r="A2180"/>
      <c r="B2180"/>
      <c r="C2180"/>
      <c r="D2180"/>
      <c r="E2180"/>
      <c r="F2180"/>
    </row>
    <row r="2181" spans="1:6" ht="15" x14ac:dyDescent="0.25">
      <c r="A2181"/>
      <c r="B2181"/>
      <c r="C2181"/>
      <c r="D2181"/>
      <c r="E2181"/>
      <c r="F2181"/>
    </row>
    <row r="2182" spans="1:6" ht="15" x14ac:dyDescent="0.25">
      <c r="A2182"/>
      <c r="B2182"/>
      <c r="C2182"/>
      <c r="D2182"/>
      <c r="E2182"/>
      <c r="F2182"/>
    </row>
    <row r="2183" spans="1:6" ht="15" x14ac:dyDescent="0.25">
      <c r="A2183"/>
      <c r="B2183"/>
      <c r="C2183"/>
      <c r="D2183"/>
      <c r="E2183"/>
      <c r="F2183"/>
    </row>
    <row r="2184" spans="1:6" ht="15" x14ac:dyDescent="0.25">
      <c r="A2184"/>
      <c r="B2184"/>
      <c r="C2184"/>
      <c r="D2184"/>
      <c r="E2184"/>
      <c r="F2184"/>
    </row>
    <row r="2185" spans="1:6" ht="15" x14ac:dyDescent="0.25">
      <c r="A2185"/>
      <c r="B2185"/>
      <c r="C2185"/>
      <c r="D2185"/>
      <c r="E2185"/>
      <c r="F2185"/>
    </row>
    <row r="2186" spans="1:6" ht="15" x14ac:dyDescent="0.25">
      <c r="A2186"/>
      <c r="B2186"/>
      <c r="C2186"/>
      <c r="D2186"/>
      <c r="E2186"/>
      <c r="F2186"/>
    </row>
    <row r="2187" spans="1:6" ht="15" x14ac:dyDescent="0.25">
      <c r="A2187"/>
      <c r="B2187"/>
      <c r="C2187"/>
      <c r="D2187"/>
      <c r="E2187"/>
      <c r="F2187"/>
    </row>
    <row r="2188" spans="1:6" ht="15" x14ac:dyDescent="0.25">
      <c r="A2188"/>
      <c r="B2188"/>
      <c r="C2188"/>
      <c r="D2188"/>
      <c r="E2188"/>
      <c r="F2188"/>
    </row>
    <row r="2189" spans="1:6" ht="15" x14ac:dyDescent="0.25">
      <c r="A2189"/>
      <c r="B2189"/>
      <c r="C2189"/>
      <c r="D2189"/>
      <c r="E2189"/>
      <c r="F2189"/>
    </row>
    <row r="2190" spans="1:6" ht="15" x14ac:dyDescent="0.25">
      <c r="A2190"/>
      <c r="B2190"/>
      <c r="C2190"/>
      <c r="D2190"/>
      <c r="E2190"/>
      <c r="F2190"/>
    </row>
    <row r="2191" spans="1:6" ht="15" x14ac:dyDescent="0.25">
      <c r="A2191"/>
      <c r="B2191"/>
      <c r="C2191"/>
      <c r="D2191"/>
      <c r="E2191"/>
      <c r="F2191"/>
    </row>
    <row r="2192" spans="1:6" ht="15" x14ac:dyDescent="0.25">
      <c r="A2192"/>
      <c r="B2192"/>
      <c r="C2192"/>
      <c r="D2192"/>
      <c r="E2192"/>
      <c r="F2192"/>
    </row>
    <row r="2193" spans="1:6" ht="15" x14ac:dyDescent="0.25">
      <c r="A2193"/>
      <c r="B2193"/>
      <c r="C2193"/>
      <c r="D2193"/>
      <c r="E2193"/>
      <c r="F2193"/>
    </row>
    <row r="2194" spans="1:6" ht="15" x14ac:dyDescent="0.25">
      <c r="A2194"/>
      <c r="B2194"/>
      <c r="C2194"/>
      <c r="D2194"/>
      <c r="E2194"/>
      <c r="F2194"/>
    </row>
    <row r="2195" spans="1:6" ht="15" x14ac:dyDescent="0.25">
      <c r="A2195"/>
      <c r="B2195"/>
      <c r="C2195"/>
      <c r="D2195"/>
      <c r="E2195"/>
      <c r="F2195"/>
    </row>
    <row r="2196" spans="1:6" ht="15" x14ac:dyDescent="0.25">
      <c r="A2196"/>
      <c r="B2196"/>
      <c r="C2196"/>
      <c r="D2196"/>
      <c r="E2196"/>
      <c r="F2196"/>
    </row>
    <row r="2197" spans="1:6" ht="15" x14ac:dyDescent="0.25">
      <c r="A2197"/>
      <c r="B2197"/>
      <c r="C2197"/>
      <c r="D2197"/>
      <c r="E2197"/>
      <c r="F2197"/>
    </row>
    <row r="2198" spans="1:6" ht="15" x14ac:dyDescent="0.25">
      <c r="A2198"/>
      <c r="B2198"/>
      <c r="C2198"/>
      <c r="D2198"/>
      <c r="E2198"/>
      <c r="F2198"/>
    </row>
    <row r="2199" spans="1:6" ht="15" x14ac:dyDescent="0.25">
      <c r="A2199"/>
      <c r="B2199"/>
      <c r="C2199"/>
      <c r="D2199"/>
      <c r="E2199"/>
      <c r="F2199"/>
    </row>
    <row r="2200" spans="1:6" ht="15" x14ac:dyDescent="0.25">
      <c r="A2200"/>
      <c r="B2200"/>
      <c r="C2200"/>
      <c r="D2200"/>
      <c r="E2200"/>
      <c r="F2200"/>
    </row>
    <row r="2201" spans="1:6" ht="15" x14ac:dyDescent="0.25">
      <c r="A2201"/>
      <c r="B2201"/>
      <c r="C2201"/>
      <c r="D2201"/>
      <c r="E2201"/>
      <c r="F2201"/>
    </row>
    <row r="2202" spans="1:6" ht="15" x14ac:dyDescent="0.25">
      <c r="A2202"/>
      <c r="B2202"/>
      <c r="C2202"/>
      <c r="D2202"/>
      <c r="E2202"/>
      <c r="F2202"/>
    </row>
    <row r="2203" spans="1:6" ht="15" x14ac:dyDescent="0.25">
      <c r="A2203"/>
      <c r="B2203"/>
      <c r="C2203"/>
      <c r="D2203"/>
      <c r="E2203"/>
      <c r="F2203"/>
    </row>
    <row r="2204" spans="1:6" ht="15" x14ac:dyDescent="0.25">
      <c r="A2204"/>
      <c r="B2204"/>
      <c r="C2204"/>
      <c r="D2204"/>
      <c r="E2204"/>
      <c r="F2204"/>
    </row>
    <row r="2205" spans="1:6" ht="15" x14ac:dyDescent="0.25">
      <c r="A2205"/>
      <c r="B2205"/>
      <c r="C2205"/>
      <c r="D2205"/>
      <c r="E2205"/>
      <c r="F2205"/>
    </row>
    <row r="2206" spans="1:6" ht="15" x14ac:dyDescent="0.25">
      <c r="A2206"/>
      <c r="B2206"/>
      <c r="C2206"/>
      <c r="D2206"/>
      <c r="E2206"/>
      <c r="F2206"/>
    </row>
    <row r="2207" spans="1:6" ht="15" x14ac:dyDescent="0.25">
      <c r="A2207"/>
      <c r="B2207"/>
      <c r="C2207"/>
      <c r="D2207"/>
      <c r="E2207"/>
      <c r="F2207"/>
    </row>
    <row r="2208" spans="1:6" ht="15" x14ac:dyDescent="0.25">
      <c r="A2208"/>
      <c r="B2208"/>
      <c r="C2208"/>
      <c r="D2208"/>
      <c r="E2208"/>
      <c r="F2208"/>
    </row>
    <row r="2209" spans="1:6" ht="15" x14ac:dyDescent="0.25">
      <c r="A2209"/>
      <c r="B2209"/>
      <c r="C2209"/>
      <c r="D2209"/>
      <c r="E2209"/>
      <c r="F2209"/>
    </row>
    <row r="2210" spans="1:6" ht="15" x14ac:dyDescent="0.25">
      <c r="A2210"/>
      <c r="B2210"/>
      <c r="C2210"/>
      <c r="D2210"/>
      <c r="E2210"/>
      <c r="F2210"/>
    </row>
    <row r="2211" spans="1:6" ht="15" x14ac:dyDescent="0.25">
      <c r="A2211"/>
      <c r="B2211"/>
      <c r="C2211"/>
      <c r="D2211"/>
      <c r="E2211"/>
      <c r="F2211"/>
    </row>
    <row r="2212" spans="1:6" ht="15" x14ac:dyDescent="0.25">
      <c r="A2212"/>
      <c r="B2212"/>
      <c r="C2212"/>
      <c r="D2212"/>
      <c r="E2212"/>
      <c r="F2212"/>
    </row>
    <row r="2213" spans="1:6" ht="15" x14ac:dyDescent="0.25">
      <c r="A2213"/>
      <c r="B2213"/>
      <c r="C2213"/>
      <c r="D2213"/>
      <c r="E2213"/>
      <c r="F2213"/>
    </row>
    <row r="2214" spans="1:6" ht="15" x14ac:dyDescent="0.25">
      <c r="A2214"/>
      <c r="B2214"/>
      <c r="C2214"/>
      <c r="D2214"/>
      <c r="E2214"/>
      <c r="F2214"/>
    </row>
    <row r="2215" spans="1:6" ht="15" x14ac:dyDescent="0.25">
      <c r="A2215"/>
      <c r="B2215"/>
      <c r="C2215"/>
      <c r="D2215"/>
      <c r="E2215"/>
      <c r="F2215"/>
    </row>
    <row r="2216" spans="1:6" ht="15" x14ac:dyDescent="0.25">
      <c r="A2216"/>
      <c r="B2216"/>
      <c r="C2216"/>
      <c r="D2216"/>
      <c r="E2216"/>
      <c r="F2216"/>
    </row>
    <row r="2217" spans="1:6" ht="15" x14ac:dyDescent="0.25">
      <c r="A2217"/>
      <c r="B2217"/>
      <c r="C2217"/>
      <c r="D2217"/>
      <c r="E2217"/>
      <c r="F2217"/>
    </row>
    <row r="2218" spans="1:6" ht="15" x14ac:dyDescent="0.25">
      <c r="A2218"/>
      <c r="B2218"/>
      <c r="C2218"/>
      <c r="D2218"/>
      <c r="E2218"/>
      <c r="F2218"/>
    </row>
    <row r="2219" spans="1:6" ht="15" x14ac:dyDescent="0.25">
      <c r="A2219"/>
      <c r="B2219"/>
      <c r="C2219"/>
      <c r="D2219"/>
      <c r="E2219"/>
      <c r="F2219"/>
    </row>
    <row r="2220" spans="1:6" ht="15" x14ac:dyDescent="0.25">
      <c r="A2220"/>
      <c r="B2220"/>
      <c r="C2220"/>
      <c r="D2220"/>
      <c r="E2220"/>
      <c r="F2220"/>
    </row>
    <row r="2221" spans="1:6" ht="15" x14ac:dyDescent="0.25">
      <c r="A2221"/>
      <c r="B2221"/>
      <c r="C2221"/>
      <c r="D2221"/>
      <c r="E2221"/>
      <c r="F2221"/>
    </row>
    <row r="2222" spans="1:6" ht="15" x14ac:dyDescent="0.25">
      <c r="A2222"/>
      <c r="B2222"/>
      <c r="C2222"/>
      <c r="D2222"/>
      <c r="E2222"/>
      <c r="F2222"/>
    </row>
    <row r="2223" spans="1:6" ht="15" x14ac:dyDescent="0.25">
      <c r="A2223"/>
      <c r="B2223"/>
      <c r="C2223"/>
      <c r="D2223"/>
      <c r="E2223"/>
      <c r="F2223"/>
    </row>
    <row r="2224" spans="1:6" ht="15" x14ac:dyDescent="0.25">
      <c r="A2224"/>
      <c r="B2224"/>
      <c r="C2224"/>
      <c r="D2224"/>
      <c r="E2224"/>
      <c r="F2224"/>
    </row>
    <row r="2225" spans="1:6" ht="15" x14ac:dyDescent="0.25">
      <c r="A2225"/>
      <c r="B2225"/>
      <c r="C2225"/>
      <c r="D2225"/>
      <c r="E2225"/>
      <c r="F2225"/>
    </row>
    <row r="2226" spans="1:6" ht="15" x14ac:dyDescent="0.25">
      <c r="A2226"/>
      <c r="B2226"/>
      <c r="C2226"/>
      <c r="D2226"/>
      <c r="E2226"/>
      <c r="F2226"/>
    </row>
    <row r="2227" spans="1:6" ht="15" x14ac:dyDescent="0.25">
      <c r="A2227"/>
      <c r="B2227"/>
      <c r="C2227"/>
      <c r="D2227"/>
      <c r="E2227"/>
      <c r="F2227"/>
    </row>
    <row r="2228" spans="1:6" ht="15" x14ac:dyDescent="0.25">
      <c r="A2228"/>
      <c r="B2228"/>
      <c r="C2228"/>
      <c r="D2228"/>
      <c r="E2228"/>
      <c r="F2228"/>
    </row>
    <row r="2229" spans="1:6" ht="15" x14ac:dyDescent="0.25">
      <c r="A2229"/>
      <c r="B2229"/>
      <c r="C2229"/>
      <c r="D2229"/>
      <c r="E2229"/>
      <c r="F2229"/>
    </row>
    <row r="2230" spans="1:6" ht="15" x14ac:dyDescent="0.25">
      <c r="A2230"/>
      <c r="B2230"/>
      <c r="C2230"/>
      <c r="D2230"/>
      <c r="E2230"/>
      <c r="F2230"/>
    </row>
    <row r="2231" spans="1:6" ht="15" x14ac:dyDescent="0.25">
      <c r="A2231"/>
      <c r="B2231"/>
      <c r="C2231"/>
      <c r="D2231"/>
      <c r="E2231"/>
      <c r="F2231"/>
    </row>
    <row r="2232" spans="1:6" ht="15" x14ac:dyDescent="0.25">
      <c r="A2232"/>
      <c r="B2232"/>
      <c r="C2232"/>
      <c r="D2232"/>
      <c r="E2232"/>
      <c r="F2232"/>
    </row>
    <row r="2233" spans="1:6" ht="15" x14ac:dyDescent="0.25">
      <c r="A2233"/>
      <c r="B2233"/>
      <c r="C2233"/>
      <c r="D2233"/>
      <c r="E2233"/>
      <c r="F2233"/>
    </row>
    <row r="2234" spans="1:6" ht="15" x14ac:dyDescent="0.25">
      <c r="A2234"/>
      <c r="B2234"/>
      <c r="C2234"/>
      <c r="D2234"/>
      <c r="E2234"/>
      <c r="F2234"/>
    </row>
    <row r="2235" spans="1:6" ht="15" x14ac:dyDescent="0.25">
      <c r="A2235"/>
      <c r="B2235"/>
      <c r="C2235"/>
      <c r="D2235"/>
      <c r="E2235"/>
      <c r="F2235"/>
    </row>
    <row r="2236" spans="1:6" ht="15" x14ac:dyDescent="0.25">
      <c r="A2236"/>
      <c r="B2236"/>
      <c r="C2236"/>
      <c r="D2236"/>
      <c r="E2236"/>
      <c r="F2236"/>
    </row>
    <row r="2237" spans="1:6" ht="15" x14ac:dyDescent="0.25">
      <c r="A2237"/>
      <c r="B2237"/>
      <c r="C2237"/>
      <c r="D2237"/>
      <c r="E2237"/>
      <c r="F2237"/>
    </row>
    <row r="2238" spans="1:6" ht="15" x14ac:dyDescent="0.25">
      <c r="A2238"/>
      <c r="B2238"/>
      <c r="C2238"/>
      <c r="D2238"/>
      <c r="E2238"/>
      <c r="F2238"/>
    </row>
    <row r="2239" spans="1:6" ht="15" x14ac:dyDescent="0.25">
      <c r="A2239"/>
      <c r="B2239"/>
      <c r="C2239"/>
      <c r="D2239"/>
      <c r="E2239"/>
      <c r="F2239"/>
    </row>
    <row r="2240" spans="1:6" ht="15" x14ac:dyDescent="0.25">
      <c r="A2240"/>
      <c r="B2240"/>
      <c r="C2240"/>
      <c r="D2240"/>
      <c r="E2240"/>
      <c r="F2240"/>
    </row>
    <row r="2241" spans="1:6" ht="15" x14ac:dyDescent="0.25">
      <c r="A2241"/>
      <c r="B2241"/>
      <c r="C2241"/>
      <c r="D2241"/>
      <c r="E2241"/>
      <c r="F2241"/>
    </row>
    <row r="2242" spans="1:6" ht="15" x14ac:dyDescent="0.25">
      <c r="A2242"/>
      <c r="B2242"/>
      <c r="C2242"/>
      <c r="D2242"/>
      <c r="E2242"/>
      <c r="F2242"/>
    </row>
    <row r="2243" spans="1:6" ht="15" x14ac:dyDescent="0.25">
      <c r="A2243"/>
      <c r="B2243"/>
      <c r="C2243"/>
      <c r="D2243"/>
      <c r="E2243"/>
      <c r="F2243"/>
    </row>
    <row r="2244" spans="1:6" ht="15" x14ac:dyDescent="0.25">
      <c r="A2244"/>
      <c r="B2244"/>
      <c r="C2244"/>
      <c r="D2244"/>
      <c r="E2244"/>
      <c r="F2244"/>
    </row>
    <row r="2245" spans="1:6" ht="15" x14ac:dyDescent="0.25">
      <c r="A2245"/>
      <c r="B2245"/>
      <c r="C2245"/>
      <c r="D2245"/>
      <c r="E2245"/>
      <c r="F2245"/>
    </row>
    <row r="2246" spans="1:6" ht="15" x14ac:dyDescent="0.25">
      <c r="A2246"/>
      <c r="B2246"/>
      <c r="C2246"/>
      <c r="D2246"/>
      <c r="E2246"/>
      <c r="F2246"/>
    </row>
    <row r="2247" spans="1:6" ht="15" x14ac:dyDescent="0.25">
      <c r="A2247"/>
      <c r="B2247"/>
      <c r="C2247"/>
      <c r="D2247"/>
      <c r="E2247"/>
      <c r="F2247"/>
    </row>
    <row r="2248" spans="1:6" ht="15" x14ac:dyDescent="0.25">
      <c r="A2248"/>
      <c r="B2248"/>
      <c r="C2248"/>
      <c r="D2248"/>
      <c r="E2248"/>
      <c r="F2248"/>
    </row>
    <row r="2249" spans="1:6" ht="15" x14ac:dyDescent="0.25">
      <c r="A2249"/>
      <c r="B2249"/>
      <c r="C2249"/>
      <c r="D2249"/>
      <c r="E2249"/>
      <c r="F2249"/>
    </row>
    <row r="2250" spans="1:6" ht="15" x14ac:dyDescent="0.25">
      <c r="A2250"/>
      <c r="B2250"/>
      <c r="C2250"/>
      <c r="D2250"/>
      <c r="E2250"/>
      <c r="F2250"/>
    </row>
    <row r="2251" spans="1:6" ht="15" x14ac:dyDescent="0.25">
      <c r="A2251"/>
      <c r="B2251"/>
      <c r="C2251"/>
      <c r="D2251"/>
      <c r="E2251"/>
      <c r="F2251"/>
    </row>
    <row r="2252" spans="1:6" ht="15" x14ac:dyDescent="0.25">
      <c r="A2252"/>
      <c r="B2252"/>
      <c r="C2252"/>
      <c r="D2252"/>
      <c r="E2252"/>
      <c r="F2252"/>
    </row>
    <row r="2253" spans="1:6" ht="15" x14ac:dyDescent="0.25">
      <c r="A2253"/>
      <c r="B2253"/>
      <c r="C2253"/>
      <c r="D2253"/>
      <c r="E2253"/>
      <c r="F2253"/>
    </row>
    <row r="2254" spans="1:6" ht="15" x14ac:dyDescent="0.25">
      <c r="A2254"/>
      <c r="B2254"/>
      <c r="C2254"/>
      <c r="D2254"/>
      <c r="E2254"/>
      <c r="F2254"/>
    </row>
    <row r="2255" spans="1:6" ht="15" x14ac:dyDescent="0.25">
      <c r="A2255"/>
      <c r="B2255"/>
      <c r="C2255"/>
      <c r="D2255"/>
      <c r="E2255"/>
      <c r="F2255"/>
    </row>
    <row r="2256" spans="1:6" ht="15" x14ac:dyDescent="0.25">
      <c r="A2256"/>
      <c r="B2256"/>
      <c r="C2256"/>
      <c r="D2256"/>
      <c r="E2256"/>
      <c r="F2256"/>
    </row>
    <row r="2257" spans="1:6" ht="15" x14ac:dyDescent="0.25">
      <c r="A2257"/>
      <c r="B2257"/>
      <c r="C2257"/>
      <c r="D2257"/>
      <c r="E2257"/>
      <c r="F2257"/>
    </row>
    <row r="2258" spans="1:6" ht="15" x14ac:dyDescent="0.25">
      <c r="A2258"/>
      <c r="B2258"/>
      <c r="C2258"/>
      <c r="D2258"/>
      <c r="E2258"/>
      <c r="F2258"/>
    </row>
    <row r="2259" spans="1:6" ht="15" x14ac:dyDescent="0.25">
      <c r="A2259"/>
      <c r="B2259"/>
      <c r="C2259"/>
      <c r="D2259"/>
      <c r="E2259"/>
      <c r="F2259"/>
    </row>
    <row r="2260" spans="1:6" ht="15" x14ac:dyDescent="0.25">
      <c r="A2260"/>
      <c r="B2260"/>
      <c r="C2260"/>
      <c r="D2260"/>
      <c r="E2260"/>
      <c r="F2260"/>
    </row>
    <row r="2261" spans="1:6" ht="15" x14ac:dyDescent="0.25">
      <c r="A2261"/>
      <c r="B2261"/>
      <c r="C2261"/>
      <c r="D2261"/>
      <c r="E2261"/>
      <c r="F2261"/>
    </row>
    <row r="2262" spans="1:6" ht="15" x14ac:dyDescent="0.25">
      <c r="A2262"/>
      <c r="B2262"/>
      <c r="C2262"/>
      <c r="D2262"/>
      <c r="E2262"/>
      <c r="F2262"/>
    </row>
    <row r="2263" spans="1:6" ht="15" x14ac:dyDescent="0.25">
      <c r="A2263"/>
      <c r="B2263"/>
      <c r="C2263"/>
      <c r="D2263"/>
      <c r="E2263"/>
      <c r="F2263"/>
    </row>
    <row r="2264" spans="1:6" ht="15" x14ac:dyDescent="0.25">
      <c r="A2264"/>
      <c r="B2264"/>
      <c r="C2264"/>
      <c r="D2264"/>
      <c r="E2264"/>
      <c r="F2264"/>
    </row>
    <row r="2265" spans="1:6" ht="15" x14ac:dyDescent="0.25">
      <c r="A2265"/>
      <c r="B2265"/>
      <c r="C2265"/>
      <c r="D2265"/>
      <c r="E2265"/>
      <c r="F2265"/>
    </row>
    <row r="2266" spans="1:6" ht="15" x14ac:dyDescent="0.25">
      <c r="A2266"/>
      <c r="B2266"/>
      <c r="C2266"/>
      <c r="D2266"/>
      <c r="E2266"/>
      <c r="F2266"/>
    </row>
    <row r="2267" spans="1:6" ht="15" x14ac:dyDescent="0.25">
      <c r="A2267"/>
      <c r="B2267"/>
      <c r="C2267"/>
      <c r="D2267"/>
      <c r="E2267"/>
      <c r="F2267"/>
    </row>
    <row r="2268" spans="1:6" ht="15" x14ac:dyDescent="0.25">
      <c r="A2268"/>
      <c r="B2268"/>
      <c r="C2268"/>
      <c r="D2268"/>
      <c r="E2268"/>
      <c r="F2268"/>
    </row>
    <row r="2269" spans="1:6" ht="15" x14ac:dyDescent="0.25">
      <c r="A2269"/>
      <c r="B2269"/>
      <c r="C2269"/>
      <c r="D2269"/>
      <c r="E2269"/>
      <c r="F2269"/>
    </row>
    <row r="2270" spans="1:6" ht="15" x14ac:dyDescent="0.25">
      <c r="A2270"/>
      <c r="B2270"/>
      <c r="C2270"/>
      <c r="D2270"/>
      <c r="E2270"/>
      <c r="F2270"/>
    </row>
    <row r="2271" spans="1:6" ht="15" x14ac:dyDescent="0.25">
      <c r="A2271"/>
      <c r="B2271"/>
      <c r="C2271"/>
      <c r="D2271"/>
      <c r="E2271"/>
      <c r="F2271"/>
    </row>
    <row r="2272" spans="1:6" ht="15" x14ac:dyDescent="0.25">
      <c r="A2272"/>
      <c r="B2272"/>
      <c r="C2272"/>
      <c r="D2272"/>
      <c r="E2272"/>
      <c r="F2272"/>
    </row>
    <row r="2273" spans="1:6" ht="15" x14ac:dyDescent="0.25">
      <c r="A2273"/>
      <c r="B2273"/>
      <c r="C2273"/>
      <c r="D2273"/>
      <c r="E2273"/>
      <c r="F2273"/>
    </row>
    <row r="2274" spans="1:6" ht="15" x14ac:dyDescent="0.25">
      <c r="A2274"/>
      <c r="B2274"/>
      <c r="C2274"/>
      <c r="D2274"/>
      <c r="E2274"/>
      <c r="F2274"/>
    </row>
    <row r="2275" spans="1:6" ht="15" x14ac:dyDescent="0.25">
      <c r="A2275"/>
      <c r="B2275"/>
      <c r="C2275"/>
      <c r="D2275"/>
      <c r="E2275"/>
      <c r="F2275"/>
    </row>
    <row r="2276" spans="1:6" ht="15" x14ac:dyDescent="0.25">
      <c r="A2276"/>
      <c r="B2276"/>
      <c r="C2276"/>
      <c r="D2276"/>
      <c r="E2276"/>
      <c r="F2276"/>
    </row>
    <row r="2277" spans="1:6" ht="15" x14ac:dyDescent="0.25">
      <c r="A2277"/>
      <c r="B2277"/>
      <c r="C2277"/>
      <c r="D2277"/>
      <c r="E2277"/>
      <c r="F2277"/>
    </row>
    <row r="2278" spans="1:6" ht="15" x14ac:dyDescent="0.25">
      <c r="A2278"/>
      <c r="B2278"/>
      <c r="C2278"/>
      <c r="D2278"/>
      <c r="E2278"/>
      <c r="F2278"/>
    </row>
    <row r="2279" spans="1:6" ht="15" x14ac:dyDescent="0.25">
      <c r="A2279"/>
      <c r="B2279"/>
      <c r="C2279"/>
      <c r="D2279"/>
      <c r="E2279"/>
      <c r="F2279"/>
    </row>
    <row r="2280" spans="1:6" ht="15" x14ac:dyDescent="0.25">
      <c r="A2280"/>
      <c r="B2280"/>
      <c r="C2280"/>
      <c r="D2280"/>
      <c r="E2280"/>
      <c r="F2280"/>
    </row>
    <row r="2281" spans="1:6" ht="15" x14ac:dyDescent="0.25">
      <c r="A2281"/>
      <c r="B2281"/>
      <c r="C2281"/>
      <c r="D2281"/>
      <c r="E2281"/>
      <c r="F2281"/>
    </row>
    <row r="2282" spans="1:6" ht="15" x14ac:dyDescent="0.25">
      <c r="A2282"/>
      <c r="B2282"/>
      <c r="C2282"/>
      <c r="D2282"/>
      <c r="E2282"/>
      <c r="F2282"/>
    </row>
    <row r="2283" spans="1:6" ht="15" x14ac:dyDescent="0.25">
      <c r="A2283"/>
      <c r="B2283"/>
      <c r="C2283"/>
      <c r="D2283"/>
      <c r="E2283"/>
      <c r="F2283"/>
    </row>
    <row r="2284" spans="1:6" ht="15" x14ac:dyDescent="0.25">
      <c r="A2284"/>
      <c r="B2284"/>
      <c r="C2284"/>
      <c r="D2284"/>
      <c r="E2284"/>
      <c r="F2284"/>
    </row>
    <row r="2285" spans="1:6" ht="15" x14ac:dyDescent="0.25">
      <c r="A2285"/>
      <c r="B2285"/>
      <c r="C2285"/>
      <c r="D2285"/>
      <c r="E2285"/>
      <c r="F2285"/>
    </row>
    <row r="2286" spans="1:6" ht="15" x14ac:dyDescent="0.25">
      <c r="A2286"/>
      <c r="B2286"/>
      <c r="C2286"/>
      <c r="D2286"/>
      <c r="E2286"/>
      <c r="F2286"/>
    </row>
    <row r="2287" spans="1:6" ht="15" x14ac:dyDescent="0.25">
      <c r="A2287"/>
      <c r="B2287"/>
      <c r="C2287"/>
      <c r="D2287"/>
      <c r="E2287"/>
      <c r="F2287"/>
    </row>
    <row r="2288" spans="1:6" ht="15" x14ac:dyDescent="0.25">
      <c r="A2288"/>
      <c r="B2288"/>
      <c r="C2288"/>
      <c r="D2288"/>
      <c r="E2288"/>
      <c r="F2288"/>
    </row>
    <row r="2289" spans="1:6" ht="15" x14ac:dyDescent="0.25">
      <c r="A2289"/>
      <c r="B2289"/>
      <c r="C2289"/>
      <c r="D2289"/>
      <c r="E2289"/>
      <c r="F2289"/>
    </row>
    <row r="2290" spans="1:6" ht="15" x14ac:dyDescent="0.25">
      <c r="A2290"/>
      <c r="B2290"/>
      <c r="C2290"/>
      <c r="D2290"/>
      <c r="E2290"/>
      <c r="F2290"/>
    </row>
    <row r="2291" spans="1:6" ht="15" x14ac:dyDescent="0.25">
      <c r="A2291"/>
      <c r="B2291"/>
      <c r="C2291"/>
      <c r="D2291"/>
      <c r="E2291"/>
      <c r="F2291"/>
    </row>
    <row r="2292" spans="1:6" ht="15" x14ac:dyDescent="0.25">
      <c r="A2292"/>
      <c r="B2292"/>
      <c r="C2292"/>
      <c r="D2292"/>
      <c r="E2292"/>
      <c r="F2292"/>
    </row>
    <row r="2293" spans="1:6" ht="15" x14ac:dyDescent="0.25">
      <c r="A2293"/>
      <c r="B2293"/>
      <c r="C2293"/>
      <c r="D2293"/>
      <c r="E2293"/>
      <c r="F2293"/>
    </row>
    <row r="2294" spans="1:6" ht="15" x14ac:dyDescent="0.25">
      <c r="A2294"/>
      <c r="B2294"/>
      <c r="C2294"/>
      <c r="D2294"/>
      <c r="E2294"/>
      <c r="F2294"/>
    </row>
    <row r="2295" spans="1:6" ht="15" x14ac:dyDescent="0.25">
      <c r="A2295"/>
      <c r="B2295"/>
      <c r="C2295"/>
      <c r="D2295"/>
      <c r="E2295"/>
      <c r="F2295"/>
    </row>
    <row r="2296" spans="1:6" ht="15" x14ac:dyDescent="0.25">
      <c r="A2296"/>
      <c r="B2296"/>
      <c r="C2296"/>
      <c r="D2296"/>
      <c r="E2296"/>
      <c r="F2296"/>
    </row>
    <row r="2297" spans="1:6" ht="15" x14ac:dyDescent="0.25">
      <c r="A2297"/>
      <c r="B2297"/>
      <c r="C2297"/>
      <c r="D2297"/>
      <c r="E2297"/>
      <c r="F2297"/>
    </row>
    <row r="2298" spans="1:6" ht="15" x14ac:dyDescent="0.25">
      <c r="A2298"/>
      <c r="B2298"/>
      <c r="C2298"/>
      <c r="D2298"/>
      <c r="E2298"/>
      <c r="F2298"/>
    </row>
    <row r="2299" spans="1:6" ht="15" x14ac:dyDescent="0.25">
      <c r="A2299"/>
      <c r="B2299"/>
      <c r="C2299"/>
      <c r="D2299"/>
      <c r="E2299"/>
      <c r="F2299"/>
    </row>
    <row r="2300" spans="1:6" ht="15" x14ac:dyDescent="0.25">
      <c r="A2300"/>
      <c r="B2300"/>
      <c r="C2300"/>
      <c r="D2300"/>
      <c r="E2300"/>
      <c r="F2300"/>
    </row>
    <row r="2301" spans="1:6" ht="15" x14ac:dyDescent="0.25">
      <c r="A2301"/>
      <c r="B2301"/>
      <c r="C2301"/>
      <c r="D2301"/>
      <c r="E2301"/>
      <c r="F2301"/>
    </row>
    <row r="2302" spans="1:6" ht="15" x14ac:dyDescent="0.25">
      <c r="A2302"/>
      <c r="B2302"/>
      <c r="C2302"/>
      <c r="D2302"/>
      <c r="E2302"/>
      <c r="F2302"/>
    </row>
    <row r="2303" spans="1:6" ht="15" x14ac:dyDescent="0.25">
      <c r="A2303"/>
      <c r="B2303"/>
      <c r="C2303"/>
      <c r="D2303"/>
      <c r="E2303"/>
      <c r="F2303"/>
    </row>
    <row r="2304" spans="1:6" ht="15" x14ac:dyDescent="0.25">
      <c r="A2304"/>
      <c r="B2304"/>
      <c r="C2304"/>
      <c r="D2304"/>
      <c r="E2304"/>
      <c r="F2304"/>
    </row>
    <row r="2305" spans="1:6" ht="15" x14ac:dyDescent="0.25">
      <c r="A2305"/>
      <c r="B2305"/>
      <c r="C2305"/>
      <c r="D2305"/>
      <c r="E2305"/>
      <c r="F2305"/>
    </row>
    <row r="2306" spans="1:6" ht="15" x14ac:dyDescent="0.25">
      <c r="A2306"/>
      <c r="B2306"/>
      <c r="C2306"/>
      <c r="D2306"/>
      <c r="E2306"/>
      <c r="F2306"/>
    </row>
    <row r="2307" spans="1:6" ht="15" x14ac:dyDescent="0.25">
      <c r="A2307"/>
      <c r="B2307"/>
      <c r="C2307"/>
      <c r="D2307"/>
      <c r="E2307"/>
      <c r="F2307"/>
    </row>
    <row r="2308" spans="1:6" ht="15" x14ac:dyDescent="0.25">
      <c r="A2308"/>
      <c r="B2308"/>
      <c r="C2308"/>
      <c r="D2308"/>
      <c r="E2308"/>
      <c r="F2308"/>
    </row>
    <row r="2309" spans="1:6" ht="15" x14ac:dyDescent="0.25">
      <c r="A2309"/>
      <c r="B2309"/>
      <c r="C2309"/>
      <c r="D2309"/>
      <c r="E2309"/>
      <c r="F2309"/>
    </row>
    <row r="2310" spans="1:6" ht="15" x14ac:dyDescent="0.25">
      <c r="A2310"/>
      <c r="B2310"/>
      <c r="C2310"/>
      <c r="D2310"/>
      <c r="E2310"/>
      <c r="F2310"/>
    </row>
    <row r="2311" spans="1:6" ht="15" x14ac:dyDescent="0.25">
      <c r="A2311"/>
      <c r="B2311"/>
      <c r="C2311"/>
      <c r="D2311"/>
      <c r="E2311"/>
      <c r="F2311"/>
    </row>
    <row r="2312" spans="1:6" ht="15" x14ac:dyDescent="0.25">
      <c r="A2312"/>
      <c r="B2312"/>
      <c r="C2312"/>
      <c r="D2312"/>
      <c r="E2312"/>
      <c r="F2312"/>
    </row>
    <row r="2313" spans="1:6" ht="15" x14ac:dyDescent="0.25">
      <c r="A2313"/>
      <c r="B2313"/>
      <c r="C2313"/>
      <c r="D2313"/>
      <c r="E2313"/>
      <c r="F2313"/>
    </row>
    <row r="2314" spans="1:6" ht="15" x14ac:dyDescent="0.25">
      <c r="A2314"/>
      <c r="B2314"/>
      <c r="C2314"/>
      <c r="D2314"/>
      <c r="E2314"/>
      <c r="F2314"/>
    </row>
    <row r="2315" spans="1:6" ht="15" x14ac:dyDescent="0.25">
      <c r="A2315"/>
      <c r="B2315"/>
      <c r="C2315"/>
      <c r="D2315"/>
      <c r="E2315"/>
      <c r="F2315"/>
    </row>
    <row r="2316" spans="1:6" ht="15" x14ac:dyDescent="0.25">
      <c r="A2316"/>
      <c r="B2316"/>
      <c r="C2316"/>
      <c r="D2316"/>
      <c r="E2316"/>
      <c r="F2316"/>
    </row>
    <row r="2317" spans="1:6" ht="15" x14ac:dyDescent="0.25">
      <c r="A2317"/>
      <c r="B2317"/>
      <c r="C2317"/>
      <c r="D2317"/>
      <c r="E2317"/>
      <c r="F2317"/>
    </row>
    <row r="2318" spans="1:6" ht="15" x14ac:dyDescent="0.25">
      <c r="A2318"/>
      <c r="B2318"/>
      <c r="C2318"/>
      <c r="D2318"/>
      <c r="E2318"/>
      <c r="F2318"/>
    </row>
    <row r="2319" spans="1:6" ht="15" x14ac:dyDescent="0.25">
      <c r="A2319"/>
      <c r="B2319"/>
      <c r="C2319"/>
      <c r="D2319"/>
      <c r="E2319"/>
      <c r="F2319"/>
    </row>
    <row r="2320" spans="1:6" ht="15" x14ac:dyDescent="0.25">
      <c r="A2320"/>
      <c r="B2320"/>
      <c r="C2320"/>
      <c r="D2320"/>
      <c r="E2320"/>
      <c r="F2320"/>
    </row>
    <row r="2321" spans="1:6" ht="15" x14ac:dyDescent="0.25">
      <c r="A2321"/>
      <c r="B2321"/>
      <c r="C2321"/>
      <c r="D2321"/>
      <c r="E2321"/>
      <c r="F2321"/>
    </row>
    <row r="2322" spans="1:6" ht="15" x14ac:dyDescent="0.25">
      <c r="A2322"/>
      <c r="B2322"/>
      <c r="C2322"/>
      <c r="D2322"/>
      <c r="E2322"/>
      <c r="F2322"/>
    </row>
    <row r="2323" spans="1:6" ht="15" x14ac:dyDescent="0.25">
      <c r="A2323"/>
      <c r="B2323"/>
      <c r="C2323"/>
      <c r="D2323"/>
      <c r="E2323"/>
      <c r="F2323"/>
    </row>
    <row r="2324" spans="1:6" ht="15" x14ac:dyDescent="0.25">
      <c r="A2324"/>
      <c r="B2324"/>
      <c r="C2324"/>
      <c r="D2324"/>
      <c r="E2324"/>
      <c r="F2324"/>
    </row>
    <row r="2325" spans="1:6" ht="15" x14ac:dyDescent="0.25">
      <c r="A2325"/>
      <c r="B2325"/>
      <c r="C2325"/>
      <c r="D2325"/>
      <c r="E2325"/>
      <c r="F2325"/>
    </row>
    <row r="2326" spans="1:6" ht="15" x14ac:dyDescent="0.25">
      <c r="A2326"/>
      <c r="B2326"/>
      <c r="C2326"/>
      <c r="D2326"/>
      <c r="E2326"/>
      <c r="F2326"/>
    </row>
    <row r="2327" spans="1:6" ht="15" x14ac:dyDescent="0.25">
      <c r="A2327"/>
      <c r="B2327"/>
      <c r="C2327"/>
      <c r="D2327"/>
      <c r="E2327"/>
      <c r="F2327"/>
    </row>
    <row r="2328" spans="1:6" ht="15" x14ac:dyDescent="0.25">
      <c r="A2328"/>
      <c r="B2328"/>
      <c r="C2328"/>
      <c r="D2328"/>
      <c r="E2328"/>
      <c r="F2328"/>
    </row>
    <row r="2329" spans="1:6" ht="15" x14ac:dyDescent="0.25">
      <c r="A2329"/>
      <c r="B2329"/>
      <c r="C2329"/>
      <c r="D2329"/>
      <c r="E2329"/>
      <c r="F2329"/>
    </row>
    <row r="2330" spans="1:6" ht="15" x14ac:dyDescent="0.25">
      <c r="A2330"/>
      <c r="B2330"/>
      <c r="C2330"/>
      <c r="D2330"/>
      <c r="E2330"/>
      <c r="F2330"/>
    </row>
    <row r="2331" spans="1:6" ht="15" x14ac:dyDescent="0.25">
      <c r="A2331"/>
      <c r="B2331"/>
      <c r="C2331"/>
      <c r="D2331"/>
      <c r="E2331"/>
      <c r="F2331"/>
    </row>
    <row r="2332" spans="1:6" ht="15" x14ac:dyDescent="0.25">
      <c r="A2332"/>
      <c r="B2332"/>
      <c r="C2332"/>
      <c r="D2332"/>
      <c r="E2332"/>
      <c r="F2332"/>
    </row>
    <row r="2333" spans="1:6" ht="15" x14ac:dyDescent="0.25">
      <c r="A2333"/>
      <c r="B2333"/>
      <c r="C2333"/>
      <c r="D2333"/>
      <c r="E2333"/>
      <c r="F2333"/>
    </row>
    <row r="2334" spans="1:6" ht="15" x14ac:dyDescent="0.25">
      <c r="A2334"/>
      <c r="B2334"/>
      <c r="C2334"/>
      <c r="D2334"/>
      <c r="E2334"/>
      <c r="F2334"/>
    </row>
    <row r="2335" spans="1:6" ht="15" x14ac:dyDescent="0.25">
      <c r="A2335"/>
      <c r="B2335"/>
      <c r="C2335"/>
      <c r="D2335"/>
      <c r="E2335"/>
      <c r="F2335"/>
    </row>
    <row r="2336" spans="1:6" ht="15" x14ac:dyDescent="0.25">
      <c r="A2336"/>
      <c r="B2336"/>
      <c r="C2336"/>
      <c r="D2336"/>
      <c r="E2336"/>
      <c r="F2336"/>
    </row>
    <row r="2337" spans="1:6" ht="15" x14ac:dyDescent="0.25">
      <c r="A2337"/>
      <c r="B2337"/>
      <c r="C2337"/>
      <c r="D2337"/>
      <c r="E2337"/>
      <c r="F2337"/>
    </row>
    <row r="2338" spans="1:6" ht="15" x14ac:dyDescent="0.25">
      <c r="A2338"/>
      <c r="B2338"/>
      <c r="C2338"/>
      <c r="D2338"/>
      <c r="E2338"/>
      <c r="F2338"/>
    </row>
    <row r="2339" spans="1:6" ht="15" x14ac:dyDescent="0.25">
      <c r="A2339"/>
      <c r="B2339"/>
      <c r="C2339"/>
      <c r="D2339"/>
      <c r="E2339"/>
      <c r="F2339"/>
    </row>
    <row r="2340" spans="1:6" ht="15" x14ac:dyDescent="0.25">
      <c r="A2340"/>
      <c r="B2340"/>
      <c r="C2340"/>
      <c r="D2340"/>
      <c r="E2340"/>
      <c r="F2340"/>
    </row>
    <row r="2341" spans="1:6" ht="15" x14ac:dyDescent="0.25">
      <c r="A2341"/>
      <c r="B2341"/>
      <c r="C2341"/>
      <c r="D2341"/>
      <c r="E2341"/>
      <c r="F2341"/>
    </row>
    <row r="2342" spans="1:6" ht="15" x14ac:dyDescent="0.25">
      <c r="A2342"/>
      <c r="B2342"/>
      <c r="C2342"/>
      <c r="D2342"/>
      <c r="E2342"/>
      <c r="F2342"/>
    </row>
    <row r="2343" spans="1:6" ht="15" x14ac:dyDescent="0.25">
      <c r="A2343"/>
      <c r="B2343"/>
      <c r="C2343"/>
      <c r="D2343"/>
      <c r="E2343"/>
      <c r="F2343"/>
    </row>
    <row r="2344" spans="1:6" ht="15" x14ac:dyDescent="0.25">
      <c r="A2344"/>
      <c r="B2344"/>
      <c r="C2344"/>
      <c r="D2344"/>
      <c r="E2344"/>
      <c r="F2344"/>
    </row>
    <row r="2345" spans="1:6" ht="15" x14ac:dyDescent="0.25">
      <c r="A2345"/>
      <c r="B2345"/>
      <c r="C2345"/>
      <c r="D2345"/>
      <c r="E2345"/>
      <c r="F2345"/>
    </row>
    <row r="2346" spans="1:6" ht="15" x14ac:dyDescent="0.25">
      <c r="A2346"/>
      <c r="B2346"/>
      <c r="C2346"/>
      <c r="D2346"/>
      <c r="E2346"/>
      <c r="F2346"/>
    </row>
    <row r="2347" spans="1:6" ht="15" x14ac:dyDescent="0.25">
      <c r="A2347"/>
      <c r="B2347"/>
      <c r="C2347"/>
      <c r="D2347"/>
      <c r="E2347"/>
      <c r="F2347"/>
    </row>
    <row r="2348" spans="1:6" ht="15" x14ac:dyDescent="0.25">
      <c r="A2348"/>
      <c r="B2348"/>
      <c r="C2348"/>
      <c r="D2348"/>
      <c r="E2348"/>
      <c r="F2348"/>
    </row>
    <row r="2349" spans="1:6" ht="15" x14ac:dyDescent="0.25">
      <c r="A2349"/>
      <c r="B2349"/>
      <c r="C2349"/>
      <c r="D2349"/>
      <c r="E2349"/>
      <c r="F2349"/>
    </row>
    <row r="2350" spans="1:6" ht="15" x14ac:dyDescent="0.25">
      <c r="A2350"/>
      <c r="B2350"/>
      <c r="C2350"/>
      <c r="D2350"/>
      <c r="E2350"/>
      <c r="F2350"/>
    </row>
    <row r="2351" spans="1:6" ht="15" x14ac:dyDescent="0.25">
      <c r="A2351"/>
      <c r="B2351"/>
      <c r="C2351"/>
      <c r="D2351"/>
      <c r="E2351"/>
      <c r="F2351"/>
    </row>
    <row r="2352" spans="1:6" ht="15" x14ac:dyDescent="0.25">
      <c r="A2352"/>
      <c r="B2352"/>
      <c r="C2352"/>
      <c r="D2352"/>
      <c r="E2352"/>
      <c r="F2352"/>
    </row>
    <row r="2353" spans="1:6" ht="15" x14ac:dyDescent="0.25">
      <c r="A2353"/>
      <c r="B2353"/>
      <c r="C2353"/>
      <c r="D2353"/>
      <c r="E2353"/>
      <c r="F2353"/>
    </row>
    <row r="2354" spans="1:6" ht="15" x14ac:dyDescent="0.25">
      <c r="A2354"/>
      <c r="B2354"/>
      <c r="C2354"/>
      <c r="D2354"/>
      <c r="E2354"/>
      <c r="F2354"/>
    </row>
    <row r="2355" spans="1:6" ht="15" x14ac:dyDescent="0.25">
      <c r="A2355"/>
      <c r="B2355"/>
      <c r="C2355"/>
      <c r="D2355"/>
      <c r="E2355"/>
      <c r="F2355"/>
    </row>
    <row r="2356" spans="1:6" ht="15" x14ac:dyDescent="0.25">
      <c r="A2356"/>
      <c r="B2356"/>
      <c r="C2356"/>
      <c r="D2356"/>
      <c r="E2356"/>
      <c r="F2356"/>
    </row>
    <row r="2357" spans="1:6" ht="15" x14ac:dyDescent="0.25">
      <c r="A2357"/>
      <c r="B2357"/>
      <c r="C2357"/>
      <c r="D2357"/>
      <c r="E2357"/>
      <c r="F2357"/>
    </row>
    <row r="2358" spans="1:6" ht="15" x14ac:dyDescent="0.25">
      <c r="A2358"/>
      <c r="B2358"/>
      <c r="C2358"/>
      <c r="D2358"/>
      <c r="E2358"/>
      <c r="F2358"/>
    </row>
    <row r="2359" spans="1:6" ht="15" x14ac:dyDescent="0.25">
      <c r="A2359"/>
      <c r="B2359"/>
      <c r="C2359"/>
      <c r="D2359"/>
      <c r="E2359"/>
      <c r="F2359"/>
    </row>
    <row r="2360" spans="1:6" ht="15" x14ac:dyDescent="0.25">
      <c r="A2360"/>
      <c r="B2360"/>
      <c r="C2360"/>
      <c r="D2360"/>
      <c r="E2360"/>
      <c r="F2360"/>
    </row>
    <row r="2361" spans="1:6" ht="15" x14ac:dyDescent="0.25">
      <c r="A2361"/>
      <c r="B2361"/>
      <c r="C2361"/>
      <c r="D2361"/>
      <c r="E2361"/>
      <c r="F2361"/>
    </row>
    <row r="2362" spans="1:6" ht="15" x14ac:dyDescent="0.25">
      <c r="A2362"/>
      <c r="B2362"/>
      <c r="C2362"/>
      <c r="D2362"/>
      <c r="E2362"/>
      <c r="F2362"/>
    </row>
    <row r="2363" spans="1:6" ht="15" x14ac:dyDescent="0.25">
      <c r="A2363"/>
      <c r="B2363"/>
      <c r="C2363"/>
      <c r="D2363"/>
      <c r="E2363"/>
      <c r="F2363"/>
    </row>
    <row r="2364" spans="1:6" ht="15" x14ac:dyDescent="0.25">
      <c r="A2364"/>
      <c r="B2364"/>
      <c r="C2364"/>
      <c r="D2364"/>
      <c r="E2364"/>
      <c r="F2364"/>
    </row>
    <row r="2365" spans="1:6" ht="15" x14ac:dyDescent="0.25">
      <c r="A2365"/>
      <c r="B2365"/>
      <c r="C2365"/>
      <c r="D2365"/>
      <c r="E2365"/>
      <c r="F2365"/>
    </row>
    <row r="2366" spans="1:6" ht="15" x14ac:dyDescent="0.25">
      <c r="A2366"/>
      <c r="B2366"/>
      <c r="C2366"/>
      <c r="D2366"/>
      <c r="E2366"/>
      <c r="F2366"/>
    </row>
    <row r="2367" spans="1:6" ht="15" x14ac:dyDescent="0.25">
      <c r="A2367"/>
      <c r="B2367"/>
      <c r="C2367"/>
      <c r="D2367"/>
      <c r="E2367"/>
      <c r="F2367"/>
    </row>
    <row r="2368" spans="1:6" ht="15" x14ac:dyDescent="0.25">
      <c r="A2368"/>
      <c r="B2368"/>
      <c r="C2368"/>
      <c r="D2368"/>
      <c r="E2368"/>
      <c r="F2368"/>
    </row>
    <row r="2369" spans="1:6" ht="15" x14ac:dyDescent="0.25">
      <c r="A2369"/>
      <c r="B2369"/>
      <c r="C2369"/>
      <c r="D2369"/>
      <c r="E2369"/>
      <c r="F2369"/>
    </row>
    <row r="2370" spans="1:6" ht="15" x14ac:dyDescent="0.25">
      <c r="A2370"/>
      <c r="B2370"/>
      <c r="C2370"/>
      <c r="D2370"/>
      <c r="E2370"/>
      <c r="F2370"/>
    </row>
    <row r="2371" spans="1:6" ht="15" x14ac:dyDescent="0.25">
      <c r="A2371"/>
      <c r="B2371"/>
      <c r="C2371"/>
      <c r="D2371"/>
      <c r="E2371"/>
      <c r="F2371"/>
    </row>
    <row r="2372" spans="1:6" ht="15" x14ac:dyDescent="0.25">
      <c r="A2372"/>
      <c r="B2372"/>
      <c r="C2372"/>
      <c r="D2372"/>
      <c r="E2372"/>
      <c r="F2372"/>
    </row>
    <row r="2373" spans="1:6" ht="15" x14ac:dyDescent="0.25">
      <c r="A2373"/>
      <c r="B2373"/>
      <c r="C2373"/>
      <c r="D2373"/>
      <c r="E2373"/>
      <c r="F2373"/>
    </row>
    <row r="2374" spans="1:6" ht="15" x14ac:dyDescent="0.25">
      <c r="A2374"/>
      <c r="B2374"/>
      <c r="C2374"/>
      <c r="D2374"/>
      <c r="E2374"/>
      <c r="F2374"/>
    </row>
    <row r="2375" spans="1:6" ht="15" x14ac:dyDescent="0.25">
      <c r="A2375"/>
      <c r="B2375"/>
      <c r="C2375"/>
      <c r="D2375"/>
      <c r="E2375"/>
      <c r="F2375"/>
    </row>
    <row r="2376" spans="1:6" ht="15" x14ac:dyDescent="0.25">
      <c r="A2376"/>
      <c r="B2376"/>
      <c r="C2376"/>
      <c r="D2376"/>
      <c r="E2376"/>
      <c r="F2376"/>
    </row>
    <row r="2377" spans="1:6" ht="15" x14ac:dyDescent="0.25">
      <c r="A2377"/>
      <c r="B2377"/>
      <c r="C2377"/>
      <c r="D2377"/>
      <c r="E2377"/>
      <c r="F2377"/>
    </row>
    <row r="2378" spans="1:6" ht="15" x14ac:dyDescent="0.25">
      <c r="A2378"/>
      <c r="B2378"/>
      <c r="C2378"/>
      <c r="D2378"/>
      <c r="E2378"/>
      <c r="F2378"/>
    </row>
    <row r="2379" spans="1:6" ht="15" x14ac:dyDescent="0.25">
      <c r="A2379"/>
      <c r="B2379"/>
      <c r="C2379"/>
      <c r="D2379"/>
      <c r="E2379"/>
      <c r="F2379"/>
    </row>
    <row r="2380" spans="1:6" ht="15" x14ac:dyDescent="0.25">
      <c r="A2380"/>
      <c r="B2380"/>
      <c r="C2380"/>
      <c r="D2380"/>
      <c r="E2380"/>
      <c r="F2380"/>
    </row>
    <row r="2381" spans="1:6" ht="15" x14ac:dyDescent="0.25">
      <c r="A2381"/>
      <c r="B2381"/>
      <c r="C2381"/>
      <c r="D2381"/>
      <c r="E2381"/>
      <c r="F2381"/>
    </row>
    <row r="2382" spans="1:6" ht="15" x14ac:dyDescent="0.25">
      <c r="A2382"/>
      <c r="B2382"/>
      <c r="C2382"/>
      <c r="D2382"/>
      <c r="E2382"/>
      <c r="F2382"/>
    </row>
    <row r="2383" spans="1:6" ht="15" x14ac:dyDescent="0.25">
      <c r="A2383"/>
      <c r="B2383"/>
      <c r="C2383"/>
      <c r="D2383"/>
      <c r="E2383"/>
      <c r="F2383"/>
    </row>
    <row r="2384" spans="1:6" ht="15" x14ac:dyDescent="0.25">
      <c r="A2384"/>
      <c r="B2384"/>
      <c r="C2384"/>
      <c r="D2384"/>
      <c r="E2384"/>
      <c r="F2384"/>
    </row>
    <row r="2385" spans="1:6" ht="15" x14ac:dyDescent="0.25">
      <c r="A2385"/>
      <c r="B2385"/>
      <c r="C2385"/>
      <c r="D2385"/>
      <c r="E2385"/>
      <c r="F2385"/>
    </row>
    <row r="2386" spans="1:6" ht="15" x14ac:dyDescent="0.25">
      <c r="A2386"/>
      <c r="B2386"/>
      <c r="C2386"/>
      <c r="D2386"/>
      <c r="E2386"/>
      <c r="F2386"/>
    </row>
    <row r="2387" spans="1:6" ht="15" x14ac:dyDescent="0.25">
      <c r="A2387"/>
      <c r="B2387"/>
      <c r="C2387"/>
      <c r="D2387"/>
      <c r="E2387"/>
      <c r="F2387"/>
    </row>
    <row r="2388" spans="1:6" ht="15" x14ac:dyDescent="0.25">
      <c r="A2388"/>
      <c r="B2388"/>
      <c r="C2388"/>
      <c r="D2388"/>
      <c r="E2388"/>
      <c r="F2388"/>
    </row>
    <row r="2389" spans="1:6" ht="15" x14ac:dyDescent="0.25">
      <c r="A2389"/>
      <c r="B2389"/>
      <c r="C2389"/>
      <c r="D2389"/>
      <c r="E2389"/>
      <c r="F2389"/>
    </row>
    <row r="2390" spans="1:6" ht="15" x14ac:dyDescent="0.25">
      <c r="A2390"/>
      <c r="B2390"/>
      <c r="C2390"/>
      <c r="D2390"/>
      <c r="E2390"/>
      <c r="F2390"/>
    </row>
    <row r="2391" spans="1:6" ht="15" x14ac:dyDescent="0.25">
      <c r="A2391"/>
      <c r="B2391"/>
      <c r="C2391"/>
      <c r="D2391"/>
      <c r="E2391"/>
      <c r="F2391"/>
    </row>
    <row r="2392" spans="1:6" ht="15" x14ac:dyDescent="0.25">
      <c r="A2392"/>
      <c r="B2392"/>
      <c r="C2392"/>
      <c r="D2392"/>
      <c r="E2392"/>
      <c r="F2392"/>
    </row>
    <row r="2393" spans="1:6" ht="15" x14ac:dyDescent="0.25">
      <c r="A2393"/>
      <c r="B2393"/>
      <c r="C2393"/>
      <c r="D2393"/>
      <c r="E2393"/>
      <c r="F2393"/>
    </row>
    <row r="2394" spans="1:6" ht="15" x14ac:dyDescent="0.25">
      <c r="A2394"/>
      <c r="B2394"/>
      <c r="C2394"/>
      <c r="D2394"/>
      <c r="E2394"/>
      <c r="F2394"/>
    </row>
    <row r="2395" spans="1:6" ht="15" x14ac:dyDescent="0.25">
      <c r="A2395"/>
      <c r="B2395"/>
      <c r="C2395"/>
      <c r="D2395"/>
      <c r="E2395"/>
      <c r="F2395"/>
    </row>
    <row r="2396" spans="1:6" ht="15" x14ac:dyDescent="0.25">
      <c r="A2396"/>
      <c r="B2396"/>
      <c r="C2396"/>
      <c r="D2396"/>
      <c r="E2396"/>
      <c r="F2396"/>
    </row>
    <row r="2397" spans="1:6" ht="15" x14ac:dyDescent="0.25">
      <c r="A2397"/>
      <c r="B2397"/>
      <c r="C2397"/>
      <c r="D2397"/>
      <c r="E2397"/>
      <c r="F2397"/>
    </row>
    <row r="2398" spans="1:6" ht="15" x14ac:dyDescent="0.25">
      <c r="A2398"/>
      <c r="B2398"/>
      <c r="C2398"/>
      <c r="D2398"/>
      <c r="E2398"/>
      <c r="F2398"/>
    </row>
    <row r="2399" spans="1:6" ht="15" x14ac:dyDescent="0.25">
      <c r="A2399"/>
      <c r="B2399"/>
      <c r="C2399"/>
      <c r="D2399"/>
      <c r="E2399"/>
      <c r="F2399"/>
    </row>
    <row r="2400" spans="1:6" ht="15" x14ac:dyDescent="0.25">
      <c r="A2400"/>
      <c r="B2400"/>
      <c r="C2400"/>
      <c r="D2400"/>
      <c r="E2400"/>
      <c r="F2400"/>
    </row>
    <row r="2401" spans="1:6" ht="15" x14ac:dyDescent="0.25">
      <c r="A2401"/>
      <c r="B2401"/>
      <c r="C2401"/>
      <c r="D2401"/>
      <c r="E2401"/>
      <c r="F2401"/>
    </row>
    <row r="2402" spans="1:6" ht="15" x14ac:dyDescent="0.25">
      <c r="A2402"/>
      <c r="B2402"/>
      <c r="C2402"/>
      <c r="D2402"/>
      <c r="E2402"/>
      <c r="F2402"/>
    </row>
    <row r="2403" spans="1:6" ht="15" x14ac:dyDescent="0.25">
      <c r="A2403"/>
      <c r="B2403"/>
      <c r="C2403"/>
      <c r="D2403"/>
      <c r="E2403"/>
      <c r="F2403"/>
    </row>
    <row r="2404" spans="1:6" ht="15" x14ac:dyDescent="0.25">
      <c r="A2404"/>
      <c r="B2404"/>
      <c r="C2404"/>
      <c r="D2404"/>
      <c r="E2404"/>
      <c r="F2404"/>
    </row>
    <row r="2405" spans="1:6" ht="15" x14ac:dyDescent="0.25">
      <c r="A2405"/>
      <c r="B2405"/>
      <c r="C2405"/>
      <c r="D2405"/>
      <c r="E2405"/>
      <c r="F2405"/>
    </row>
    <row r="2406" spans="1:6" ht="15" x14ac:dyDescent="0.25">
      <c r="A2406"/>
      <c r="B2406"/>
      <c r="C2406"/>
      <c r="D2406"/>
      <c r="E2406"/>
      <c r="F2406"/>
    </row>
    <row r="2407" spans="1:6" ht="15" x14ac:dyDescent="0.25">
      <c r="A2407"/>
      <c r="B2407"/>
      <c r="C2407"/>
      <c r="D2407"/>
      <c r="E2407"/>
      <c r="F2407"/>
    </row>
    <row r="2408" spans="1:6" ht="15" x14ac:dyDescent="0.25">
      <c r="A2408"/>
      <c r="B2408"/>
      <c r="C2408"/>
      <c r="D2408"/>
      <c r="E2408"/>
      <c r="F2408"/>
    </row>
    <row r="2409" spans="1:6" ht="15" x14ac:dyDescent="0.25">
      <c r="A2409"/>
      <c r="B2409"/>
      <c r="C2409"/>
      <c r="D2409"/>
      <c r="E2409"/>
      <c r="F2409"/>
    </row>
    <row r="2410" spans="1:6" ht="15" x14ac:dyDescent="0.25">
      <c r="A2410"/>
      <c r="B2410"/>
      <c r="C2410"/>
      <c r="D2410"/>
      <c r="E2410"/>
      <c r="F2410"/>
    </row>
    <row r="2411" spans="1:6" ht="15" x14ac:dyDescent="0.25">
      <c r="A2411"/>
      <c r="B2411"/>
      <c r="C2411"/>
      <c r="D2411"/>
      <c r="E2411"/>
      <c r="F2411"/>
    </row>
    <row r="2412" spans="1:6" ht="15" x14ac:dyDescent="0.25">
      <c r="A2412"/>
      <c r="B2412"/>
      <c r="C2412"/>
      <c r="D2412"/>
      <c r="E2412"/>
      <c r="F2412"/>
    </row>
    <row r="2413" spans="1:6" ht="15" x14ac:dyDescent="0.25">
      <c r="A2413"/>
      <c r="B2413"/>
      <c r="C2413"/>
      <c r="D2413"/>
      <c r="E2413"/>
      <c r="F2413"/>
    </row>
    <row r="2414" spans="1:6" ht="15" x14ac:dyDescent="0.25">
      <c r="A2414"/>
      <c r="B2414"/>
      <c r="C2414"/>
      <c r="D2414"/>
      <c r="E2414"/>
      <c r="F2414"/>
    </row>
    <row r="2415" spans="1:6" ht="15" x14ac:dyDescent="0.25">
      <c r="A2415"/>
      <c r="B2415"/>
      <c r="C2415"/>
      <c r="D2415"/>
      <c r="E2415"/>
      <c r="F2415"/>
    </row>
    <row r="2416" spans="1:6" ht="15" x14ac:dyDescent="0.25">
      <c r="A2416"/>
      <c r="B2416"/>
      <c r="C2416"/>
      <c r="D2416"/>
      <c r="E2416"/>
      <c r="F2416"/>
    </row>
    <row r="2417" spans="1:6" ht="15" x14ac:dyDescent="0.25">
      <c r="A2417"/>
      <c r="B2417"/>
      <c r="C2417"/>
      <c r="D2417"/>
      <c r="E2417"/>
      <c r="F2417"/>
    </row>
    <row r="2418" spans="1:6" ht="15" x14ac:dyDescent="0.25">
      <c r="A2418"/>
      <c r="B2418"/>
      <c r="C2418"/>
      <c r="D2418"/>
      <c r="E2418"/>
      <c r="F2418"/>
    </row>
    <row r="2419" spans="1:6" ht="15" x14ac:dyDescent="0.25">
      <c r="A2419"/>
      <c r="B2419"/>
      <c r="C2419"/>
      <c r="D2419"/>
      <c r="E2419"/>
      <c r="F2419"/>
    </row>
    <row r="2420" spans="1:6" ht="15" x14ac:dyDescent="0.25">
      <c r="A2420"/>
      <c r="B2420"/>
      <c r="C2420"/>
      <c r="D2420"/>
      <c r="E2420"/>
      <c r="F2420"/>
    </row>
    <row r="2421" spans="1:6" ht="15" x14ac:dyDescent="0.25">
      <c r="A2421"/>
      <c r="B2421"/>
      <c r="C2421"/>
      <c r="D2421"/>
      <c r="E2421"/>
      <c r="F2421"/>
    </row>
    <row r="2422" spans="1:6" ht="15" x14ac:dyDescent="0.25">
      <c r="A2422"/>
      <c r="B2422"/>
      <c r="C2422"/>
      <c r="D2422"/>
      <c r="E2422"/>
      <c r="F2422"/>
    </row>
    <row r="2423" spans="1:6" ht="15" x14ac:dyDescent="0.25">
      <c r="A2423"/>
      <c r="B2423"/>
      <c r="C2423"/>
      <c r="D2423"/>
      <c r="E2423"/>
      <c r="F2423"/>
    </row>
    <row r="2424" spans="1:6" ht="15" x14ac:dyDescent="0.25">
      <c r="A2424"/>
      <c r="B2424"/>
      <c r="C2424"/>
      <c r="D2424"/>
      <c r="E2424"/>
      <c r="F2424"/>
    </row>
    <row r="2425" spans="1:6" ht="15" x14ac:dyDescent="0.25">
      <c r="A2425"/>
      <c r="B2425"/>
      <c r="C2425"/>
      <c r="D2425"/>
      <c r="E2425"/>
      <c r="F2425"/>
    </row>
    <row r="2426" spans="1:6" ht="15" x14ac:dyDescent="0.25">
      <c r="A2426"/>
      <c r="B2426"/>
      <c r="C2426"/>
      <c r="D2426"/>
      <c r="E2426"/>
      <c r="F2426"/>
    </row>
    <row r="2427" spans="1:6" ht="15" x14ac:dyDescent="0.25">
      <c r="A2427"/>
      <c r="B2427"/>
      <c r="C2427"/>
      <c r="D2427"/>
      <c r="E2427"/>
      <c r="F2427"/>
    </row>
    <row r="2428" spans="1:6" ht="15" x14ac:dyDescent="0.25">
      <c r="A2428"/>
      <c r="B2428"/>
      <c r="C2428"/>
      <c r="D2428"/>
      <c r="E2428"/>
      <c r="F2428"/>
    </row>
    <row r="2429" spans="1:6" ht="15" x14ac:dyDescent="0.25">
      <c r="A2429"/>
      <c r="B2429"/>
      <c r="C2429"/>
      <c r="D2429"/>
      <c r="E2429"/>
      <c r="F2429"/>
    </row>
    <row r="2430" spans="1:6" ht="15" x14ac:dyDescent="0.25">
      <c r="A2430"/>
      <c r="B2430"/>
      <c r="C2430"/>
      <c r="D2430"/>
      <c r="E2430"/>
      <c r="F2430"/>
    </row>
    <row r="2431" spans="1:6" ht="15" x14ac:dyDescent="0.25">
      <c r="A2431"/>
      <c r="B2431"/>
      <c r="C2431"/>
      <c r="D2431"/>
      <c r="E2431"/>
      <c r="F2431"/>
    </row>
    <row r="2432" spans="1:6" ht="15" x14ac:dyDescent="0.25">
      <c r="A2432"/>
      <c r="B2432"/>
      <c r="C2432"/>
      <c r="D2432"/>
      <c r="E2432"/>
      <c r="F2432"/>
    </row>
    <row r="2433" spans="1:6" ht="15" x14ac:dyDescent="0.25">
      <c r="A2433"/>
      <c r="B2433"/>
      <c r="C2433"/>
      <c r="D2433"/>
      <c r="E2433"/>
      <c r="F2433"/>
    </row>
    <row r="2434" spans="1:6" ht="15" x14ac:dyDescent="0.25">
      <c r="A2434"/>
      <c r="B2434"/>
      <c r="C2434"/>
      <c r="D2434"/>
      <c r="E2434"/>
      <c r="F2434"/>
    </row>
    <row r="2435" spans="1:6" ht="15" x14ac:dyDescent="0.25">
      <c r="A2435"/>
      <c r="B2435"/>
      <c r="C2435"/>
      <c r="D2435"/>
      <c r="E2435"/>
      <c r="F2435"/>
    </row>
    <row r="2436" spans="1:6" ht="15" x14ac:dyDescent="0.25">
      <c r="A2436"/>
      <c r="B2436"/>
      <c r="C2436"/>
      <c r="D2436"/>
      <c r="E2436"/>
      <c r="F2436"/>
    </row>
    <row r="2437" spans="1:6" ht="15" x14ac:dyDescent="0.25">
      <c r="A2437"/>
      <c r="B2437"/>
      <c r="C2437"/>
      <c r="D2437"/>
      <c r="E2437"/>
      <c r="F2437"/>
    </row>
    <row r="2438" spans="1:6" ht="15" x14ac:dyDescent="0.25">
      <c r="A2438"/>
      <c r="B2438"/>
      <c r="C2438"/>
      <c r="D2438"/>
      <c r="E2438"/>
      <c r="F2438"/>
    </row>
    <row r="2439" spans="1:6" ht="15" x14ac:dyDescent="0.25">
      <c r="A2439"/>
      <c r="B2439"/>
      <c r="C2439"/>
      <c r="D2439"/>
      <c r="E2439"/>
      <c r="F2439"/>
    </row>
    <row r="2440" spans="1:6" ht="15" x14ac:dyDescent="0.25">
      <c r="A2440"/>
      <c r="B2440"/>
      <c r="C2440"/>
      <c r="D2440"/>
      <c r="E2440"/>
      <c r="F2440"/>
    </row>
    <row r="2441" spans="1:6" ht="15" x14ac:dyDescent="0.25">
      <c r="A2441"/>
      <c r="B2441"/>
      <c r="C2441"/>
      <c r="D2441"/>
      <c r="E2441"/>
      <c r="F2441"/>
    </row>
    <row r="2442" spans="1:6" ht="15" x14ac:dyDescent="0.25">
      <c r="A2442"/>
      <c r="B2442"/>
      <c r="C2442"/>
      <c r="D2442"/>
      <c r="E2442"/>
      <c r="F2442"/>
    </row>
    <row r="2443" spans="1:6" ht="15" x14ac:dyDescent="0.25">
      <c r="A2443"/>
      <c r="B2443"/>
      <c r="C2443"/>
      <c r="D2443"/>
      <c r="E2443"/>
      <c r="F2443"/>
    </row>
    <row r="2444" spans="1:6" ht="15" x14ac:dyDescent="0.25">
      <c r="A2444"/>
      <c r="B2444"/>
      <c r="C2444"/>
      <c r="D2444"/>
      <c r="E2444"/>
      <c r="F2444"/>
    </row>
    <row r="2445" spans="1:6" ht="15" x14ac:dyDescent="0.25">
      <c r="A2445"/>
      <c r="B2445"/>
      <c r="C2445"/>
      <c r="D2445"/>
      <c r="E2445"/>
      <c r="F2445"/>
    </row>
    <row r="2446" spans="1:6" ht="15" x14ac:dyDescent="0.25">
      <c r="A2446"/>
      <c r="B2446"/>
      <c r="C2446"/>
      <c r="D2446"/>
      <c r="E2446"/>
      <c r="F2446"/>
    </row>
    <row r="2447" spans="1:6" ht="15" x14ac:dyDescent="0.25">
      <c r="A2447"/>
      <c r="B2447"/>
      <c r="C2447"/>
      <c r="D2447"/>
      <c r="E2447"/>
      <c r="F2447"/>
    </row>
    <row r="2448" spans="1:6" ht="15" x14ac:dyDescent="0.25">
      <c r="A2448"/>
      <c r="B2448"/>
      <c r="C2448"/>
      <c r="D2448"/>
      <c r="E2448"/>
      <c r="F2448"/>
    </row>
    <row r="2449" spans="1:6" ht="15" x14ac:dyDescent="0.25">
      <c r="A2449"/>
      <c r="B2449"/>
      <c r="C2449"/>
      <c r="D2449"/>
      <c r="E2449"/>
      <c r="F2449"/>
    </row>
    <row r="2450" spans="1:6" ht="15" x14ac:dyDescent="0.25">
      <c r="A2450"/>
      <c r="B2450"/>
      <c r="C2450"/>
      <c r="D2450"/>
      <c r="E2450"/>
      <c r="F2450"/>
    </row>
    <row r="2451" spans="1:6" ht="15" x14ac:dyDescent="0.25">
      <c r="A2451"/>
      <c r="B2451"/>
      <c r="C2451"/>
      <c r="D2451"/>
      <c r="E2451"/>
      <c r="F2451"/>
    </row>
    <row r="2452" spans="1:6" ht="15" x14ac:dyDescent="0.25">
      <c r="A2452"/>
      <c r="B2452"/>
      <c r="C2452"/>
      <c r="D2452"/>
      <c r="E2452"/>
      <c r="F2452"/>
    </row>
    <row r="2453" spans="1:6" ht="15" x14ac:dyDescent="0.25">
      <c r="A2453"/>
      <c r="B2453"/>
      <c r="C2453"/>
      <c r="D2453"/>
      <c r="E2453"/>
      <c r="F2453"/>
    </row>
    <row r="2454" spans="1:6" ht="15" x14ac:dyDescent="0.25">
      <c r="A2454"/>
      <c r="B2454"/>
      <c r="C2454"/>
      <c r="D2454"/>
      <c r="E2454"/>
      <c r="F2454"/>
    </row>
    <row r="2455" spans="1:6" ht="15" x14ac:dyDescent="0.25">
      <c r="A2455"/>
      <c r="B2455"/>
      <c r="C2455"/>
      <c r="D2455"/>
      <c r="E2455"/>
      <c r="F2455"/>
    </row>
    <row r="2456" spans="1:6" ht="15" x14ac:dyDescent="0.25">
      <c r="A2456"/>
      <c r="B2456"/>
      <c r="C2456"/>
      <c r="D2456"/>
      <c r="E2456"/>
      <c r="F2456"/>
    </row>
    <row r="2457" spans="1:6" ht="15" x14ac:dyDescent="0.25">
      <c r="A2457"/>
      <c r="B2457"/>
      <c r="C2457"/>
      <c r="D2457"/>
      <c r="E2457"/>
      <c r="F2457"/>
    </row>
    <row r="2458" spans="1:6" ht="15" x14ac:dyDescent="0.25">
      <c r="A2458"/>
      <c r="B2458"/>
      <c r="C2458"/>
      <c r="D2458"/>
      <c r="E2458"/>
      <c r="F2458"/>
    </row>
    <row r="2459" spans="1:6" ht="15" x14ac:dyDescent="0.25">
      <c r="A2459"/>
      <c r="B2459"/>
      <c r="C2459"/>
      <c r="D2459"/>
      <c r="E2459"/>
      <c r="F2459"/>
    </row>
    <row r="2460" spans="1:6" ht="15" x14ac:dyDescent="0.25">
      <c r="A2460"/>
      <c r="B2460"/>
      <c r="C2460"/>
      <c r="D2460"/>
      <c r="E2460"/>
      <c r="F2460"/>
    </row>
    <row r="2461" spans="1:6" ht="15" x14ac:dyDescent="0.25">
      <c r="A2461"/>
      <c r="B2461"/>
      <c r="C2461"/>
      <c r="D2461"/>
      <c r="E2461"/>
      <c r="F2461"/>
    </row>
    <row r="2462" spans="1:6" ht="15" x14ac:dyDescent="0.25">
      <c r="A2462"/>
      <c r="B2462"/>
      <c r="C2462"/>
      <c r="D2462"/>
      <c r="E2462"/>
      <c r="F2462"/>
    </row>
    <row r="2463" spans="1:6" ht="15" x14ac:dyDescent="0.25">
      <c r="A2463"/>
      <c r="B2463"/>
      <c r="C2463"/>
      <c r="D2463"/>
      <c r="E2463"/>
      <c r="F2463"/>
    </row>
    <row r="2464" spans="1:6" ht="15" x14ac:dyDescent="0.25">
      <c r="A2464"/>
      <c r="B2464"/>
      <c r="C2464"/>
      <c r="D2464"/>
      <c r="E2464"/>
      <c r="F2464"/>
    </row>
    <row r="2465" spans="1:6" ht="15" x14ac:dyDescent="0.25">
      <c r="A2465"/>
      <c r="B2465"/>
      <c r="C2465"/>
      <c r="D2465"/>
      <c r="E2465"/>
      <c r="F2465"/>
    </row>
    <row r="2466" spans="1:6" ht="15" x14ac:dyDescent="0.25">
      <c r="A2466"/>
      <c r="B2466"/>
      <c r="C2466"/>
      <c r="D2466"/>
      <c r="E2466"/>
      <c r="F2466"/>
    </row>
    <row r="2467" spans="1:6" ht="15" x14ac:dyDescent="0.25">
      <c r="A2467"/>
      <c r="B2467"/>
      <c r="C2467"/>
      <c r="D2467"/>
      <c r="E2467"/>
      <c r="F2467"/>
    </row>
    <row r="2468" spans="1:6" ht="15" x14ac:dyDescent="0.25">
      <c r="A2468"/>
      <c r="B2468"/>
      <c r="C2468"/>
      <c r="D2468"/>
      <c r="E2468"/>
      <c r="F2468"/>
    </row>
    <row r="2469" spans="1:6" ht="15" x14ac:dyDescent="0.25">
      <c r="A2469"/>
      <c r="B2469"/>
      <c r="C2469"/>
      <c r="D2469"/>
      <c r="E2469"/>
      <c r="F2469"/>
    </row>
    <row r="2470" spans="1:6" ht="15" x14ac:dyDescent="0.25">
      <c r="A2470"/>
      <c r="B2470"/>
      <c r="C2470"/>
      <c r="D2470"/>
      <c r="E2470"/>
      <c r="F2470"/>
    </row>
    <row r="2471" spans="1:6" ht="15" x14ac:dyDescent="0.25">
      <c r="A2471"/>
      <c r="B2471"/>
      <c r="C2471"/>
      <c r="D2471"/>
      <c r="E2471"/>
      <c r="F2471"/>
    </row>
    <row r="2472" spans="1:6" ht="15" x14ac:dyDescent="0.25">
      <c r="A2472"/>
      <c r="B2472"/>
      <c r="C2472"/>
      <c r="D2472"/>
      <c r="E2472"/>
      <c r="F2472"/>
    </row>
    <row r="2473" spans="1:6" ht="15" x14ac:dyDescent="0.25">
      <c r="A2473"/>
      <c r="B2473"/>
      <c r="C2473"/>
      <c r="D2473"/>
      <c r="E2473"/>
      <c r="F2473"/>
    </row>
    <row r="2474" spans="1:6" ht="15" x14ac:dyDescent="0.25">
      <c r="A2474"/>
      <c r="B2474"/>
      <c r="C2474"/>
      <c r="D2474"/>
      <c r="E2474"/>
      <c r="F2474"/>
    </row>
    <row r="2475" spans="1:6" ht="15" x14ac:dyDescent="0.25">
      <c r="A2475"/>
      <c r="B2475"/>
      <c r="C2475"/>
      <c r="D2475"/>
      <c r="E2475"/>
      <c r="F2475"/>
    </row>
    <row r="2476" spans="1:6" ht="15" x14ac:dyDescent="0.25">
      <c r="A2476"/>
      <c r="B2476"/>
      <c r="C2476"/>
      <c r="D2476"/>
      <c r="E2476"/>
      <c r="F2476"/>
    </row>
    <row r="2477" spans="1:6" ht="15" x14ac:dyDescent="0.25">
      <c r="A2477"/>
      <c r="B2477"/>
      <c r="C2477"/>
      <c r="D2477"/>
      <c r="E2477"/>
      <c r="F2477"/>
    </row>
    <row r="2478" spans="1:6" ht="15" x14ac:dyDescent="0.25">
      <c r="A2478"/>
      <c r="B2478"/>
      <c r="C2478"/>
      <c r="D2478"/>
      <c r="E2478"/>
      <c r="F2478"/>
    </row>
    <row r="2479" spans="1:6" ht="15" x14ac:dyDescent="0.25">
      <c r="A2479"/>
      <c r="B2479"/>
      <c r="C2479"/>
      <c r="D2479"/>
      <c r="E2479"/>
      <c r="F2479"/>
    </row>
    <row r="2480" spans="1:6" ht="15" x14ac:dyDescent="0.25">
      <c r="A2480"/>
      <c r="B2480"/>
      <c r="C2480"/>
      <c r="D2480"/>
      <c r="E2480"/>
      <c r="F2480"/>
    </row>
    <row r="2481" spans="1:6" ht="15" x14ac:dyDescent="0.25">
      <c r="A2481"/>
      <c r="B2481"/>
      <c r="C2481"/>
      <c r="D2481"/>
      <c r="E2481"/>
      <c r="F2481"/>
    </row>
    <row r="2482" spans="1:6" ht="15" x14ac:dyDescent="0.25">
      <c r="A2482"/>
      <c r="B2482"/>
      <c r="C2482"/>
      <c r="D2482"/>
      <c r="E2482"/>
      <c r="F2482"/>
    </row>
    <row r="2483" spans="1:6" ht="15" x14ac:dyDescent="0.25">
      <c r="A2483"/>
      <c r="B2483"/>
      <c r="C2483"/>
      <c r="D2483"/>
      <c r="E2483"/>
      <c r="F2483"/>
    </row>
    <row r="2484" spans="1:6" ht="15" x14ac:dyDescent="0.25">
      <c r="A2484"/>
      <c r="B2484"/>
      <c r="C2484"/>
      <c r="D2484"/>
      <c r="E2484"/>
      <c r="F2484"/>
    </row>
    <row r="2485" spans="1:6" ht="15" x14ac:dyDescent="0.25">
      <c r="A2485"/>
      <c r="B2485"/>
      <c r="C2485"/>
      <c r="D2485"/>
      <c r="E2485"/>
      <c r="F2485"/>
    </row>
    <row r="2486" spans="1:6" ht="15" x14ac:dyDescent="0.25">
      <c r="A2486"/>
      <c r="B2486"/>
      <c r="C2486"/>
      <c r="D2486"/>
      <c r="E2486"/>
      <c r="F2486"/>
    </row>
    <row r="2487" spans="1:6" ht="15" x14ac:dyDescent="0.25">
      <c r="A2487"/>
      <c r="B2487"/>
      <c r="C2487"/>
      <c r="D2487"/>
      <c r="E2487"/>
      <c r="F2487"/>
    </row>
    <row r="2488" spans="1:6" ht="15" x14ac:dyDescent="0.25">
      <c r="A2488"/>
      <c r="B2488"/>
      <c r="C2488"/>
      <c r="D2488"/>
      <c r="E2488"/>
      <c r="F2488"/>
    </row>
    <row r="2489" spans="1:6" ht="15" x14ac:dyDescent="0.25">
      <c r="A2489"/>
      <c r="B2489"/>
      <c r="C2489"/>
      <c r="D2489"/>
      <c r="E2489"/>
      <c r="F2489"/>
    </row>
    <row r="2490" spans="1:6" ht="15" x14ac:dyDescent="0.25">
      <c r="A2490"/>
      <c r="B2490"/>
      <c r="C2490"/>
      <c r="D2490"/>
      <c r="E2490"/>
      <c r="F2490"/>
    </row>
    <row r="2491" spans="1:6" ht="15" x14ac:dyDescent="0.25">
      <c r="A2491"/>
      <c r="B2491"/>
      <c r="C2491"/>
      <c r="D2491"/>
      <c r="E2491"/>
      <c r="F2491"/>
    </row>
    <row r="2492" spans="1:6" ht="15" x14ac:dyDescent="0.25">
      <c r="A2492"/>
      <c r="B2492"/>
      <c r="C2492"/>
      <c r="D2492"/>
      <c r="E2492"/>
      <c r="F2492"/>
    </row>
    <row r="2493" spans="1:6" ht="15" x14ac:dyDescent="0.25">
      <c r="A2493"/>
      <c r="B2493"/>
      <c r="C2493"/>
      <c r="D2493"/>
      <c r="E2493"/>
      <c r="F2493"/>
    </row>
    <row r="2494" spans="1:6" ht="15" x14ac:dyDescent="0.25">
      <c r="A2494"/>
      <c r="B2494"/>
      <c r="C2494"/>
      <c r="D2494"/>
      <c r="E2494"/>
      <c r="F2494"/>
    </row>
    <row r="2495" spans="1:6" ht="15" x14ac:dyDescent="0.25">
      <c r="A2495"/>
      <c r="B2495"/>
      <c r="C2495"/>
      <c r="D2495"/>
      <c r="E2495"/>
      <c r="F2495"/>
    </row>
    <row r="2496" spans="1:6" ht="15" x14ac:dyDescent="0.25">
      <c r="A2496"/>
      <c r="B2496"/>
      <c r="C2496"/>
      <c r="D2496"/>
      <c r="E2496"/>
      <c r="F2496"/>
    </row>
    <row r="2497" spans="1:6" ht="15" x14ac:dyDescent="0.25">
      <c r="A2497"/>
      <c r="B2497"/>
      <c r="C2497"/>
      <c r="D2497"/>
      <c r="E2497"/>
      <c r="F2497"/>
    </row>
    <row r="2498" spans="1:6" ht="15" x14ac:dyDescent="0.25">
      <c r="A2498"/>
      <c r="B2498"/>
      <c r="C2498"/>
      <c r="D2498"/>
      <c r="E2498"/>
      <c r="F2498"/>
    </row>
    <row r="2499" spans="1:6" ht="15" x14ac:dyDescent="0.25">
      <c r="A2499"/>
      <c r="B2499"/>
      <c r="C2499"/>
      <c r="D2499"/>
      <c r="E2499"/>
      <c r="F2499"/>
    </row>
    <row r="2500" spans="1:6" ht="15" x14ac:dyDescent="0.25">
      <c r="A2500"/>
      <c r="B2500"/>
      <c r="C2500"/>
      <c r="D2500"/>
      <c r="E2500"/>
      <c r="F2500"/>
    </row>
    <row r="2501" spans="1:6" ht="15" x14ac:dyDescent="0.25">
      <c r="A2501"/>
      <c r="B2501"/>
      <c r="C2501"/>
      <c r="D2501"/>
      <c r="E2501"/>
      <c r="F2501"/>
    </row>
    <row r="2502" spans="1:6" ht="15" x14ac:dyDescent="0.25">
      <c r="A2502"/>
      <c r="B2502"/>
      <c r="C2502"/>
      <c r="D2502"/>
      <c r="E2502"/>
      <c r="F2502"/>
    </row>
    <row r="2503" spans="1:6" ht="15" x14ac:dyDescent="0.25">
      <c r="A2503"/>
      <c r="B2503"/>
      <c r="C2503"/>
      <c r="D2503"/>
      <c r="E2503"/>
      <c r="F2503"/>
    </row>
    <row r="2504" spans="1:6" ht="15" x14ac:dyDescent="0.25">
      <c r="A2504"/>
      <c r="B2504"/>
      <c r="C2504"/>
      <c r="D2504"/>
      <c r="E2504"/>
      <c r="F2504"/>
    </row>
    <row r="2505" spans="1:6" ht="15" x14ac:dyDescent="0.25">
      <c r="A2505"/>
      <c r="B2505"/>
      <c r="C2505"/>
      <c r="D2505"/>
      <c r="E2505"/>
      <c r="F2505"/>
    </row>
    <row r="2506" spans="1:6" ht="15" x14ac:dyDescent="0.25">
      <c r="A2506"/>
      <c r="B2506"/>
      <c r="C2506"/>
      <c r="D2506"/>
      <c r="E2506"/>
      <c r="F2506"/>
    </row>
    <row r="2507" spans="1:6" ht="15" x14ac:dyDescent="0.25">
      <c r="A2507"/>
      <c r="B2507"/>
      <c r="C2507"/>
      <c r="D2507"/>
      <c r="E2507"/>
      <c r="F2507"/>
    </row>
    <row r="2508" spans="1:6" ht="15" x14ac:dyDescent="0.25">
      <c r="A2508"/>
      <c r="B2508"/>
      <c r="C2508"/>
      <c r="D2508"/>
      <c r="E2508"/>
      <c r="F2508"/>
    </row>
    <row r="2509" spans="1:6" ht="15" x14ac:dyDescent="0.25">
      <c r="A2509"/>
      <c r="B2509"/>
      <c r="C2509"/>
      <c r="D2509"/>
      <c r="E2509"/>
      <c r="F2509"/>
    </row>
    <row r="2510" spans="1:6" ht="15" x14ac:dyDescent="0.25">
      <c r="A2510"/>
      <c r="B2510"/>
      <c r="C2510"/>
      <c r="D2510"/>
      <c r="E2510"/>
      <c r="F2510"/>
    </row>
    <row r="2511" spans="1:6" ht="15" x14ac:dyDescent="0.25">
      <c r="A2511"/>
      <c r="B2511"/>
      <c r="C2511"/>
      <c r="D2511"/>
      <c r="E2511"/>
      <c r="F2511"/>
    </row>
    <row r="2512" spans="1:6" ht="15" x14ac:dyDescent="0.25">
      <c r="A2512"/>
      <c r="B2512"/>
      <c r="C2512"/>
      <c r="D2512"/>
      <c r="E2512"/>
      <c r="F2512"/>
    </row>
    <row r="2513" spans="1:6" ht="15" x14ac:dyDescent="0.25">
      <c r="A2513"/>
      <c r="B2513"/>
      <c r="C2513"/>
      <c r="D2513"/>
      <c r="E2513"/>
      <c r="F2513"/>
    </row>
    <row r="2514" spans="1:6" ht="15" x14ac:dyDescent="0.25">
      <c r="A2514"/>
      <c r="B2514"/>
      <c r="C2514"/>
      <c r="D2514"/>
      <c r="E2514"/>
      <c r="F2514"/>
    </row>
    <row r="2515" spans="1:6" ht="15" x14ac:dyDescent="0.25">
      <c r="A2515"/>
      <c r="B2515"/>
      <c r="C2515"/>
      <c r="D2515"/>
      <c r="E2515"/>
      <c r="F2515"/>
    </row>
    <row r="2516" spans="1:6" ht="15" x14ac:dyDescent="0.25">
      <c r="A2516"/>
      <c r="B2516"/>
      <c r="C2516"/>
      <c r="D2516"/>
      <c r="E2516"/>
      <c r="F2516"/>
    </row>
    <row r="2517" spans="1:6" ht="15" x14ac:dyDescent="0.25">
      <c r="A2517"/>
      <c r="B2517"/>
      <c r="C2517"/>
      <c r="D2517"/>
      <c r="E2517"/>
      <c r="F2517"/>
    </row>
    <row r="2518" spans="1:6" ht="15" x14ac:dyDescent="0.25">
      <c r="A2518"/>
      <c r="B2518"/>
      <c r="C2518"/>
      <c r="D2518"/>
      <c r="E2518"/>
      <c r="F2518"/>
    </row>
    <row r="2519" spans="1:6" ht="15" x14ac:dyDescent="0.25">
      <c r="A2519"/>
      <c r="B2519"/>
      <c r="C2519"/>
      <c r="D2519"/>
      <c r="E2519"/>
      <c r="F2519"/>
    </row>
    <row r="2520" spans="1:6" ht="15" x14ac:dyDescent="0.25">
      <c r="A2520"/>
      <c r="B2520"/>
      <c r="C2520"/>
      <c r="D2520"/>
      <c r="E2520"/>
      <c r="F2520"/>
    </row>
    <row r="2521" spans="1:6" ht="15" x14ac:dyDescent="0.25">
      <c r="A2521"/>
      <c r="B2521"/>
      <c r="C2521"/>
      <c r="D2521"/>
      <c r="E2521"/>
      <c r="F2521"/>
    </row>
    <row r="2522" spans="1:6" ht="15" x14ac:dyDescent="0.25">
      <c r="A2522"/>
      <c r="B2522"/>
      <c r="C2522"/>
      <c r="D2522"/>
      <c r="E2522"/>
      <c r="F2522"/>
    </row>
    <row r="2523" spans="1:6" ht="15" x14ac:dyDescent="0.25">
      <c r="A2523"/>
      <c r="B2523"/>
      <c r="C2523"/>
      <c r="D2523"/>
      <c r="E2523"/>
      <c r="F2523"/>
    </row>
    <row r="2524" spans="1:6" ht="15" x14ac:dyDescent="0.25">
      <c r="A2524"/>
      <c r="B2524"/>
      <c r="C2524"/>
      <c r="D2524"/>
      <c r="E2524"/>
      <c r="F2524"/>
    </row>
    <row r="2525" spans="1:6" ht="15" x14ac:dyDescent="0.25">
      <c r="A2525"/>
      <c r="B2525"/>
      <c r="C2525"/>
      <c r="D2525"/>
      <c r="E2525"/>
      <c r="F2525"/>
    </row>
    <row r="2526" spans="1:6" ht="15" x14ac:dyDescent="0.25">
      <c r="A2526"/>
      <c r="B2526"/>
      <c r="C2526"/>
      <c r="D2526"/>
      <c r="E2526"/>
      <c r="F2526"/>
    </row>
    <row r="2527" spans="1:6" ht="15" x14ac:dyDescent="0.25">
      <c r="A2527"/>
      <c r="B2527"/>
      <c r="C2527"/>
      <c r="D2527"/>
      <c r="E2527"/>
      <c r="F2527"/>
    </row>
    <row r="2528" spans="1:6" ht="15" x14ac:dyDescent="0.25">
      <c r="A2528"/>
      <c r="B2528"/>
      <c r="C2528"/>
      <c r="D2528"/>
      <c r="E2528"/>
      <c r="F2528"/>
    </row>
    <row r="2529" spans="1:6" ht="15" x14ac:dyDescent="0.25">
      <c r="A2529"/>
      <c r="B2529"/>
      <c r="C2529"/>
      <c r="D2529"/>
      <c r="E2529"/>
      <c r="F2529"/>
    </row>
    <row r="2530" spans="1:6" ht="15" x14ac:dyDescent="0.25">
      <c r="A2530"/>
      <c r="B2530"/>
      <c r="C2530"/>
      <c r="D2530"/>
      <c r="E2530"/>
      <c r="F2530"/>
    </row>
    <row r="2531" spans="1:6" ht="15" x14ac:dyDescent="0.25">
      <c r="A2531"/>
      <c r="B2531"/>
      <c r="C2531"/>
      <c r="D2531"/>
      <c r="E2531"/>
      <c r="F2531"/>
    </row>
    <row r="2532" spans="1:6" ht="15" x14ac:dyDescent="0.25">
      <c r="A2532"/>
      <c r="B2532"/>
      <c r="C2532"/>
      <c r="D2532"/>
      <c r="E2532"/>
      <c r="F2532"/>
    </row>
    <row r="2533" spans="1:6" ht="15" x14ac:dyDescent="0.25">
      <c r="A2533"/>
      <c r="B2533"/>
      <c r="C2533"/>
      <c r="D2533"/>
      <c r="E2533"/>
      <c r="F2533"/>
    </row>
    <row r="2534" spans="1:6" ht="15" x14ac:dyDescent="0.25">
      <c r="A2534"/>
      <c r="B2534"/>
      <c r="C2534"/>
      <c r="D2534"/>
      <c r="E2534"/>
      <c r="F2534"/>
    </row>
    <row r="2535" spans="1:6" ht="15" x14ac:dyDescent="0.25">
      <c r="A2535"/>
      <c r="B2535"/>
      <c r="C2535"/>
      <c r="D2535"/>
      <c r="E2535"/>
      <c r="F2535"/>
    </row>
    <row r="2536" spans="1:6" ht="15" x14ac:dyDescent="0.25">
      <c r="A2536"/>
      <c r="B2536"/>
      <c r="C2536"/>
      <c r="D2536"/>
      <c r="E2536"/>
      <c r="F2536"/>
    </row>
    <row r="2537" spans="1:6" ht="15" x14ac:dyDescent="0.25">
      <c r="A2537"/>
      <c r="B2537"/>
      <c r="C2537"/>
      <c r="D2537"/>
      <c r="E2537"/>
      <c r="F2537"/>
    </row>
    <row r="2538" spans="1:6" ht="15" x14ac:dyDescent="0.25">
      <c r="A2538"/>
      <c r="B2538"/>
      <c r="C2538"/>
      <c r="D2538"/>
      <c r="E2538"/>
      <c r="F2538"/>
    </row>
    <row r="2539" spans="1:6" ht="15" x14ac:dyDescent="0.25">
      <c r="A2539"/>
      <c r="B2539"/>
      <c r="C2539"/>
      <c r="D2539"/>
      <c r="E2539"/>
      <c r="F2539"/>
    </row>
    <row r="2540" spans="1:6" ht="15" x14ac:dyDescent="0.25">
      <c r="A2540"/>
      <c r="B2540"/>
      <c r="C2540"/>
      <c r="D2540"/>
      <c r="E2540"/>
      <c r="F2540"/>
    </row>
    <row r="2541" spans="1:6" ht="15" x14ac:dyDescent="0.25">
      <c r="A2541"/>
      <c r="B2541"/>
      <c r="C2541"/>
      <c r="D2541"/>
      <c r="E2541"/>
      <c r="F2541"/>
    </row>
    <row r="2542" spans="1:6" ht="15" x14ac:dyDescent="0.25">
      <c r="A2542"/>
      <c r="B2542"/>
      <c r="C2542"/>
      <c r="D2542"/>
      <c r="E2542"/>
      <c r="F2542"/>
    </row>
    <row r="2543" spans="1:6" ht="15" x14ac:dyDescent="0.25">
      <c r="A2543"/>
      <c r="B2543"/>
      <c r="C2543"/>
      <c r="D2543"/>
      <c r="E2543"/>
      <c r="F2543"/>
    </row>
    <row r="2544" spans="1:6" ht="15" x14ac:dyDescent="0.25">
      <c r="A2544"/>
      <c r="B2544"/>
      <c r="C2544"/>
      <c r="D2544"/>
      <c r="E2544"/>
      <c r="F2544"/>
    </row>
    <row r="2545" spans="1:6" ht="15" x14ac:dyDescent="0.25">
      <c r="A2545"/>
      <c r="B2545"/>
      <c r="C2545"/>
      <c r="D2545"/>
      <c r="E2545"/>
      <c r="F2545"/>
    </row>
    <row r="2546" spans="1:6" ht="15" x14ac:dyDescent="0.25">
      <c r="A2546"/>
      <c r="B2546"/>
      <c r="C2546"/>
      <c r="D2546"/>
      <c r="E2546"/>
      <c r="F2546"/>
    </row>
    <row r="2547" spans="1:6" ht="15" x14ac:dyDescent="0.25">
      <c r="A2547"/>
      <c r="B2547"/>
      <c r="C2547"/>
      <c r="D2547"/>
      <c r="E2547"/>
      <c r="F2547"/>
    </row>
    <row r="2548" spans="1:6" ht="15" x14ac:dyDescent="0.25">
      <c r="A2548"/>
      <c r="B2548"/>
      <c r="C2548"/>
      <c r="D2548"/>
      <c r="E2548"/>
      <c r="F2548"/>
    </row>
    <row r="2549" spans="1:6" ht="15" x14ac:dyDescent="0.25">
      <c r="A2549"/>
      <c r="B2549"/>
      <c r="C2549"/>
      <c r="D2549"/>
      <c r="E2549"/>
      <c r="F2549"/>
    </row>
    <row r="2550" spans="1:6" ht="15" x14ac:dyDescent="0.25">
      <c r="A2550"/>
      <c r="B2550"/>
      <c r="C2550"/>
      <c r="D2550"/>
      <c r="E2550"/>
      <c r="F2550"/>
    </row>
    <row r="2551" spans="1:6" ht="15" x14ac:dyDescent="0.25">
      <c r="A2551"/>
      <c r="B2551"/>
      <c r="C2551"/>
      <c r="D2551"/>
      <c r="E2551"/>
      <c r="F2551"/>
    </row>
    <row r="2552" spans="1:6" ht="15" x14ac:dyDescent="0.25">
      <c r="A2552"/>
      <c r="B2552"/>
      <c r="C2552"/>
      <c r="D2552"/>
      <c r="E2552"/>
      <c r="F2552"/>
    </row>
    <row r="2553" spans="1:6" ht="15" x14ac:dyDescent="0.25">
      <c r="A2553"/>
      <c r="B2553"/>
      <c r="C2553"/>
      <c r="D2553"/>
      <c r="E2553"/>
      <c r="F2553"/>
    </row>
    <row r="2554" spans="1:6" ht="15" x14ac:dyDescent="0.25">
      <c r="A2554"/>
      <c r="B2554"/>
      <c r="C2554"/>
      <c r="D2554"/>
      <c r="E2554"/>
      <c r="F2554"/>
    </row>
    <row r="2555" spans="1:6" ht="15" x14ac:dyDescent="0.25">
      <c r="A2555"/>
      <c r="B2555"/>
      <c r="C2555"/>
      <c r="D2555"/>
      <c r="E2555"/>
      <c r="F2555"/>
    </row>
    <row r="2556" spans="1:6" ht="15" x14ac:dyDescent="0.25">
      <c r="A2556"/>
      <c r="B2556"/>
      <c r="C2556"/>
      <c r="D2556"/>
      <c r="E2556"/>
      <c r="F2556"/>
    </row>
    <row r="2557" spans="1:6" ht="15" x14ac:dyDescent="0.25">
      <c r="A2557"/>
      <c r="B2557"/>
      <c r="C2557"/>
      <c r="D2557"/>
      <c r="E2557"/>
      <c r="F2557"/>
    </row>
    <row r="2558" spans="1:6" ht="15" x14ac:dyDescent="0.25">
      <c r="A2558"/>
      <c r="B2558"/>
      <c r="C2558"/>
      <c r="D2558"/>
      <c r="E2558"/>
      <c r="F2558"/>
    </row>
    <row r="2559" spans="1:6" ht="15" x14ac:dyDescent="0.25">
      <c r="A2559"/>
      <c r="B2559"/>
      <c r="C2559"/>
      <c r="D2559"/>
      <c r="E2559"/>
      <c r="F2559"/>
    </row>
    <row r="2560" spans="1:6" ht="15" x14ac:dyDescent="0.25">
      <c r="A2560"/>
      <c r="B2560"/>
      <c r="C2560"/>
      <c r="D2560"/>
      <c r="E2560"/>
      <c r="F2560"/>
    </row>
    <row r="2561" spans="1:6" ht="15" x14ac:dyDescent="0.25">
      <c r="A2561"/>
      <c r="B2561"/>
      <c r="C2561"/>
      <c r="D2561"/>
      <c r="E2561"/>
      <c r="F2561"/>
    </row>
    <row r="2562" spans="1:6" ht="15" x14ac:dyDescent="0.25">
      <c r="A2562"/>
      <c r="B2562"/>
      <c r="C2562"/>
      <c r="D2562"/>
      <c r="E2562"/>
      <c r="F2562"/>
    </row>
    <row r="2563" spans="1:6" ht="15" x14ac:dyDescent="0.25">
      <c r="A2563"/>
      <c r="B2563"/>
      <c r="C2563"/>
      <c r="D2563"/>
      <c r="E2563"/>
      <c r="F2563"/>
    </row>
    <row r="2564" spans="1:6" ht="15" x14ac:dyDescent="0.25">
      <c r="A2564"/>
      <c r="B2564"/>
      <c r="C2564"/>
      <c r="D2564"/>
      <c r="E2564"/>
      <c r="F2564"/>
    </row>
    <row r="2565" spans="1:6" ht="15" x14ac:dyDescent="0.25">
      <c r="A2565"/>
      <c r="B2565"/>
      <c r="C2565"/>
      <c r="D2565"/>
      <c r="E2565"/>
      <c r="F2565"/>
    </row>
    <row r="2566" spans="1:6" ht="15" x14ac:dyDescent="0.25">
      <c r="A2566"/>
      <c r="B2566"/>
      <c r="C2566"/>
      <c r="D2566"/>
      <c r="E2566"/>
      <c r="F2566"/>
    </row>
    <row r="2567" spans="1:6" ht="15" x14ac:dyDescent="0.25">
      <c r="A2567"/>
      <c r="B2567"/>
      <c r="C2567"/>
      <c r="D2567"/>
      <c r="E2567"/>
      <c r="F2567"/>
    </row>
    <row r="2568" spans="1:6" ht="15" x14ac:dyDescent="0.25">
      <c r="A2568"/>
      <c r="B2568"/>
      <c r="C2568"/>
      <c r="D2568"/>
      <c r="E2568"/>
      <c r="F2568"/>
    </row>
    <row r="2569" spans="1:6" ht="15" x14ac:dyDescent="0.25">
      <c r="A2569"/>
      <c r="B2569"/>
      <c r="C2569"/>
      <c r="D2569"/>
      <c r="E2569"/>
      <c r="F2569"/>
    </row>
    <row r="2570" spans="1:6" ht="15" x14ac:dyDescent="0.25">
      <c r="A2570"/>
      <c r="B2570"/>
      <c r="C2570"/>
      <c r="D2570"/>
      <c r="E2570"/>
      <c r="F2570"/>
    </row>
    <row r="2571" spans="1:6" ht="15" x14ac:dyDescent="0.25">
      <c r="A2571"/>
      <c r="B2571"/>
      <c r="C2571"/>
      <c r="D2571"/>
      <c r="E2571"/>
      <c r="F2571"/>
    </row>
    <row r="2572" spans="1:6" ht="15" x14ac:dyDescent="0.25">
      <c r="A2572"/>
      <c r="B2572"/>
      <c r="C2572"/>
      <c r="D2572"/>
      <c r="E2572"/>
      <c r="F2572"/>
    </row>
    <row r="2573" spans="1:6" ht="15" x14ac:dyDescent="0.25">
      <c r="A2573"/>
      <c r="B2573"/>
      <c r="C2573"/>
      <c r="D2573"/>
      <c r="E2573"/>
      <c r="F2573"/>
    </row>
    <row r="2574" spans="1:6" ht="15" x14ac:dyDescent="0.25">
      <c r="A2574"/>
      <c r="B2574"/>
      <c r="C2574"/>
      <c r="D2574"/>
      <c r="E2574"/>
      <c r="F2574"/>
    </row>
    <row r="2575" spans="1:6" ht="15" x14ac:dyDescent="0.25">
      <c r="A2575"/>
      <c r="B2575"/>
      <c r="C2575"/>
      <c r="D2575"/>
      <c r="E2575"/>
      <c r="F2575"/>
    </row>
    <row r="2576" spans="1:6" ht="15" x14ac:dyDescent="0.25">
      <c r="A2576"/>
      <c r="B2576"/>
      <c r="C2576"/>
      <c r="D2576"/>
      <c r="E2576"/>
      <c r="F2576"/>
    </row>
    <row r="2577" spans="1:6" ht="15" x14ac:dyDescent="0.25">
      <c r="A2577"/>
      <c r="B2577"/>
      <c r="C2577"/>
      <c r="D2577"/>
      <c r="E2577"/>
      <c r="F2577"/>
    </row>
    <row r="2578" spans="1:6" ht="15" x14ac:dyDescent="0.25">
      <c r="A2578"/>
      <c r="B2578"/>
      <c r="C2578"/>
      <c r="D2578"/>
      <c r="E2578"/>
      <c r="F2578"/>
    </row>
    <row r="2579" spans="1:6" ht="15" x14ac:dyDescent="0.25">
      <c r="A2579"/>
      <c r="B2579"/>
      <c r="C2579"/>
      <c r="D2579"/>
      <c r="E2579"/>
      <c r="F2579"/>
    </row>
    <row r="2580" spans="1:6" ht="15" x14ac:dyDescent="0.25">
      <c r="A2580"/>
      <c r="B2580"/>
      <c r="C2580"/>
      <c r="D2580"/>
      <c r="E2580"/>
      <c r="F2580"/>
    </row>
    <row r="2581" spans="1:6" ht="15" x14ac:dyDescent="0.25">
      <c r="A2581"/>
      <c r="B2581"/>
      <c r="C2581"/>
      <c r="D2581"/>
      <c r="E2581"/>
      <c r="F2581"/>
    </row>
    <row r="2582" spans="1:6" ht="15" x14ac:dyDescent="0.25">
      <c r="A2582"/>
      <c r="B2582"/>
      <c r="C2582"/>
      <c r="D2582"/>
      <c r="E2582"/>
      <c r="F2582"/>
    </row>
    <row r="2583" spans="1:6" ht="15" x14ac:dyDescent="0.25">
      <c r="A2583"/>
      <c r="B2583"/>
      <c r="C2583"/>
      <c r="D2583"/>
      <c r="E2583"/>
      <c r="F2583"/>
    </row>
    <row r="2584" spans="1:6" ht="15" x14ac:dyDescent="0.25">
      <c r="A2584"/>
      <c r="B2584"/>
      <c r="C2584"/>
      <c r="D2584"/>
      <c r="E2584"/>
      <c r="F2584"/>
    </row>
    <row r="2585" spans="1:6" ht="15" x14ac:dyDescent="0.25">
      <c r="A2585"/>
      <c r="B2585"/>
      <c r="C2585"/>
      <c r="D2585"/>
      <c r="E2585"/>
      <c r="F2585"/>
    </row>
    <row r="2586" spans="1:6" ht="15" x14ac:dyDescent="0.25">
      <c r="A2586"/>
      <c r="B2586"/>
      <c r="C2586"/>
      <c r="D2586"/>
      <c r="E2586"/>
      <c r="F2586"/>
    </row>
    <row r="2587" spans="1:6" ht="15" x14ac:dyDescent="0.25">
      <c r="A2587"/>
      <c r="B2587"/>
      <c r="C2587"/>
      <c r="D2587"/>
      <c r="E2587"/>
      <c r="F2587"/>
    </row>
    <row r="2588" spans="1:6" ht="15" x14ac:dyDescent="0.25">
      <c r="A2588"/>
      <c r="B2588"/>
      <c r="C2588"/>
      <c r="D2588"/>
      <c r="E2588"/>
      <c r="F2588"/>
    </row>
    <row r="2589" spans="1:6" ht="15" x14ac:dyDescent="0.25">
      <c r="A2589"/>
      <c r="B2589"/>
      <c r="C2589"/>
      <c r="D2589"/>
      <c r="E2589"/>
      <c r="F2589"/>
    </row>
    <row r="2590" spans="1:6" ht="15" x14ac:dyDescent="0.25">
      <c r="A2590"/>
      <c r="B2590"/>
      <c r="C2590"/>
      <c r="D2590"/>
      <c r="E2590"/>
      <c r="F2590"/>
    </row>
    <row r="2591" spans="1:6" ht="15" x14ac:dyDescent="0.25">
      <c r="A2591"/>
      <c r="B2591"/>
      <c r="C2591"/>
      <c r="D2591"/>
      <c r="E2591"/>
      <c r="F2591"/>
    </row>
    <row r="2592" spans="1:6" ht="15" x14ac:dyDescent="0.25">
      <c r="A2592"/>
      <c r="B2592"/>
      <c r="C2592"/>
      <c r="D2592"/>
      <c r="E2592"/>
      <c r="F2592"/>
    </row>
    <row r="2593" spans="1:6" ht="15" x14ac:dyDescent="0.25">
      <c r="A2593"/>
      <c r="B2593"/>
      <c r="C2593"/>
      <c r="D2593"/>
      <c r="E2593"/>
      <c r="F2593"/>
    </row>
    <row r="2594" spans="1:6" ht="15" x14ac:dyDescent="0.25">
      <c r="A2594"/>
      <c r="B2594"/>
      <c r="C2594"/>
      <c r="D2594"/>
      <c r="E2594"/>
      <c r="F2594"/>
    </row>
    <row r="2595" spans="1:6" ht="15" x14ac:dyDescent="0.25">
      <c r="A2595"/>
      <c r="B2595"/>
      <c r="C2595"/>
      <c r="D2595"/>
      <c r="E2595"/>
      <c r="F2595"/>
    </row>
    <row r="2596" spans="1:6" ht="15" x14ac:dyDescent="0.25">
      <c r="A2596"/>
      <c r="B2596"/>
      <c r="C2596"/>
      <c r="D2596"/>
      <c r="E2596"/>
      <c r="F2596"/>
    </row>
    <row r="2597" spans="1:6" ht="15" x14ac:dyDescent="0.25">
      <c r="A2597"/>
      <c r="B2597"/>
      <c r="C2597"/>
      <c r="D2597"/>
      <c r="E2597"/>
      <c r="F2597"/>
    </row>
    <row r="2598" spans="1:6" ht="15" x14ac:dyDescent="0.25">
      <c r="A2598"/>
      <c r="B2598"/>
      <c r="C2598"/>
      <c r="D2598"/>
      <c r="E2598"/>
      <c r="F2598"/>
    </row>
    <row r="2599" spans="1:6" ht="15" x14ac:dyDescent="0.25">
      <c r="A2599"/>
      <c r="B2599"/>
      <c r="C2599"/>
      <c r="D2599"/>
      <c r="E2599"/>
      <c r="F2599"/>
    </row>
    <row r="2600" spans="1:6" ht="15" x14ac:dyDescent="0.25">
      <c r="A2600"/>
      <c r="B2600"/>
      <c r="C2600"/>
      <c r="D2600"/>
      <c r="E2600"/>
      <c r="F2600"/>
    </row>
    <row r="2601" spans="1:6" ht="15" x14ac:dyDescent="0.25">
      <c r="A2601"/>
      <c r="B2601"/>
      <c r="C2601"/>
      <c r="D2601"/>
      <c r="E2601"/>
      <c r="F2601"/>
    </row>
    <row r="2602" spans="1:6" ht="15" x14ac:dyDescent="0.25">
      <c r="A2602"/>
      <c r="B2602"/>
      <c r="C2602"/>
      <c r="D2602"/>
      <c r="E2602"/>
      <c r="F2602"/>
    </row>
    <row r="2603" spans="1:6" ht="15" x14ac:dyDescent="0.25">
      <c r="A2603"/>
      <c r="B2603"/>
      <c r="C2603"/>
      <c r="D2603"/>
      <c r="E2603"/>
      <c r="F2603"/>
    </row>
    <row r="2604" spans="1:6" ht="15" x14ac:dyDescent="0.25">
      <c r="A2604"/>
      <c r="B2604"/>
      <c r="C2604"/>
      <c r="D2604"/>
      <c r="E2604"/>
      <c r="F2604"/>
    </row>
    <row r="2605" spans="1:6" ht="15" x14ac:dyDescent="0.25">
      <c r="A2605"/>
      <c r="B2605"/>
      <c r="C2605"/>
      <c r="D2605"/>
      <c r="E2605"/>
      <c r="F2605"/>
    </row>
    <row r="2606" spans="1:6" ht="15" x14ac:dyDescent="0.25">
      <c r="A2606"/>
      <c r="B2606"/>
      <c r="C2606"/>
      <c r="D2606"/>
      <c r="E2606"/>
      <c r="F2606"/>
    </row>
    <row r="2607" spans="1:6" ht="15" x14ac:dyDescent="0.25">
      <c r="A2607"/>
      <c r="B2607"/>
      <c r="C2607"/>
      <c r="D2607"/>
      <c r="E2607"/>
      <c r="F2607"/>
    </row>
    <row r="2608" spans="1:6" ht="15" x14ac:dyDescent="0.25">
      <c r="A2608"/>
      <c r="B2608"/>
      <c r="C2608"/>
      <c r="D2608"/>
      <c r="E2608"/>
      <c r="F2608"/>
    </row>
    <row r="2609" spans="1:6" ht="15" x14ac:dyDescent="0.25">
      <c r="A2609"/>
      <c r="B2609"/>
      <c r="C2609"/>
      <c r="D2609"/>
      <c r="E2609"/>
      <c r="F2609"/>
    </row>
    <row r="2610" spans="1:6" ht="15" x14ac:dyDescent="0.25">
      <c r="A2610"/>
      <c r="B2610"/>
      <c r="C2610"/>
      <c r="D2610"/>
      <c r="E2610"/>
      <c r="F2610"/>
    </row>
    <row r="2611" spans="1:6" ht="15" x14ac:dyDescent="0.25">
      <c r="A2611"/>
      <c r="B2611"/>
      <c r="C2611"/>
      <c r="D2611"/>
      <c r="E2611"/>
      <c r="F2611"/>
    </row>
    <row r="2612" spans="1:6" ht="15" x14ac:dyDescent="0.25">
      <c r="A2612"/>
      <c r="B2612"/>
      <c r="C2612"/>
      <c r="D2612"/>
      <c r="E2612"/>
      <c r="F2612"/>
    </row>
    <row r="2613" spans="1:6" ht="15" x14ac:dyDescent="0.25">
      <c r="A2613"/>
      <c r="B2613"/>
      <c r="C2613"/>
      <c r="D2613"/>
      <c r="E2613"/>
      <c r="F2613"/>
    </row>
    <row r="2614" spans="1:6" ht="15" x14ac:dyDescent="0.25">
      <c r="A2614"/>
      <c r="B2614"/>
      <c r="C2614"/>
      <c r="D2614"/>
      <c r="E2614"/>
      <c r="F2614"/>
    </row>
    <row r="2615" spans="1:6" ht="15" x14ac:dyDescent="0.25">
      <c r="A2615"/>
      <c r="B2615"/>
      <c r="C2615"/>
      <c r="D2615"/>
      <c r="E2615"/>
      <c r="F2615"/>
    </row>
    <row r="2616" spans="1:6" ht="15" x14ac:dyDescent="0.25">
      <c r="A2616"/>
      <c r="B2616"/>
      <c r="C2616"/>
      <c r="D2616"/>
      <c r="E2616"/>
      <c r="F2616"/>
    </row>
    <row r="2617" spans="1:6" ht="15" x14ac:dyDescent="0.25">
      <c r="A2617"/>
      <c r="B2617"/>
      <c r="C2617"/>
      <c r="D2617"/>
      <c r="E2617"/>
      <c r="F2617"/>
    </row>
    <row r="2618" spans="1:6" ht="15" x14ac:dyDescent="0.25">
      <c r="A2618"/>
      <c r="B2618"/>
      <c r="C2618"/>
      <c r="D2618"/>
      <c r="E2618"/>
      <c r="F2618"/>
    </row>
    <row r="2619" spans="1:6" ht="15" x14ac:dyDescent="0.25">
      <c r="A2619"/>
      <c r="B2619"/>
      <c r="C2619"/>
      <c r="D2619"/>
      <c r="E2619"/>
      <c r="F2619"/>
    </row>
    <row r="2620" spans="1:6" ht="15" x14ac:dyDescent="0.25">
      <c r="A2620"/>
      <c r="B2620"/>
      <c r="C2620"/>
      <c r="D2620"/>
      <c r="E2620"/>
      <c r="F2620"/>
    </row>
    <row r="2621" spans="1:6" ht="15" x14ac:dyDescent="0.25">
      <c r="A2621"/>
      <c r="B2621"/>
      <c r="C2621"/>
      <c r="D2621"/>
      <c r="E2621"/>
      <c r="F2621"/>
    </row>
    <row r="2622" spans="1:6" ht="15" x14ac:dyDescent="0.25">
      <c r="A2622"/>
      <c r="B2622"/>
      <c r="C2622"/>
      <c r="D2622"/>
      <c r="E2622"/>
      <c r="F2622"/>
    </row>
    <row r="2623" spans="1:6" ht="15" x14ac:dyDescent="0.25">
      <c r="A2623"/>
      <c r="B2623"/>
      <c r="C2623"/>
      <c r="D2623"/>
      <c r="E2623"/>
      <c r="F2623"/>
    </row>
    <row r="2624" spans="1:6" ht="15" x14ac:dyDescent="0.25">
      <c r="A2624"/>
      <c r="B2624"/>
      <c r="C2624"/>
      <c r="D2624"/>
      <c r="E2624"/>
      <c r="F2624"/>
    </row>
    <row r="2625" spans="1:6" ht="15" x14ac:dyDescent="0.25">
      <c r="A2625"/>
      <c r="B2625"/>
      <c r="C2625"/>
      <c r="D2625"/>
      <c r="E2625"/>
      <c r="F2625"/>
    </row>
    <row r="2626" spans="1:6" ht="15" x14ac:dyDescent="0.25">
      <c r="A2626"/>
      <c r="B2626"/>
      <c r="C2626"/>
      <c r="D2626"/>
      <c r="E2626"/>
      <c r="F2626"/>
    </row>
    <row r="2627" spans="1:6" ht="15" x14ac:dyDescent="0.25">
      <c r="A2627"/>
      <c r="B2627"/>
      <c r="C2627"/>
      <c r="D2627"/>
      <c r="E2627"/>
      <c r="F2627"/>
    </row>
    <row r="2628" spans="1:6" ht="15" x14ac:dyDescent="0.25">
      <c r="A2628"/>
      <c r="B2628"/>
      <c r="C2628"/>
      <c r="D2628"/>
      <c r="E2628"/>
      <c r="F2628"/>
    </row>
    <row r="2629" spans="1:6" ht="15" x14ac:dyDescent="0.25">
      <c r="A2629"/>
      <c r="B2629"/>
      <c r="C2629"/>
      <c r="D2629"/>
      <c r="E2629"/>
      <c r="F2629"/>
    </row>
    <row r="2630" spans="1:6" ht="15" x14ac:dyDescent="0.25">
      <c r="A2630"/>
      <c r="B2630"/>
      <c r="C2630"/>
      <c r="D2630"/>
      <c r="E2630"/>
      <c r="F2630"/>
    </row>
    <row r="2631" spans="1:6" ht="15" x14ac:dyDescent="0.25">
      <c r="A2631"/>
      <c r="B2631"/>
      <c r="C2631"/>
      <c r="D2631"/>
      <c r="E2631"/>
      <c r="F2631"/>
    </row>
    <row r="2632" spans="1:6" ht="15" x14ac:dyDescent="0.25">
      <c r="A2632"/>
      <c r="B2632"/>
      <c r="C2632"/>
      <c r="D2632"/>
      <c r="E2632"/>
      <c r="F2632"/>
    </row>
    <row r="2633" spans="1:6" ht="15" x14ac:dyDescent="0.25">
      <c r="A2633"/>
      <c r="B2633"/>
      <c r="C2633"/>
      <c r="D2633"/>
      <c r="E2633"/>
      <c r="F2633"/>
    </row>
    <row r="2634" spans="1:6" ht="15" x14ac:dyDescent="0.25">
      <c r="A2634"/>
      <c r="B2634"/>
      <c r="C2634"/>
      <c r="D2634"/>
      <c r="E2634"/>
      <c r="F2634"/>
    </row>
    <row r="2635" spans="1:6" ht="15" x14ac:dyDescent="0.25">
      <c r="A2635"/>
      <c r="B2635"/>
      <c r="C2635"/>
      <c r="D2635"/>
      <c r="E2635"/>
      <c r="F2635"/>
    </row>
    <row r="2636" spans="1:6" ht="15" x14ac:dyDescent="0.25">
      <c r="A2636"/>
      <c r="B2636"/>
      <c r="C2636"/>
      <c r="D2636"/>
      <c r="E2636"/>
      <c r="F2636"/>
    </row>
    <row r="2637" spans="1:6" ht="15" x14ac:dyDescent="0.25">
      <c r="A2637"/>
      <c r="B2637"/>
      <c r="C2637"/>
      <c r="D2637"/>
      <c r="E2637"/>
      <c r="F2637"/>
    </row>
    <row r="2638" spans="1:6" ht="15" x14ac:dyDescent="0.25">
      <c r="A2638"/>
      <c r="B2638"/>
      <c r="C2638"/>
      <c r="D2638"/>
      <c r="E2638"/>
      <c r="F2638"/>
    </row>
    <row r="2639" spans="1:6" ht="15" x14ac:dyDescent="0.25">
      <c r="A2639"/>
      <c r="B2639"/>
      <c r="C2639"/>
      <c r="D2639"/>
      <c r="E2639"/>
      <c r="F2639"/>
    </row>
    <row r="2640" spans="1:6" ht="15" x14ac:dyDescent="0.25">
      <c r="A2640"/>
      <c r="B2640"/>
      <c r="C2640"/>
      <c r="D2640"/>
      <c r="E2640"/>
      <c r="F2640"/>
    </row>
    <row r="2641" spans="1:6" ht="15" x14ac:dyDescent="0.25">
      <c r="A2641"/>
      <c r="B2641"/>
      <c r="C2641"/>
      <c r="D2641"/>
      <c r="E2641"/>
      <c r="F2641"/>
    </row>
    <row r="2642" spans="1:6" ht="15" x14ac:dyDescent="0.25">
      <c r="A2642"/>
      <c r="B2642"/>
      <c r="C2642"/>
      <c r="D2642"/>
      <c r="E2642"/>
      <c r="F2642"/>
    </row>
    <row r="2643" spans="1:6" ht="15" x14ac:dyDescent="0.25">
      <c r="A2643"/>
      <c r="B2643"/>
      <c r="C2643"/>
      <c r="D2643"/>
      <c r="E2643"/>
      <c r="F2643"/>
    </row>
    <row r="2644" spans="1:6" ht="15" x14ac:dyDescent="0.25">
      <c r="A2644"/>
      <c r="B2644"/>
      <c r="C2644"/>
      <c r="D2644"/>
      <c r="E2644"/>
      <c r="F2644"/>
    </row>
    <row r="2645" spans="1:6" ht="15" x14ac:dyDescent="0.25">
      <c r="A2645"/>
      <c r="B2645"/>
      <c r="C2645"/>
      <c r="D2645"/>
      <c r="E2645"/>
      <c r="F2645"/>
    </row>
    <row r="2646" spans="1:6" ht="15" x14ac:dyDescent="0.25">
      <c r="A2646"/>
      <c r="B2646"/>
      <c r="C2646"/>
      <c r="D2646"/>
      <c r="E2646"/>
      <c r="F2646"/>
    </row>
    <row r="2647" spans="1:6" ht="15" x14ac:dyDescent="0.25">
      <c r="A2647"/>
      <c r="B2647"/>
      <c r="C2647"/>
      <c r="D2647"/>
      <c r="E2647"/>
      <c r="F2647"/>
    </row>
    <row r="2648" spans="1:6" ht="15" x14ac:dyDescent="0.25">
      <c r="A2648"/>
      <c r="B2648"/>
      <c r="C2648"/>
      <c r="D2648"/>
      <c r="E2648"/>
      <c r="F2648"/>
    </row>
    <row r="2649" spans="1:6" ht="15" x14ac:dyDescent="0.25">
      <c r="A2649"/>
      <c r="B2649"/>
      <c r="C2649"/>
      <c r="D2649"/>
      <c r="E2649"/>
      <c r="F2649"/>
    </row>
    <row r="2650" spans="1:6" ht="15" x14ac:dyDescent="0.25">
      <c r="A2650"/>
      <c r="B2650"/>
      <c r="C2650"/>
      <c r="D2650"/>
      <c r="E2650"/>
      <c r="F2650"/>
    </row>
    <row r="2651" spans="1:6" ht="15" x14ac:dyDescent="0.25">
      <c r="A2651"/>
      <c r="B2651"/>
      <c r="C2651"/>
      <c r="D2651"/>
      <c r="E2651"/>
      <c r="F2651"/>
    </row>
    <row r="2652" spans="1:6" ht="15" x14ac:dyDescent="0.25">
      <c r="A2652"/>
      <c r="B2652"/>
      <c r="C2652"/>
      <c r="D2652"/>
      <c r="E2652"/>
      <c r="F2652"/>
    </row>
    <row r="2653" spans="1:6" ht="15" x14ac:dyDescent="0.25">
      <c r="A2653"/>
      <c r="B2653"/>
      <c r="C2653"/>
      <c r="D2653"/>
      <c r="E2653"/>
      <c r="F2653"/>
    </row>
    <row r="2654" spans="1:6" ht="15" x14ac:dyDescent="0.25">
      <c r="A2654"/>
      <c r="B2654"/>
      <c r="C2654"/>
      <c r="D2654"/>
      <c r="E2654"/>
      <c r="F2654"/>
    </row>
    <row r="2655" spans="1:6" ht="15" x14ac:dyDescent="0.25">
      <c r="A2655"/>
      <c r="B2655"/>
      <c r="C2655"/>
      <c r="D2655"/>
      <c r="E2655"/>
      <c r="F2655"/>
    </row>
    <row r="2656" spans="1:6" ht="15" x14ac:dyDescent="0.25">
      <c r="A2656"/>
      <c r="B2656"/>
      <c r="C2656"/>
      <c r="D2656"/>
      <c r="E2656"/>
      <c r="F2656"/>
    </row>
    <row r="2657" spans="1:6" ht="15" x14ac:dyDescent="0.25">
      <c r="A2657"/>
      <c r="B2657"/>
      <c r="C2657"/>
      <c r="D2657"/>
      <c r="E2657"/>
      <c r="F2657"/>
    </row>
    <row r="2658" spans="1:6" ht="15" x14ac:dyDescent="0.25">
      <c r="A2658"/>
      <c r="B2658"/>
      <c r="C2658"/>
      <c r="D2658"/>
      <c r="E2658"/>
      <c r="F2658"/>
    </row>
    <row r="2659" spans="1:6" ht="15" x14ac:dyDescent="0.25">
      <c r="A2659"/>
      <c r="B2659"/>
      <c r="C2659"/>
      <c r="D2659"/>
      <c r="E2659"/>
      <c r="F2659"/>
    </row>
    <row r="2660" spans="1:6" ht="15" x14ac:dyDescent="0.25">
      <c r="A2660"/>
      <c r="B2660"/>
      <c r="C2660"/>
      <c r="D2660"/>
      <c r="E2660"/>
      <c r="F2660"/>
    </row>
    <row r="2661" spans="1:6" ht="15" x14ac:dyDescent="0.25">
      <c r="A2661"/>
      <c r="B2661"/>
      <c r="C2661"/>
      <c r="D2661"/>
      <c r="E2661"/>
      <c r="F2661"/>
    </row>
    <row r="2662" spans="1:6" ht="15" x14ac:dyDescent="0.25">
      <c r="A2662"/>
      <c r="B2662"/>
      <c r="C2662"/>
      <c r="D2662"/>
      <c r="E2662"/>
      <c r="F2662"/>
    </row>
    <row r="2663" spans="1:6" ht="15" x14ac:dyDescent="0.25">
      <c r="A2663"/>
      <c r="B2663"/>
      <c r="C2663"/>
      <c r="D2663"/>
      <c r="E2663"/>
      <c r="F2663"/>
    </row>
    <row r="2664" spans="1:6" ht="15" x14ac:dyDescent="0.25">
      <c r="A2664"/>
      <c r="B2664"/>
      <c r="C2664"/>
      <c r="D2664"/>
      <c r="E2664"/>
      <c r="F2664"/>
    </row>
    <row r="2665" spans="1:6" ht="15" x14ac:dyDescent="0.25">
      <c r="A2665"/>
      <c r="B2665"/>
      <c r="C2665"/>
      <c r="D2665"/>
      <c r="E2665"/>
      <c r="F2665"/>
    </row>
    <row r="2666" spans="1:6" ht="15" x14ac:dyDescent="0.25">
      <c r="A2666"/>
      <c r="B2666"/>
      <c r="C2666"/>
      <c r="D2666"/>
      <c r="E2666"/>
      <c r="F2666"/>
    </row>
    <row r="2667" spans="1:6" ht="15" x14ac:dyDescent="0.25">
      <c r="A2667"/>
      <c r="B2667"/>
      <c r="C2667"/>
      <c r="D2667"/>
      <c r="E2667"/>
      <c r="F2667"/>
    </row>
    <row r="2668" spans="1:6" ht="15" x14ac:dyDescent="0.25">
      <c r="A2668"/>
      <c r="B2668"/>
      <c r="C2668"/>
      <c r="D2668"/>
      <c r="E2668"/>
      <c r="F2668"/>
    </row>
    <row r="2669" spans="1:6" ht="15" x14ac:dyDescent="0.25">
      <c r="A2669"/>
      <c r="B2669"/>
      <c r="C2669"/>
      <c r="D2669"/>
      <c r="E2669"/>
      <c r="F2669"/>
    </row>
    <row r="2670" spans="1:6" ht="15" x14ac:dyDescent="0.25">
      <c r="A2670"/>
      <c r="B2670"/>
      <c r="C2670"/>
      <c r="D2670"/>
      <c r="E2670"/>
      <c r="F2670"/>
    </row>
    <row r="2671" spans="1:6" ht="15" x14ac:dyDescent="0.25">
      <c r="A2671"/>
      <c r="B2671"/>
      <c r="C2671"/>
      <c r="D2671"/>
      <c r="E2671"/>
      <c r="F2671"/>
    </row>
    <row r="2672" spans="1:6" ht="15" x14ac:dyDescent="0.25">
      <c r="A2672"/>
      <c r="B2672"/>
      <c r="C2672"/>
      <c r="D2672"/>
      <c r="E2672"/>
      <c r="F2672"/>
    </row>
    <row r="2673" spans="1:6" ht="15" x14ac:dyDescent="0.25">
      <c r="A2673"/>
      <c r="B2673"/>
      <c r="C2673"/>
      <c r="D2673"/>
      <c r="E2673"/>
      <c r="F2673"/>
    </row>
    <row r="2674" spans="1:6" ht="15" x14ac:dyDescent="0.25">
      <c r="A2674"/>
      <c r="B2674"/>
      <c r="C2674"/>
      <c r="D2674"/>
      <c r="E2674"/>
      <c r="F2674"/>
    </row>
    <row r="2675" spans="1:6" ht="15" x14ac:dyDescent="0.25">
      <c r="A2675"/>
      <c r="B2675"/>
      <c r="C2675"/>
      <c r="D2675"/>
      <c r="E2675"/>
      <c r="F2675"/>
    </row>
    <row r="2676" spans="1:6" ht="15" x14ac:dyDescent="0.25">
      <c r="A2676"/>
      <c r="B2676"/>
      <c r="C2676"/>
      <c r="D2676"/>
      <c r="E2676"/>
      <c r="F2676"/>
    </row>
    <row r="2677" spans="1:6" ht="15" x14ac:dyDescent="0.25">
      <c r="A2677"/>
      <c r="B2677"/>
      <c r="C2677"/>
      <c r="D2677"/>
      <c r="E2677"/>
      <c r="F2677"/>
    </row>
    <row r="2678" spans="1:6" ht="15" x14ac:dyDescent="0.25">
      <c r="A2678"/>
      <c r="B2678"/>
      <c r="C2678"/>
      <c r="D2678"/>
      <c r="E2678"/>
      <c r="F2678"/>
    </row>
    <row r="2679" spans="1:6" ht="15" x14ac:dyDescent="0.25">
      <c r="A2679"/>
      <c r="B2679"/>
      <c r="C2679"/>
      <c r="D2679"/>
      <c r="E2679"/>
      <c r="F2679"/>
    </row>
    <row r="2680" spans="1:6" ht="15" x14ac:dyDescent="0.25">
      <c r="A2680"/>
      <c r="B2680"/>
      <c r="C2680"/>
      <c r="D2680"/>
      <c r="E2680"/>
      <c r="F2680"/>
    </row>
    <row r="2681" spans="1:6" ht="15" x14ac:dyDescent="0.25">
      <c r="A2681"/>
      <c r="B2681"/>
      <c r="C2681"/>
      <c r="D2681"/>
      <c r="E2681"/>
      <c r="F2681"/>
    </row>
    <row r="2682" spans="1:6" ht="15" x14ac:dyDescent="0.25">
      <c r="A2682"/>
      <c r="B2682"/>
      <c r="C2682"/>
      <c r="D2682"/>
      <c r="E2682"/>
      <c r="F2682"/>
    </row>
    <row r="2683" spans="1:6" ht="15" x14ac:dyDescent="0.25">
      <c r="A2683"/>
      <c r="B2683"/>
      <c r="C2683"/>
      <c r="D2683"/>
      <c r="E2683"/>
      <c r="F2683"/>
    </row>
    <row r="2684" spans="1:6" ht="15" x14ac:dyDescent="0.25">
      <c r="A2684"/>
      <c r="B2684"/>
      <c r="C2684"/>
      <c r="D2684"/>
      <c r="E2684"/>
      <c r="F2684"/>
    </row>
    <row r="2685" spans="1:6" ht="15" x14ac:dyDescent="0.25">
      <c r="A2685"/>
      <c r="B2685"/>
      <c r="C2685"/>
      <c r="D2685"/>
      <c r="E2685"/>
      <c r="F2685"/>
    </row>
    <row r="2686" spans="1:6" ht="15" x14ac:dyDescent="0.25">
      <c r="A2686"/>
      <c r="B2686"/>
      <c r="C2686"/>
      <c r="D2686"/>
      <c r="E2686"/>
      <c r="F2686"/>
    </row>
    <row r="2687" spans="1:6" ht="15" x14ac:dyDescent="0.25">
      <c r="A2687"/>
      <c r="B2687"/>
      <c r="C2687"/>
      <c r="D2687"/>
      <c r="E2687"/>
      <c r="F2687"/>
    </row>
    <row r="2688" spans="1:6" ht="15" x14ac:dyDescent="0.25">
      <c r="A2688"/>
      <c r="B2688"/>
      <c r="C2688"/>
      <c r="D2688"/>
      <c r="E2688"/>
      <c r="F2688"/>
    </row>
    <row r="2689" spans="1:6" ht="15" x14ac:dyDescent="0.25">
      <c r="A2689"/>
      <c r="B2689"/>
      <c r="C2689"/>
      <c r="D2689"/>
      <c r="E2689"/>
      <c r="F2689"/>
    </row>
    <row r="2690" spans="1:6" ht="15" x14ac:dyDescent="0.25">
      <c r="A2690"/>
      <c r="B2690"/>
      <c r="C2690"/>
      <c r="D2690"/>
      <c r="E2690"/>
      <c r="F2690"/>
    </row>
    <row r="2691" spans="1:6" ht="15" x14ac:dyDescent="0.25">
      <c r="A2691"/>
      <c r="B2691"/>
      <c r="C2691"/>
      <c r="D2691"/>
      <c r="E2691"/>
      <c r="F2691"/>
    </row>
    <row r="2692" spans="1:6" ht="15" x14ac:dyDescent="0.25">
      <c r="A2692"/>
      <c r="B2692"/>
      <c r="C2692"/>
      <c r="D2692"/>
      <c r="E2692"/>
      <c r="F2692"/>
    </row>
    <row r="2693" spans="1:6" ht="15" x14ac:dyDescent="0.25">
      <c r="A2693"/>
      <c r="B2693"/>
      <c r="C2693"/>
      <c r="D2693"/>
      <c r="E2693"/>
      <c r="F2693"/>
    </row>
    <row r="2694" spans="1:6" ht="15" x14ac:dyDescent="0.25">
      <c r="A2694"/>
      <c r="B2694"/>
      <c r="C2694"/>
      <c r="D2694"/>
      <c r="E2694"/>
      <c r="F2694"/>
    </row>
    <row r="2695" spans="1:6" ht="15" x14ac:dyDescent="0.25">
      <c r="A2695"/>
      <c r="B2695"/>
      <c r="C2695"/>
      <c r="D2695"/>
      <c r="E2695"/>
      <c r="F2695"/>
    </row>
    <row r="2696" spans="1:6" ht="15" x14ac:dyDescent="0.25">
      <c r="A2696"/>
      <c r="B2696"/>
      <c r="C2696"/>
      <c r="D2696"/>
      <c r="E2696"/>
      <c r="F2696"/>
    </row>
    <row r="2697" spans="1:6" ht="15" x14ac:dyDescent="0.25">
      <c r="A2697"/>
      <c r="B2697"/>
      <c r="C2697"/>
      <c r="D2697"/>
      <c r="E2697"/>
      <c r="F2697"/>
    </row>
    <row r="2698" spans="1:6" ht="15" x14ac:dyDescent="0.25">
      <c r="A2698"/>
      <c r="B2698"/>
      <c r="C2698"/>
      <c r="D2698"/>
      <c r="E2698"/>
      <c r="F2698"/>
    </row>
    <row r="2699" spans="1:6" ht="15" x14ac:dyDescent="0.25">
      <c r="A2699"/>
      <c r="B2699"/>
      <c r="C2699"/>
      <c r="D2699"/>
      <c r="E2699"/>
      <c r="F2699"/>
    </row>
    <row r="2700" spans="1:6" ht="15" x14ac:dyDescent="0.25">
      <c r="A2700"/>
      <c r="B2700"/>
      <c r="C2700"/>
      <c r="D2700"/>
      <c r="E2700"/>
      <c r="F2700"/>
    </row>
    <row r="2701" spans="1:6" ht="15" x14ac:dyDescent="0.25">
      <c r="A2701"/>
      <c r="B2701"/>
      <c r="C2701"/>
      <c r="D2701"/>
      <c r="E2701"/>
      <c r="F2701"/>
    </row>
    <row r="2702" spans="1:6" ht="15" x14ac:dyDescent="0.25">
      <c r="A2702"/>
      <c r="B2702"/>
      <c r="C2702"/>
      <c r="D2702"/>
      <c r="E2702"/>
      <c r="F2702"/>
    </row>
    <row r="2703" spans="1:6" ht="15" x14ac:dyDescent="0.25">
      <c r="A2703"/>
      <c r="B2703"/>
      <c r="C2703"/>
      <c r="D2703"/>
      <c r="E2703"/>
      <c r="F2703"/>
    </row>
    <row r="2704" spans="1:6" ht="15" x14ac:dyDescent="0.25">
      <c r="A2704"/>
      <c r="B2704"/>
      <c r="C2704"/>
      <c r="D2704"/>
      <c r="E2704"/>
      <c r="F2704"/>
    </row>
    <row r="2705" spans="1:6" ht="15" x14ac:dyDescent="0.25">
      <c r="A2705"/>
      <c r="B2705"/>
      <c r="C2705"/>
      <c r="D2705"/>
      <c r="E2705"/>
      <c r="F2705"/>
    </row>
    <row r="2706" spans="1:6" ht="15" x14ac:dyDescent="0.25">
      <c r="A2706"/>
      <c r="B2706"/>
      <c r="C2706"/>
      <c r="D2706"/>
      <c r="E2706"/>
      <c r="F2706"/>
    </row>
    <row r="2707" spans="1:6" ht="15" x14ac:dyDescent="0.25">
      <c r="A2707"/>
      <c r="B2707"/>
      <c r="C2707"/>
      <c r="D2707"/>
      <c r="E2707"/>
      <c r="F2707"/>
    </row>
    <row r="2708" spans="1:6" ht="15" x14ac:dyDescent="0.25">
      <c r="A2708"/>
      <c r="B2708"/>
      <c r="C2708"/>
      <c r="D2708"/>
      <c r="E2708"/>
      <c r="F2708"/>
    </row>
    <row r="2709" spans="1:6" ht="15" x14ac:dyDescent="0.25">
      <c r="A2709"/>
      <c r="B2709"/>
      <c r="C2709"/>
      <c r="D2709"/>
      <c r="E2709"/>
      <c r="F2709"/>
    </row>
    <row r="2710" spans="1:6" ht="15" x14ac:dyDescent="0.25">
      <c r="A2710"/>
      <c r="B2710"/>
      <c r="C2710"/>
      <c r="D2710"/>
      <c r="E2710"/>
      <c r="F2710"/>
    </row>
    <row r="2711" spans="1:6" ht="15" x14ac:dyDescent="0.25">
      <c r="A2711"/>
      <c r="B2711"/>
      <c r="C2711"/>
      <c r="D2711"/>
      <c r="E2711"/>
      <c r="F2711"/>
    </row>
    <row r="2712" spans="1:6" ht="15" x14ac:dyDescent="0.25">
      <c r="A2712"/>
      <c r="B2712"/>
      <c r="C2712"/>
      <c r="D2712"/>
      <c r="E2712"/>
      <c r="F2712"/>
    </row>
    <row r="2713" spans="1:6" ht="15" x14ac:dyDescent="0.25">
      <c r="A2713"/>
      <c r="B2713"/>
      <c r="C2713"/>
      <c r="D2713"/>
      <c r="E2713"/>
      <c r="F2713"/>
    </row>
    <row r="2714" spans="1:6" ht="15" x14ac:dyDescent="0.25">
      <c r="A2714"/>
      <c r="B2714"/>
      <c r="C2714"/>
      <c r="D2714"/>
      <c r="E2714"/>
      <c r="F2714"/>
    </row>
    <row r="2715" spans="1:6" ht="15" x14ac:dyDescent="0.25">
      <c r="A2715"/>
      <c r="B2715"/>
      <c r="C2715"/>
      <c r="D2715"/>
      <c r="E2715"/>
      <c r="F2715"/>
    </row>
    <row r="2716" spans="1:6" ht="15" x14ac:dyDescent="0.25">
      <c r="A2716"/>
      <c r="B2716"/>
      <c r="C2716"/>
      <c r="D2716"/>
      <c r="E2716"/>
      <c r="F2716"/>
    </row>
    <row r="2717" spans="1:6" ht="15" x14ac:dyDescent="0.25">
      <c r="A2717"/>
      <c r="B2717"/>
      <c r="C2717"/>
      <c r="D2717"/>
      <c r="E2717"/>
      <c r="F2717"/>
    </row>
    <row r="2718" spans="1:6" ht="15" x14ac:dyDescent="0.25">
      <c r="A2718"/>
      <c r="B2718"/>
      <c r="C2718"/>
      <c r="D2718"/>
      <c r="E2718"/>
      <c r="F2718"/>
    </row>
    <row r="2719" spans="1:6" ht="15" x14ac:dyDescent="0.25">
      <c r="A2719"/>
      <c r="B2719"/>
      <c r="C2719"/>
      <c r="D2719"/>
      <c r="E2719"/>
      <c r="F2719"/>
    </row>
    <row r="2720" spans="1:6" ht="15" x14ac:dyDescent="0.25">
      <c r="A2720"/>
      <c r="B2720"/>
      <c r="C2720"/>
      <c r="D2720"/>
      <c r="E2720"/>
      <c r="F2720"/>
    </row>
    <row r="2721" spans="1:6" ht="15" x14ac:dyDescent="0.25">
      <c r="A2721"/>
      <c r="B2721"/>
      <c r="C2721"/>
      <c r="D2721"/>
      <c r="E2721"/>
      <c r="F2721"/>
    </row>
    <row r="2722" spans="1:6" ht="15" x14ac:dyDescent="0.25">
      <c r="A2722"/>
      <c r="B2722"/>
      <c r="C2722"/>
      <c r="D2722"/>
      <c r="E2722"/>
      <c r="F2722"/>
    </row>
    <row r="2723" spans="1:6" ht="15" x14ac:dyDescent="0.25">
      <c r="A2723"/>
      <c r="B2723"/>
      <c r="C2723"/>
      <c r="D2723"/>
      <c r="E2723"/>
      <c r="F2723"/>
    </row>
    <row r="2724" spans="1:6" ht="15" x14ac:dyDescent="0.25">
      <c r="A2724"/>
      <c r="B2724"/>
      <c r="C2724"/>
      <c r="D2724"/>
      <c r="E2724"/>
      <c r="F2724"/>
    </row>
    <row r="2725" spans="1:6" ht="15" x14ac:dyDescent="0.25">
      <c r="A2725"/>
      <c r="B2725"/>
      <c r="C2725"/>
      <c r="D2725"/>
      <c r="E2725"/>
      <c r="F2725"/>
    </row>
    <row r="2726" spans="1:6" ht="15" x14ac:dyDescent="0.25">
      <c r="A2726"/>
      <c r="B2726"/>
      <c r="C2726"/>
      <c r="D2726"/>
      <c r="E2726"/>
      <c r="F2726"/>
    </row>
    <row r="2727" spans="1:6" ht="15" x14ac:dyDescent="0.25">
      <c r="A2727"/>
      <c r="B2727"/>
      <c r="C2727"/>
      <c r="D2727"/>
      <c r="E2727"/>
      <c r="F2727"/>
    </row>
    <row r="2728" spans="1:6" ht="15" x14ac:dyDescent="0.25">
      <c r="A2728"/>
      <c r="B2728"/>
      <c r="C2728"/>
      <c r="D2728"/>
      <c r="E2728"/>
      <c r="F2728"/>
    </row>
    <row r="2729" spans="1:6" ht="15" x14ac:dyDescent="0.25">
      <c r="A2729"/>
      <c r="B2729"/>
      <c r="C2729"/>
      <c r="D2729"/>
      <c r="E2729"/>
      <c r="F2729"/>
    </row>
    <row r="2730" spans="1:6" ht="15" x14ac:dyDescent="0.25">
      <c r="A2730"/>
      <c r="B2730"/>
      <c r="C2730"/>
      <c r="D2730"/>
      <c r="E2730"/>
      <c r="F2730"/>
    </row>
    <row r="2731" spans="1:6" ht="15" x14ac:dyDescent="0.25">
      <c r="A2731"/>
      <c r="B2731"/>
      <c r="C2731"/>
      <c r="D2731"/>
      <c r="E2731"/>
      <c r="F2731"/>
    </row>
    <row r="2732" spans="1:6" ht="15" x14ac:dyDescent="0.25">
      <c r="A2732"/>
      <c r="B2732"/>
      <c r="C2732"/>
      <c r="D2732"/>
      <c r="E2732"/>
      <c r="F2732"/>
    </row>
    <row r="2733" spans="1:6" ht="15" x14ac:dyDescent="0.25">
      <c r="A2733"/>
      <c r="B2733"/>
      <c r="C2733"/>
      <c r="D2733"/>
      <c r="E2733"/>
      <c r="F2733"/>
    </row>
    <row r="2734" spans="1:6" ht="15" x14ac:dyDescent="0.25">
      <c r="A2734"/>
      <c r="B2734"/>
      <c r="C2734"/>
      <c r="D2734"/>
      <c r="E2734"/>
      <c r="F2734"/>
    </row>
    <row r="2735" spans="1:6" ht="15" x14ac:dyDescent="0.25">
      <c r="A2735"/>
      <c r="B2735"/>
      <c r="C2735"/>
      <c r="D2735"/>
      <c r="E2735"/>
      <c r="F2735"/>
    </row>
    <row r="2736" spans="1:6" ht="15" x14ac:dyDescent="0.25">
      <c r="A2736"/>
      <c r="B2736"/>
      <c r="C2736"/>
      <c r="D2736"/>
      <c r="E2736"/>
      <c r="F2736"/>
    </row>
    <row r="2737" spans="1:6" ht="15" x14ac:dyDescent="0.25">
      <c r="A2737"/>
      <c r="B2737"/>
      <c r="C2737"/>
      <c r="D2737"/>
      <c r="E2737"/>
      <c r="F2737"/>
    </row>
    <row r="2738" spans="1:6" ht="15" x14ac:dyDescent="0.25">
      <c r="A2738"/>
      <c r="B2738"/>
      <c r="C2738"/>
      <c r="D2738"/>
      <c r="E2738"/>
      <c r="F2738"/>
    </row>
    <row r="2739" spans="1:6" ht="15" x14ac:dyDescent="0.25">
      <c r="A2739"/>
      <c r="B2739"/>
      <c r="C2739"/>
      <c r="D2739"/>
      <c r="E2739"/>
      <c r="F2739"/>
    </row>
    <row r="2740" spans="1:6" ht="15" x14ac:dyDescent="0.25">
      <c r="A2740"/>
      <c r="B2740"/>
      <c r="C2740"/>
      <c r="D2740"/>
      <c r="E2740"/>
      <c r="F2740"/>
    </row>
    <row r="2741" spans="1:6" ht="15" x14ac:dyDescent="0.25">
      <c r="A2741"/>
      <c r="B2741"/>
      <c r="C2741"/>
      <c r="D2741"/>
      <c r="E2741"/>
      <c r="F2741"/>
    </row>
    <row r="2742" spans="1:6" ht="15" x14ac:dyDescent="0.25">
      <c r="A2742"/>
      <c r="B2742"/>
      <c r="C2742"/>
      <c r="D2742"/>
      <c r="E2742"/>
      <c r="F2742"/>
    </row>
    <row r="2743" spans="1:6" ht="15" x14ac:dyDescent="0.25">
      <c r="A2743"/>
      <c r="B2743"/>
      <c r="C2743"/>
      <c r="D2743"/>
      <c r="E2743"/>
      <c r="F2743"/>
    </row>
    <row r="2744" spans="1:6" ht="15" x14ac:dyDescent="0.25">
      <c r="A2744"/>
      <c r="B2744"/>
      <c r="C2744"/>
      <c r="D2744"/>
      <c r="E2744"/>
      <c r="F2744"/>
    </row>
    <row r="2745" spans="1:6" ht="15" x14ac:dyDescent="0.25">
      <c r="A2745"/>
      <c r="B2745"/>
      <c r="C2745"/>
      <c r="D2745"/>
      <c r="E2745"/>
      <c r="F2745"/>
    </row>
    <row r="2746" spans="1:6" ht="15" x14ac:dyDescent="0.25">
      <c r="A2746"/>
      <c r="B2746"/>
      <c r="C2746"/>
      <c r="D2746"/>
      <c r="E2746"/>
      <c r="F2746"/>
    </row>
    <row r="2747" spans="1:6" ht="15" x14ac:dyDescent="0.25">
      <c r="A2747"/>
      <c r="B2747"/>
      <c r="C2747"/>
      <c r="D2747"/>
      <c r="E2747"/>
      <c r="F2747"/>
    </row>
    <row r="2748" spans="1:6" ht="15" x14ac:dyDescent="0.25">
      <c r="A2748"/>
      <c r="B2748"/>
      <c r="C2748"/>
      <c r="D2748"/>
      <c r="E2748"/>
      <c r="F2748"/>
    </row>
    <row r="2749" spans="1:6" ht="15" x14ac:dyDescent="0.25">
      <c r="A2749"/>
      <c r="B2749"/>
      <c r="C2749"/>
      <c r="D2749"/>
      <c r="E2749"/>
      <c r="F2749"/>
    </row>
    <row r="2750" spans="1:6" ht="15" x14ac:dyDescent="0.25">
      <c r="A2750"/>
      <c r="B2750"/>
      <c r="C2750"/>
      <c r="D2750"/>
      <c r="E2750"/>
      <c r="F2750"/>
    </row>
    <row r="2751" spans="1:6" ht="15" x14ac:dyDescent="0.25">
      <c r="A2751"/>
      <c r="B2751"/>
      <c r="C2751"/>
      <c r="D2751"/>
      <c r="E2751"/>
      <c r="F2751"/>
    </row>
    <row r="2752" spans="1:6" ht="15" x14ac:dyDescent="0.25">
      <c r="A2752"/>
      <c r="B2752"/>
      <c r="C2752"/>
      <c r="D2752"/>
      <c r="E2752"/>
      <c r="F2752"/>
    </row>
    <row r="2753" spans="1:6" ht="15" x14ac:dyDescent="0.25">
      <c r="A2753"/>
      <c r="B2753"/>
      <c r="C2753"/>
      <c r="D2753"/>
      <c r="E2753"/>
      <c r="F2753"/>
    </row>
    <row r="2754" spans="1:6" ht="15" x14ac:dyDescent="0.25">
      <c r="A2754"/>
      <c r="B2754"/>
      <c r="C2754"/>
      <c r="D2754"/>
      <c r="E2754"/>
      <c r="F2754"/>
    </row>
    <row r="2755" spans="1:6" ht="15" x14ac:dyDescent="0.25">
      <c r="A2755"/>
      <c r="B2755"/>
      <c r="C2755"/>
      <c r="D2755"/>
      <c r="E2755"/>
      <c r="F2755"/>
    </row>
    <row r="2756" spans="1:6" ht="15" x14ac:dyDescent="0.25">
      <c r="A2756"/>
      <c r="B2756"/>
      <c r="C2756"/>
      <c r="D2756"/>
      <c r="E2756"/>
      <c r="F2756"/>
    </row>
    <row r="2757" spans="1:6" ht="15" x14ac:dyDescent="0.25">
      <c r="A2757"/>
      <c r="B2757"/>
      <c r="C2757"/>
      <c r="D2757"/>
      <c r="E2757"/>
      <c r="F2757"/>
    </row>
    <row r="2758" spans="1:6" ht="15" x14ac:dyDescent="0.25">
      <c r="A2758"/>
      <c r="B2758"/>
      <c r="C2758"/>
      <c r="D2758"/>
      <c r="E2758"/>
      <c r="F2758"/>
    </row>
    <row r="2759" spans="1:6" ht="15" x14ac:dyDescent="0.25">
      <c r="A2759"/>
      <c r="B2759"/>
      <c r="C2759"/>
      <c r="D2759"/>
      <c r="E2759"/>
      <c r="F2759"/>
    </row>
    <row r="2760" spans="1:6" ht="15" x14ac:dyDescent="0.25">
      <c r="A2760"/>
      <c r="B2760"/>
      <c r="C2760"/>
      <c r="D2760"/>
      <c r="E2760"/>
      <c r="F2760"/>
    </row>
    <row r="2761" spans="1:6" ht="15" x14ac:dyDescent="0.25">
      <c r="A2761"/>
      <c r="B2761"/>
      <c r="C2761"/>
      <c r="D2761"/>
      <c r="E2761"/>
      <c r="F2761"/>
    </row>
    <row r="2762" spans="1:6" ht="15" x14ac:dyDescent="0.25">
      <c r="A2762"/>
      <c r="B2762"/>
      <c r="C2762"/>
      <c r="D2762"/>
      <c r="E2762"/>
      <c r="F2762"/>
    </row>
    <row r="2763" spans="1:6" ht="15" x14ac:dyDescent="0.25">
      <c r="A2763"/>
      <c r="B2763"/>
      <c r="C2763"/>
      <c r="D2763"/>
      <c r="E2763"/>
      <c r="F2763"/>
    </row>
    <row r="2764" spans="1:6" ht="15" x14ac:dyDescent="0.25">
      <c r="A2764"/>
      <c r="B2764"/>
      <c r="C2764"/>
      <c r="D2764"/>
      <c r="E2764"/>
      <c r="F2764"/>
    </row>
    <row r="2765" spans="1:6" ht="15" x14ac:dyDescent="0.25">
      <c r="A2765"/>
      <c r="B2765"/>
      <c r="C2765"/>
      <c r="D2765"/>
      <c r="E2765"/>
      <c r="F2765"/>
    </row>
    <row r="2766" spans="1:6" ht="15" x14ac:dyDescent="0.25">
      <c r="A2766"/>
      <c r="B2766"/>
      <c r="C2766"/>
      <c r="D2766"/>
      <c r="E2766"/>
      <c r="F2766"/>
    </row>
    <row r="2767" spans="1:6" ht="15" x14ac:dyDescent="0.25">
      <c r="A2767"/>
      <c r="B2767"/>
      <c r="C2767"/>
      <c r="D2767"/>
      <c r="E2767"/>
      <c r="F2767"/>
    </row>
    <row r="2768" spans="1:6" ht="15" x14ac:dyDescent="0.25">
      <c r="A2768"/>
      <c r="B2768"/>
      <c r="C2768"/>
      <c r="D2768"/>
      <c r="E2768"/>
      <c r="F2768"/>
    </row>
    <row r="2769" spans="1:6" ht="15" x14ac:dyDescent="0.25">
      <c r="A2769"/>
      <c r="B2769"/>
      <c r="C2769"/>
      <c r="D2769"/>
      <c r="E2769"/>
      <c r="F2769"/>
    </row>
    <row r="2770" spans="1:6" ht="15" x14ac:dyDescent="0.25">
      <c r="A2770"/>
      <c r="B2770"/>
      <c r="C2770"/>
      <c r="D2770"/>
      <c r="E2770"/>
      <c r="F2770"/>
    </row>
    <row r="2771" spans="1:6" ht="15" x14ac:dyDescent="0.25">
      <c r="A2771"/>
      <c r="B2771"/>
      <c r="C2771"/>
      <c r="D2771"/>
      <c r="E2771"/>
      <c r="F2771"/>
    </row>
    <row r="2772" spans="1:6" ht="15" x14ac:dyDescent="0.25">
      <c r="A2772"/>
      <c r="B2772"/>
      <c r="C2772"/>
      <c r="D2772"/>
      <c r="E2772"/>
      <c r="F2772"/>
    </row>
    <row r="2773" spans="1:6" ht="15" x14ac:dyDescent="0.25">
      <c r="A2773"/>
      <c r="B2773"/>
      <c r="C2773"/>
      <c r="D2773"/>
      <c r="E2773"/>
      <c r="F2773"/>
    </row>
    <row r="2774" spans="1:6" ht="15" x14ac:dyDescent="0.25">
      <c r="A2774"/>
      <c r="B2774"/>
      <c r="C2774"/>
      <c r="D2774"/>
      <c r="E2774"/>
      <c r="F2774"/>
    </row>
    <row r="2775" spans="1:6" ht="15" x14ac:dyDescent="0.25">
      <c r="A2775"/>
      <c r="B2775"/>
      <c r="C2775"/>
      <c r="D2775"/>
      <c r="E2775"/>
      <c r="F2775"/>
    </row>
    <row r="2776" spans="1:6" ht="15" x14ac:dyDescent="0.25">
      <c r="A2776"/>
      <c r="B2776"/>
      <c r="C2776"/>
      <c r="D2776"/>
      <c r="E2776"/>
      <c r="F2776"/>
    </row>
    <row r="2777" spans="1:6" ht="15" x14ac:dyDescent="0.25">
      <c r="A2777"/>
      <c r="B2777"/>
      <c r="C2777"/>
      <c r="D2777"/>
      <c r="E2777"/>
      <c r="F2777"/>
    </row>
    <row r="2778" spans="1:6" ht="15" x14ac:dyDescent="0.25">
      <c r="A2778"/>
      <c r="B2778"/>
      <c r="C2778"/>
      <c r="D2778"/>
      <c r="E2778"/>
      <c r="F2778"/>
    </row>
    <row r="2779" spans="1:6" ht="15" x14ac:dyDescent="0.25">
      <c r="A2779"/>
      <c r="B2779"/>
      <c r="C2779"/>
      <c r="D2779"/>
      <c r="E2779"/>
      <c r="F2779"/>
    </row>
    <row r="2780" spans="1:6" ht="15" x14ac:dyDescent="0.25">
      <c r="A2780"/>
      <c r="B2780"/>
      <c r="C2780"/>
      <c r="D2780"/>
      <c r="E2780"/>
      <c r="F2780"/>
    </row>
    <row r="2781" spans="1:6" ht="15" x14ac:dyDescent="0.25">
      <c r="A2781"/>
      <c r="B2781"/>
      <c r="C2781"/>
      <c r="D2781"/>
      <c r="E2781"/>
      <c r="F2781"/>
    </row>
    <row r="2782" spans="1:6" ht="15" x14ac:dyDescent="0.25">
      <c r="A2782"/>
      <c r="B2782"/>
      <c r="C2782"/>
      <c r="D2782"/>
      <c r="E2782"/>
      <c r="F2782"/>
    </row>
    <row r="2783" spans="1:6" ht="15" x14ac:dyDescent="0.25">
      <c r="A2783"/>
      <c r="B2783"/>
      <c r="C2783"/>
      <c r="D2783"/>
      <c r="E2783"/>
      <c r="F2783"/>
    </row>
    <row r="2784" spans="1:6" ht="15" x14ac:dyDescent="0.25">
      <c r="A2784"/>
      <c r="B2784"/>
      <c r="C2784"/>
      <c r="D2784"/>
      <c r="E2784"/>
      <c r="F2784"/>
    </row>
    <row r="2785" spans="1:6" ht="15" x14ac:dyDescent="0.25">
      <c r="A2785"/>
      <c r="B2785"/>
      <c r="C2785"/>
      <c r="D2785"/>
      <c r="E2785"/>
      <c r="F2785"/>
    </row>
    <row r="2786" spans="1:6" ht="15" x14ac:dyDescent="0.25">
      <c r="A2786"/>
      <c r="B2786"/>
      <c r="C2786"/>
      <c r="D2786"/>
      <c r="E2786"/>
      <c r="F2786"/>
    </row>
    <row r="2787" spans="1:6" ht="15" x14ac:dyDescent="0.25">
      <c r="A2787"/>
      <c r="B2787"/>
      <c r="C2787"/>
      <c r="D2787"/>
      <c r="E2787"/>
      <c r="F2787"/>
    </row>
    <row r="2788" spans="1:6" ht="15" x14ac:dyDescent="0.25">
      <c r="A2788"/>
      <c r="B2788"/>
      <c r="C2788"/>
      <c r="D2788"/>
      <c r="E2788"/>
      <c r="F2788"/>
    </row>
    <row r="2789" spans="1:6" ht="15" x14ac:dyDescent="0.25">
      <c r="A2789"/>
      <c r="B2789"/>
      <c r="C2789"/>
      <c r="D2789"/>
      <c r="E2789"/>
      <c r="F2789"/>
    </row>
    <row r="2790" spans="1:6" ht="15" x14ac:dyDescent="0.25">
      <c r="A2790"/>
      <c r="B2790"/>
      <c r="C2790"/>
      <c r="D2790"/>
      <c r="E2790"/>
      <c r="F2790"/>
    </row>
    <row r="2791" spans="1:6" ht="15" x14ac:dyDescent="0.25">
      <c r="A2791"/>
      <c r="B2791"/>
      <c r="C2791"/>
      <c r="D2791"/>
      <c r="E2791"/>
      <c r="F2791"/>
    </row>
    <row r="2792" spans="1:6" ht="15" x14ac:dyDescent="0.25">
      <c r="A2792"/>
      <c r="B2792"/>
      <c r="C2792"/>
      <c r="D2792"/>
      <c r="E2792"/>
      <c r="F2792"/>
    </row>
    <row r="2793" spans="1:6" ht="15" x14ac:dyDescent="0.25">
      <c r="A2793"/>
      <c r="B2793"/>
      <c r="C2793"/>
      <c r="D2793"/>
      <c r="E2793"/>
      <c r="F2793"/>
    </row>
    <row r="2794" spans="1:6" ht="15" x14ac:dyDescent="0.25">
      <c r="A2794"/>
      <c r="B2794"/>
      <c r="C2794"/>
      <c r="D2794"/>
      <c r="E2794"/>
      <c r="F2794"/>
    </row>
    <row r="2795" spans="1:6" ht="15" x14ac:dyDescent="0.25">
      <c r="A2795"/>
      <c r="B2795"/>
      <c r="C2795"/>
      <c r="D2795"/>
      <c r="E2795"/>
      <c r="F2795"/>
    </row>
    <row r="2796" spans="1:6" ht="15" x14ac:dyDescent="0.25">
      <c r="A2796"/>
      <c r="B2796"/>
      <c r="C2796"/>
      <c r="D2796"/>
      <c r="E2796"/>
      <c r="F2796"/>
    </row>
    <row r="2797" spans="1:6" ht="15" x14ac:dyDescent="0.25">
      <c r="A2797"/>
      <c r="B2797"/>
      <c r="C2797"/>
      <c r="D2797"/>
      <c r="E2797"/>
      <c r="F2797"/>
    </row>
    <row r="2798" spans="1:6" ht="15" x14ac:dyDescent="0.25">
      <c r="A2798"/>
      <c r="B2798"/>
      <c r="C2798"/>
      <c r="D2798"/>
      <c r="E2798"/>
      <c r="F2798"/>
    </row>
    <row r="2799" spans="1:6" ht="15" x14ac:dyDescent="0.25">
      <c r="A2799"/>
      <c r="B2799"/>
      <c r="C2799"/>
      <c r="D2799"/>
      <c r="E2799"/>
      <c r="F2799"/>
    </row>
    <row r="2800" spans="1:6" ht="15" x14ac:dyDescent="0.25">
      <c r="A2800"/>
      <c r="B2800"/>
      <c r="C2800"/>
      <c r="D2800"/>
      <c r="E2800"/>
      <c r="F2800"/>
    </row>
    <row r="2801" spans="1:6" ht="15" x14ac:dyDescent="0.25">
      <c r="A2801"/>
      <c r="B2801"/>
      <c r="C2801"/>
      <c r="D2801"/>
      <c r="E2801"/>
      <c r="F2801"/>
    </row>
    <row r="2802" spans="1:6" ht="15" x14ac:dyDescent="0.25">
      <c r="A2802"/>
      <c r="B2802"/>
      <c r="C2802"/>
      <c r="D2802"/>
      <c r="E2802"/>
      <c r="F2802"/>
    </row>
    <row r="2803" spans="1:6" ht="15" x14ac:dyDescent="0.25">
      <c r="A2803"/>
      <c r="B2803"/>
      <c r="C2803"/>
      <c r="D2803"/>
      <c r="E2803"/>
      <c r="F2803"/>
    </row>
    <row r="2804" spans="1:6" ht="15" x14ac:dyDescent="0.25">
      <c r="A2804"/>
      <c r="B2804"/>
      <c r="C2804"/>
      <c r="D2804"/>
      <c r="E2804"/>
      <c r="F2804"/>
    </row>
    <row r="2805" spans="1:6" ht="15" x14ac:dyDescent="0.25">
      <c r="A2805"/>
      <c r="B2805"/>
      <c r="C2805"/>
      <c r="D2805"/>
      <c r="E2805"/>
      <c r="F2805"/>
    </row>
    <row r="2806" spans="1:6" ht="15" x14ac:dyDescent="0.25">
      <c r="A2806"/>
      <c r="B2806"/>
      <c r="C2806"/>
      <c r="D2806"/>
      <c r="E2806"/>
      <c r="F2806"/>
    </row>
    <row r="2807" spans="1:6" ht="15" x14ac:dyDescent="0.25">
      <c r="A2807"/>
      <c r="B2807"/>
      <c r="C2807"/>
      <c r="D2807"/>
      <c r="E2807"/>
      <c r="F2807"/>
    </row>
    <row r="2808" spans="1:6" ht="15" x14ac:dyDescent="0.25">
      <c r="A2808"/>
      <c r="B2808"/>
      <c r="C2808"/>
      <c r="D2808"/>
      <c r="E2808"/>
      <c r="F2808"/>
    </row>
    <row r="2809" spans="1:6" ht="15" x14ac:dyDescent="0.25">
      <c r="A2809"/>
      <c r="B2809"/>
      <c r="C2809"/>
      <c r="D2809"/>
      <c r="E2809"/>
      <c r="F2809"/>
    </row>
    <row r="2810" spans="1:6" ht="15" x14ac:dyDescent="0.25">
      <c r="A2810"/>
      <c r="B2810"/>
      <c r="C2810"/>
      <c r="D2810"/>
      <c r="E2810"/>
      <c r="F2810"/>
    </row>
    <row r="2811" spans="1:6" ht="15" x14ac:dyDescent="0.25">
      <c r="A2811"/>
      <c r="B2811"/>
      <c r="C2811"/>
      <c r="D2811"/>
      <c r="E2811"/>
      <c r="F2811"/>
    </row>
    <row r="2812" spans="1:6" ht="15" x14ac:dyDescent="0.25">
      <c r="A2812"/>
      <c r="B2812"/>
      <c r="C2812"/>
      <c r="D2812"/>
      <c r="E2812"/>
      <c r="F2812"/>
    </row>
    <row r="2813" spans="1:6" ht="15" x14ac:dyDescent="0.25">
      <c r="A2813"/>
      <c r="B2813"/>
      <c r="C2813"/>
      <c r="D2813"/>
      <c r="E2813"/>
      <c r="F2813"/>
    </row>
    <row r="2814" spans="1:6" ht="15" x14ac:dyDescent="0.25">
      <c r="A2814"/>
      <c r="B2814"/>
      <c r="C2814"/>
      <c r="D2814"/>
      <c r="E2814"/>
      <c r="F2814"/>
    </row>
    <row r="2815" spans="1:6" ht="15" x14ac:dyDescent="0.25">
      <c r="A2815"/>
      <c r="B2815"/>
      <c r="C2815"/>
      <c r="D2815"/>
      <c r="E2815"/>
      <c r="F2815"/>
    </row>
    <row r="2816" spans="1:6" ht="15" x14ac:dyDescent="0.25">
      <c r="A2816"/>
      <c r="B2816"/>
      <c r="C2816"/>
      <c r="D2816"/>
      <c r="E2816"/>
      <c r="F2816"/>
    </row>
    <row r="2817" spans="1:6" ht="15" x14ac:dyDescent="0.25">
      <c r="A2817"/>
      <c r="B2817"/>
      <c r="C2817"/>
      <c r="D2817"/>
      <c r="E2817"/>
      <c r="F2817"/>
    </row>
    <row r="2818" spans="1:6" ht="15" x14ac:dyDescent="0.25">
      <c r="A2818"/>
      <c r="B2818"/>
      <c r="C2818"/>
      <c r="D2818"/>
      <c r="E2818"/>
      <c r="F2818"/>
    </row>
    <row r="2819" spans="1:6" ht="15" x14ac:dyDescent="0.25">
      <c r="A2819"/>
      <c r="B2819"/>
      <c r="C2819"/>
      <c r="D2819"/>
      <c r="E2819"/>
      <c r="F2819"/>
    </row>
    <row r="2820" spans="1:6" ht="15" x14ac:dyDescent="0.25">
      <c r="A2820"/>
      <c r="B2820"/>
      <c r="C2820"/>
      <c r="D2820"/>
      <c r="E2820"/>
      <c r="F2820"/>
    </row>
    <row r="2821" spans="1:6" ht="15" x14ac:dyDescent="0.25">
      <c r="A2821"/>
      <c r="B2821"/>
      <c r="C2821"/>
      <c r="D2821"/>
      <c r="E2821"/>
      <c r="F2821"/>
    </row>
    <row r="2822" spans="1:6" ht="15" x14ac:dyDescent="0.25">
      <c r="A2822"/>
      <c r="B2822"/>
      <c r="C2822"/>
      <c r="D2822"/>
      <c r="E2822"/>
      <c r="F2822"/>
    </row>
    <row r="2823" spans="1:6" ht="15" x14ac:dyDescent="0.25">
      <c r="A2823"/>
      <c r="B2823"/>
      <c r="C2823"/>
      <c r="D2823"/>
      <c r="E2823"/>
      <c r="F2823"/>
    </row>
    <row r="2824" spans="1:6" ht="15" x14ac:dyDescent="0.25">
      <c r="A2824"/>
      <c r="B2824"/>
      <c r="C2824"/>
      <c r="D2824"/>
      <c r="E2824"/>
      <c r="F2824"/>
    </row>
    <row r="2825" spans="1:6" ht="15" x14ac:dyDescent="0.25">
      <c r="A2825"/>
      <c r="B2825"/>
      <c r="C2825"/>
      <c r="D2825"/>
      <c r="E2825"/>
      <c r="F2825"/>
    </row>
    <row r="2826" spans="1:6" ht="15" x14ac:dyDescent="0.25">
      <c r="A2826"/>
      <c r="B2826"/>
      <c r="C2826"/>
      <c r="D2826"/>
      <c r="E2826"/>
      <c r="F2826"/>
    </row>
    <row r="2827" spans="1:6" ht="15" x14ac:dyDescent="0.25">
      <c r="A2827"/>
      <c r="B2827"/>
      <c r="C2827"/>
      <c r="D2827"/>
      <c r="E2827"/>
      <c r="F2827"/>
    </row>
    <row r="2828" spans="1:6" ht="15" x14ac:dyDescent="0.25">
      <c r="A2828"/>
      <c r="B2828"/>
      <c r="C2828"/>
      <c r="D2828"/>
      <c r="E2828"/>
      <c r="F2828"/>
    </row>
    <row r="2829" spans="1:6" ht="15" x14ac:dyDescent="0.25">
      <c r="A2829"/>
      <c r="B2829"/>
      <c r="C2829"/>
      <c r="D2829"/>
      <c r="E2829"/>
      <c r="F2829"/>
    </row>
    <row r="2830" spans="1:6" ht="15" x14ac:dyDescent="0.25">
      <c r="A2830"/>
      <c r="B2830"/>
      <c r="C2830"/>
      <c r="D2830"/>
      <c r="E2830"/>
      <c r="F2830"/>
    </row>
    <row r="2831" spans="1:6" ht="15" x14ac:dyDescent="0.25">
      <c r="A2831"/>
      <c r="B2831"/>
      <c r="C2831"/>
      <c r="D2831"/>
      <c r="E2831"/>
      <c r="F2831"/>
    </row>
    <row r="2832" spans="1:6" ht="15" x14ac:dyDescent="0.25">
      <c r="A2832"/>
      <c r="B2832"/>
      <c r="C2832"/>
      <c r="D2832"/>
      <c r="E2832"/>
      <c r="F2832"/>
    </row>
    <row r="2833" spans="1:6" ht="15" x14ac:dyDescent="0.25">
      <c r="A2833"/>
      <c r="B2833"/>
      <c r="C2833"/>
      <c r="D2833"/>
      <c r="E2833"/>
      <c r="F2833"/>
    </row>
    <row r="2834" spans="1:6" ht="15" x14ac:dyDescent="0.25">
      <c r="A2834"/>
      <c r="B2834"/>
      <c r="C2834"/>
      <c r="D2834"/>
      <c r="E2834"/>
      <c r="F2834"/>
    </row>
    <row r="2835" spans="1:6" ht="15" x14ac:dyDescent="0.25">
      <c r="A2835"/>
      <c r="B2835"/>
      <c r="C2835"/>
      <c r="D2835"/>
      <c r="E2835"/>
      <c r="F2835"/>
    </row>
    <row r="2836" spans="1:6" ht="15" x14ac:dyDescent="0.25">
      <c r="A2836"/>
      <c r="B2836"/>
      <c r="C2836"/>
      <c r="D2836"/>
      <c r="E2836"/>
      <c r="F2836"/>
    </row>
    <row r="2837" spans="1:6" ht="15" x14ac:dyDescent="0.25">
      <c r="A2837"/>
      <c r="B2837"/>
      <c r="C2837"/>
      <c r="D2837"/>
      <c r="E2837"/>
      <c r="F2837"/>
    </row>
    <row r="2838" spans="1:6" ht="15" x14ac:dyDescent="0.25">
      <c r="A2838"/>
      <c r="B2838"/>
      <c r="C2838"/>
      <c r="D2838"/>
      <c r="E2838"/>
      <c r="F2838"/>
    </row>
    <row r="2839" spans="1:6" ht="15" x14ac:dyDescent="0.25">
      <c r="A2839"/>
      <c r="B2839"/>
      <c r="C2839"/>
      <c r="D2839"/>
      <c r="E2839"/>
      <c r="F2839"/>
    </row>
    <row r="2840" spans="1:6" ht="15" x14ac:dyDescent="0.25">
      <c r="A2840"/>
      <c r="B2840"/>
      <c r="C2840"/>
      <c r="D2840"/>
      <c r="E2840"/>
      <c r="F2840"/>
    </row>
    <row r="2841" spans="1:6" ht="15" x14ac:dyDescent="0.25">
      <c r="A2841"/>
      <c r="B2841"/>
      <c r="C2841"/>
      <c r="D2841"/>
      <c r="E2841"/>
      <c r="F2841"/>
    </row>
    <row r="2842" spans="1:6" ht="15" x14ac:dyDescent="0.25">
      <c r="A2842"/>
      <c r="B2842"/>
      <c r="C2842"/>
      <c r="D2842"/>
      <c r="E2842"/>
      <c r="F2842"/>
    </row>
    <row r="2843" spans="1:6" ht="15" x14ac:dyDescent="0.25">
      <c r="A2843"/>
      <c r="B2843"/>
      <c r="C2843"/>
      <c r="D2843"/>
      <c r="E2843"/>
      <c r="F2843"/>
    </row>
    <row r="2844" spans="1:6" ht="15" x14ac:dyDescent="0.25">
      <c r="A2844"/>
      <c r="B2844"/>
      <c r="C2844"/>
      <c r="D2844"/>
      <c r="E2844"/>
      <c r="F2844"/>
    </row>
    <row r="2845" spans="1:6" ht="15" x14ac:dyDescent="0.25">
      <c r="A2845"/>
      <c r="B2845"/>
      <c r="C2845"/>
      <c r="D2845"/>
      <c r="E2845"/>
      <c r="F2845"/>
    </row>
    <row r="2846" spans="1:6" ht="15" x14ac:dyDescent="0.25">
      <c r="A2846"/>
      <c r="B2846"/>
      <c r="C2846"/>
      <c r="D2846"/>
      <c r="E2846"/>
      <c r="F2846"/>
    </row>
    <row r="2847" spans="1:6" ht="15" x14ac:dyDescent="0.25">
      <c r="A2847"/>
      <c r="B2847"/>
      <c r="C2847"/>
      <c r="D2847"/>
      <c r="E2847"/>
      <c r="F2847"/>
    </row>
    <row r="2848" spans="1:6" ht="15" x14ac:dyDescent="0.25">
      <c r="A2848"/>
      <c r="B2848"/>
      <c r="C2848"/>
      <c r="D2848"/>
      <c r="E2848"/>
      <c r="F2848"/>
    </row>
    <row r="2849" spans="1:6" ht="15" x14ac:dyDescent="0.25">
      <c r="A2849"/>
      <c r="B2849"/>
      <c r="C2849"/>
      <c r="D2849"/>
      <c r="E2849"/>
      <c r="F2849"/>
    </row>
    <row r="2850" spans="1:6" ht="15" x14ac:dyDescent="0.25">
      <c r="A2850"/>
      <c r="B2850"/>
      <c r="C2850"/>
      <c r="D2850"/>
      <c r="E2850"/>
      <c r="F2850"/>
    </row>
    <row r="2851" spans="1:6" ht="15" x14ac:dyDescent="0.25">
      <c r="A2851"/>
      <c r="B2851"/>
      <c r="C2851"/>
      <c r="D2851"/>
      <c r="E2851"/>
      <c r="F2851"/>
    </row>
    <row r="2852" spans="1:6" ht="15" x14ac:dyDescent="0.25">
      <c r="A2852"/>
      <c r="B2852"/>
      <c r="C2852"/>
      <c r="D2852"/>
      <c r="E2852"/>
      <c r="F2852"/>
    </row>
    <row r="2853" spans="1:6" ht="15" x14ac:dyDescent="0.25">
      <c r="A2853"/>
      <c r="B2853"/>
      <c r="C2853"/>
      <c r="D2853"/>
      <c r="E2853"/>
      <c r="F2853"/>
    </row>
    <row r="2854" spans="1:6" ht="15" x14ac:dyDescent="0.25">
      <c r="A2854"/>
      <c r="B2854"/>
      <c r="C2854"/>
      <c r="D2854"/>
      <c r="E2854"/>
      <c r="F2854"/>
    </row>
    <row r="2855" spans="1:6" ht="15" x14ac:dyDescent="0.25">
      <c r="A2855"/>
      <c r="B2855"/>
      <c r="C2855"/>
      <c r="D2855"/>
      <c r="E2855"/>
      <c r="F2855"/>
    </row>
    <row r="2856" spans="1:6" ht="15" x14ac:dyDescent="0.25">
      <c r="A2856"/>
      <c r="B2856"/>
      <c r="C2856"/>
      <c r="D2856"/>
      <c r="E2856"/>
      <c r="F2856"/>
    </row>
    <row r="2857" spans="1:6" ht="15" x14ac:dyDescent="0.25">
      <c r="A2857"/>
      <c r="B2857"/>
      <c r="C2857"/>
      <c r="D2857"/>
      <c r="E2857"/>
      <c r="F2857"/>
    </row>
    <row r="2858" spans="1:6" ht="15" x14ac:dyDescent="0.25">
      <c r="A2858"/>
      <c r="B2858"/>
      <c r="C2858"/>
      <c r="D2858"/>
      <c r="E2858"/>
      <c r="F2858"/>
    </row>
    <row r="2859" spans="1:6" ht="15" x14ac:dyDescent="0.25">
      <c r="A2859"/>
      <c r="B2859"/>
      <c r="C2859"/>
      <c r="D2859"/>
      <c r="E2859"/>
      <c r="F2859"/>
    </row>
    <row r="2860" spans="1:6" ht="15" x14ac:dyDescent="0.25">
      <c r="A2860"/>
      <c r="B2860"/>
      <c r="C2860"/>
      <c r="D2860"/>
      <c r="E2860"/>
      <c r="F2860"/>
    </row>
    <row r="2861" spans="1:6" ht="15" x14ac:dyDescent="0.25">
      <c r="A2861"/>
      <c r="B2861"/>
      <c r="C2861"/>
      <c r="D2861"/>
      <c r="E2861"/>
      <c r="F2861"/>
    </row>
    <row r="2862" spans="1:6" ht="15" x14ac:dyDescent="0.25">
      <c r="A2862"/>
      <c r="B2862"/>
      <c r="C2862"/>
      <c r="D2862"/>
      <c r="E2862"/>
      <c r="F2862"/>
    </row>
    <row r="2863" spans="1:6" ht="15" x14ac:dyDescent="0.25">
      <c r="A2863"/>
      <c r="B2863"/>
      <c r="C2863"/>
      <c r="D2863"/>
      <c r="E2863"/>
      <c r="F2863"/>
    </row>
    <row r="2864" spans="1:6" ht="15" x14ac:dyDescent="0.25">
      <c r="A2864"/>
      <c r="B2864"/>
      <c r="C2864"/>
      <c r="D2864"/>
      <c r="E2864"/>
      <c r="F2864"/>
    </row>
    <row r="2865" spans="1:6" ht="15" x14ac:dyDescent="0.25">
      <c r="A2865"/>
      <c r="B2865"/>
      <c r="C2865"/>
      <c r="D2865"/>
      <c r="E2865"/>
      <c r="F2865"/>
    </row>
    <row r="2866" spans="1:6" ht="15" x14ac:dyDescent="0.25">
      <c r="A2866"/>
      <c r="B2866"/>
      <c r="C2866"/>
      <c r="D2866"/>
      <c r="E2866"/>
      <c r="F2866"/>
    </row>
    <row r="2867" spans="1:6" ht="15" x14ac:dyDescent="0.25">
      <c r="A2867"/>
      <c r="B2867"/>
      <c r="C2867"/>
      <c r="D2867"/>
      <c r="E2867"/>
      <c r="F2867"/>
    </row>
    <row r="2868" spans="1:6" ht="15" x14ac:dyDescent="0.25">
      <c r="A2868"/>
      <c r="B2868"/>
      <c r="C2868"/>
      <c r="D2868"/>
      <c r="E2868"/>
      <c r="F2868"/>
    </row>
    <row r="2869" spans="1:6" ht="15" x14ac:dyDescent="0.25">
      <c r="A2869"/>
      <c r="B2869"/>
      <c r="C2869"/>
      <c r="D2869"/>
      <c r="E2869"/>
      <c r="F2869"/>
    </row>
    <row r="2870" spans="1:6" ht="15" x14ac:dyDescent="0.25">
      <c r="A2870"/>
      <c r="B2870"/>
      <c r="C2870"/>
      <c r="D2870"/>
      <c r="E2870"/>
      <c r="F2870"/>
    </row>
    <row r="2871" spans="1:6" ht="15" x14ac:dyDescent="0.25">
      <c r="A2871"/>
      <c r="B2871"/>
      <c r="C2871"/>
      <c r="D2871"/>
      <c r="E2871"/>
      <c r="F2871"/>
    </row>
    <row r="2872" spans="1:6" ht="15" x14ac:dyDescent="0.25">
      <c r="A2872"/>
      <c r="B2872"/>
      <c r="C2872"/>
      <c r="D2872"/>
      <c r="E2872"/>
      <c r="F2872"/>
    </row>
    <row r="2873" spans="1:6" ht="15" x14ac:dyDescent="0.25">
      <c r="A2873"/>
      <c r="B2873"/>
      <c r="C2873"/>
      <c r="D2873"/>
      <c r="E2873"/>
      <c r="F2873"/>
    </row>
    <row r="2874" spans="1:6" ht="15" x14ac:dyDescent="0.25">
      <c r="A2874"/>
      <c r="B2874"/>
      <c r="C2874"/>
      <c r="D2874"/>
      <c r="E2874"/>
      <c r="F2874"/>
    </row>
    <row r="2875" spans="1:6" ht="15" x14ac:dyDescent="0.25">
      <c r="A2875"/>
      <c r="B2875"/>
      <c r="C2875"/>
      <c r="D2875"/>
      <c r="E2875"/>
      <c r="F2875"/>
    </row>
    <row r="2876" spans="1:6" ht="15" x14ac:dyDescent="0.25">
      <c r="A2876"/>
      <c r="B2876"/>
      <c r="C2876"/>
      <c r="D2876"/>
      <c r="E2876"/>
      <c r="F2876"/>
    </row>
    <row r="2877" spans="1:6" ht="15" x14ac:dyDescent="0.25">
      <c r="A2877"/>
      <c r="B2877"/>
      <c r="C2877"/>
      <c r="D2877"/>
      <c r="E2877"/>
      <c r="F2877"/>
    </row>
    <row r="2878" spans="1:6" ht="15" x14ac:dyDescent="0.25">
      <c r="A2878"/>
      <c r="B2878"/>
      <c r="C2878"/>
      <c r="D2878"/>
      <c r="E2878"/>
      <c r="F2878"/>
    </row>
    <row r="2879" spans="1:6" ht="15" x14ac:dyDescent="0.25">
      <c r="A2879"/>
      <c r="B2879"/>
      <c r="C2879"/>
      <c r="D2879"/>
      <c r="E2879"/>
      <c r="F2879"/>
    </row>
    <row r="2880" spans="1:6" ht="15" x14ac:dyDescent="0.25">
      <c r="A2880"/>
      <c r="B2880"/>
      <c r="C2880"/>
      <c r="D2880"/>
      <c r="E2880"/>
      <c r="F2880"/>
    </row>
    <row r="2881" spans="1:6" ht="15" x14ac:dyDescent="0.25">
      <c r="A2881"/>
      <c r="B2881"/>
      <c r="C2881"/>
      <c r="D2881"/>
      <c r="E2881"/>
      <c r="F2881"/>
    </row>
    <row r="2882" spans="1:6" ht="15" x14ac:dyDescent="0.25">
      <c r="A2882"/>
      <c r="B2882"/>
      <c r="C2882"/>
      <c r="D2882"/>
      <c r="E2882"/>
      <c r="F2882"/>
    </row>
    <row r="2883" spans="1:6" ht="15" x14ac:dyDescent="0.25">
      <c r="A2883"/>
      <c r="B2883"/>
      <c r="C2883"/>
      <c r="D2883"/>
      <c r="E2883"/>
      <c r="F2883"/>
    </row>
    <row r="2884" spans="1:6" ht="15" x14ac:dyDescent="0.25">
      <c r="A2884"/>
      <c r="B2884"/>
      <c r="C2884"/>
      <c r="D2884"/>
      <c r="E2884"/>
      <c r="F2884"/>
    </row>
    <row r="2885" spans="1:6" ht="15" x14ac:dyDescent="0.25">
      <c r="A2885"/>
      <c r="B2885"/>
      <c r="C2885"/>
      <c r="D2885"/>
      <c r="E2885"/>
      <c r="F2885"/>
    </row>
    <row r="2886" spans="1:6" ht="15" x14ac:dyDescent="0.25">
      <c r="A2886"/>
      <c r="B2886"/>
      <c r="C2886"/>
      <c r="D2886"/>
      <c r="E2886"/>
      <c r="F2886"/>
    </row>
    <row r="2887" spans="1:6" ht="15" x14ac:dyDescent="0.25">
      <c r="A2887"/>
      <c r="B2887"/>
      <c r="C2887"/>
      <c r="D2887"/>
      <c r="E2887"/>
      <c r="F2887"/>
    </row>
    <row r="2888" spans="1:6" ht="15" x14ac:dyDescent="0.25">
      <c r="A2888"/>
      <c r="B2888"/>
      <c r="C2888"/>
      <c r="D2888"/>
      <c r="E2888"/>
      <c r="F2888"/>
    </row>
    <row r="2889" spans="1:6" ht="15" x14ac:dyDescent="0.25">
      <c r="A2889"/>
      <c r="B2889"/>
      <c r="C2889"/>
      <c r="D2889"/>
      <c r="E2889"/>
      <c r="F2889"/>
    </row>
    <row r="2890" spans="1:6" ht="15" x14ac:dyDescent="0.25">
      <c r="A2890"/>
      <c r="B2890"/>
      <c r="C2890"/>
      <c r="D2890"/>
      <c r="E2890"/>
      <c r="F2890"/>
    </row>
    <row r="2891" spans="1:6" ht="15" x14ac:dyDescent="0.25">
      <c r="A2891"/>
      <c r="B2891"/>
      <c r="C2891"/>
      <c r="D2891"/>
      <c r="E2891"/>
      <c r="F2891"/>
    </row>
    <row r="2892" spans="1:6" ht="15" x14ac:dyDescent="0.25">
      <c r="A2892"/>
      <c r="B2892"/>
      <c r="C2892"/>
      <c r="D2892"/>
      <c r="E2892"/>
      <c r="F2892"/>
    </row>
    <row r="2893" spans="1:6" ht="15" x14ac:dyDescent="0.25">
      <c r="A2893"/>
      <c r="B2893"/>
      <c r="C2893"/>
      <c r="D2893"/>
      <c r="E2893"/>
      <c r="F2893"/>
    </row>
    <row r="2894" spans="1:6" ht="15" x14ac:dyDescent="0.25">
      <c r="A2894"/>
      <c r="B2894"/>
      <c r="C2894"/>
      <c r="D2894"/>
      <c r="E2894"/>
      <c r="F2894"/>
    </row>
    <row r="2895" spans="1:6" ht="15" x14ac:dyDescent="0.25">
      <c r="A2895"/>
      <c r="B2895"/>
      <c r="C2895"/>
      <c r="D2895"/>
      <c r="E2895"/>
      <c r="F2895"/>
    </row>
    <row r="2896" spans="1:6" ht="15" x14ac:dyDescent="0.25">
      <c r="A2896"/>
      <c r="B2896"/>
      <c r="C2896"/>
      <c r="D2896"/>
      <c r="E2896"/>
      <c r="F2896"/>
    </row>
    <row r="2897" spans="1:6" ht="15" x14ac:dyDescent="0.25">
      <c r="A2897"/>
      <c r="B2897"/>
      <c r="C2897"/>
      <c r="D2897"/>
      <c r="E2897"/>
      <c r="F2897"/>
    </row>
    <row r="2898" spans="1:6" ht="15" x14ac:dyDescent="0.25">
      <c r="A2898"/>
      <c r="B2898"/>
      <c r="C2898"/>
      <c r="D2898"/>
      <c r="E2898"/>
      <c r="F2898"/>
    </row>
    <row r="2899" spans="1:6" ht="15" x14ac:dyDescent="0.25">
      <c r="A2899"/>
      <c r="B2899"/>
      <c r="C2899"/>
      <c r="D2899"/>
      <c r="E2899"/>
      <c r="F2899"/>
    </row>
    <row r="2900" spans="1:6" ht="15" x14ac:dyDescent="0.25">
      <c r="A2900"/>
      <c r="B2900"/>
      <c r="C2900"/>
      <c r="D2900"/>
      <c r="E2900"/>
      <c r="F2900"/>
    </row>
    <row r="2901" spans="1:6" ht="15" x14ac:dyDescent="0.25">
      <c r="A2901"/>
      <c r="B2901"/>
      <c r="C2901"/>
      <c r="D2901"/>
      <c r="E2901"/>
      <c r="F2901"/>
    </row>
    <row r="2902" spans="1:6" ht="15" x14ac:dyDescent="0.25">
      <c r="A2902"/>
      <c r="B2902"/>
      <c r="C2902"/>
      <c r="D2902"/>
      <c r="E2902"/>
      <c r="F2902"/>
    </row>
    <row r="2903" spans="1:6" ht="15" x14ac:dyDescent="0.25">
      <c r="A2903"/>
      <c r="B2903"/>
      <c r="C2903"/>
      <c r="D2903"/>
      <c r="E2903"/>
      <c r="F2903"/>
    </row>
    <row r="2904" spans="1:6" ht="15" x14ac:dyDescent="0.25">
      <c r="A2904"/>
      <c r="B2904"/>
      <c r="C2904"/>
      <c r="D2904"/>
      <c r="E2904"/>
      <c r="F2904"/>
    </row>
    <row r="2905" spans="1:6" ht="15" x14ac:dyDescent="0.25">
      <c r="A2905"/>
      <c r="B2905"/>
      <c r="C2905"/>
      <c r="D2905"/>
      <c r="E2905"/>
      <c r="F2905"/>
    </row>
    <row r="2906" spans="1:6" ht="15" x14ac:dyDescent="0.25">
      <c r="A2906"/>
      <c r="B2906"/>
      <c r="C2906"/>
      <c r="D2906"/>
      <c r="E2906"/>
      <c r="F2906"/>
    </row>
    <row r="2907" spans="1:6" ht="15" x14ac:dyDescent="0.25">
      <c r="A2907"/>
      <c r="B2907"/>
      <c r="C2907"/>
      <c r="D2907"/>
      <c r="E2907"/>
      <c r="F2907"/>
    </row>
    <row r="2908" spans="1:6" ht="15" x14ac:dyDescent="0.25">
      <c r="A2908"/>
      <c r="B2908"/>
      <c r="C2908"/>
      <c r="D2908"/>
      <c r="E2908"/>
      <c r="F2908"/>
    </row>
    <row r="2909" spans="1:6" ht="15" x14ac:dyDescent="0.25">
      <c r="A2909"/>
      <c r="B2909"/>
      <c r="C2909"/>
      <c r="D2909"/>
      <c r="E2909"/>
      <c r="F2909"/>
    </row>
    <row r="2910" spans="1:6" ht="15" x14ac:dyDescent="0.25">
      <c r="A2910"/>
      <c r="B2910"/>
      <c r="C2910"/>
      <c r="D2910"/>
      <c r="E2910"/>
      <c r="F2910"/>
    </row>
    <row r="2911" spans="1:6" ht="15" x14ac:dyDescent="0.25">
      <c r="A2911"/>
      <c r="B2911"/>
      <c r="C2911"/>
      <c r="D2911"/>
      <c r="E2911"/>
      <c r="F2911"/>
    </row>
    <row r="2912" spans="1:6" ht="15" x14ac:dyDescent="0.25">
      <c r="A2912"/>
      <c r="B2912"/>
      <c r="C2912"/>
      <c r="D2912"/>
      <c r="E2912"/>
      <c r="F2912"/>
    </row>
    <row r="2913" spans="1:6" ht="15" x14ac:dyDescent="0.25">
      <c r="A2913"/>
      <c r="B2913"/>
      <c r="C2913"/>
      <c r="D2913"/>
      <c r="E2913"/>
      <c r="F2913"/>
    </row>
    <row r="2914" spans="1:6" ht="15" x14ac:dyDescent="0.25">
      <c r="A2914"/>
      <c r="B2914"/>
      <c r="C2914"/>
      <c r="D2914"/>
      <c r="E2914"/>
      <c r="F2914"/>
    </row>
    <row r="2915" spans="1:6" ht="15" x14ac:dyDescent="0.25">
      <c r="A2915"/>
      <c r="B2915"/>
      <c r="C2915"/>
      <c r="D2915"/>
      <c r="E2915"/>
      <c r="F2915"/>
    </row>
    <row r="2916" spans="1:6" ht="15" x14ac:dyDescent="0.25">
      <c r="A2916"/>
      <c r="B2916"/>
      <c r="C2916"/>
      <c r="D2916"/>
      <c r="E2916"/>
      <c r="F2916"/>
    </row>
    <row r="2917" spans="1:6" ht="15" x14ac:dyDescent="0.25">
      <c r="A2917"/>
      <c r="B2917"/>
      <c r="C2917"/>
      <c r="D2917"/>
      <c r="E2917"/>
      <c r="F2917"/>
    </row>
    <row r="2918" spans="1:6" ht="15" x14ac:dyDescent="0.25">
      <c r="A2918"/>
      <c r="B2918"/>
      <c r="C2918"/>
      <c r="D2918"/>
      <c r="E2918"/>
      <c r="F2918"/>
    </row>
    <row r="2919" spans="1:6" ht="15" x14ac:dyDescent="0.25">
      <c r="A2919"/>
      <c r="B2919"/>
      <c r="C2919"/>
      <c r="D2919"/>
      <c r="E2919"/>
      <c r="F2919"/>
    </row>
    <row r="2920" spans="1:6" ht="15" x14ac:dyDescent="0.25">
      <c r="A2920"/>
      <c r="B2920"/>
      <c r="C2920"/>
      <c r="D2920"/>
      <c r="E2920"/>
      <c r="F2920"/>
    </row>
    <row r="2921" spans="1:6" ht="15" x14ac:dyDescent="0.25">
      <c r="A2921"/>
      <c r="B2921"/>
      <c r="C2921"/>
      <c r="D2921"/>
      <c r="E2921"/>
      <c r="F2921"/>
    </row>
    <row r="2922" spans="1:6" ht="15" x14ac:dyDescent="0.25">
      <c r="A2922"/>
      <c r="B2922"/>
      <c r="C2922"/>
      <c r="D2922"/>
      <c r="E2922"/>
      <c r="F2922"/>
    </row>
    <row r="2923" spans="1:6" ht="15" x14ac:dyDescent="0.25">
      <c r="A2923"/>
      <c r="B2923"/>
      <c r="C2923"/>
      <c r="D2923"/>
      <c r="E2923"/>
      <c r="F2923"/>
    </row>
    <row r="2924" spans="1:6" ht="15" x14ac:dyDescent="0.25">
      <c r="A2924"/>
      <c r="B2924"/>
      <c r="C2924"/>
      <c r="D2924"/>
      <c r="E2924"/>
      <c r="F2924"/>
    </row>
    <row r="2925" spans="1:6" ht="15" x14ac:dyDescent="0.25">
      <c r="A2925"/>
      <c r="B2925"/>
      <c r="C2925"/>
      <c r="D2925"/>
      <c r="E2925"/>
      <c r="F2925"/>
    </row>
    <row r="2926" spans="1:6" ht="15" x14ac:dyDescent="0.25">
      <c r="A2926"/>
      <c r="B2926"/>
      <c r="C2926"/>
      <c r="D2926"/>
      <c r="E2926"/>
      <c r="F2926"/>
    </row>
    <row r="2927" spans="1:6" ht="15" x14ac:dyDescent="0.25">
      <c r="A2927"/>
      <c r="B2927"/>
      <c r="C2927"/>
      <c r="D2927"/>
      <c r="E2927"/>
      <c r="F2927"/>
    </row>
    <row r="2928" spans="1:6" ht="15" x14ac:dyDescent="0.25">
      <c r="A2928"/>
      <c r="B2928"/>
      <c r="C2928"/>
      <c r="D2928"/>
      <c r="E2928"/>
      <c r="F2928"/>
    </row>
    <row r="2929" spans="1:6" ht="15" x14ac:dyDescent="0.25">
      <c r="A2929"/>
      <c r="B2929"/>
      <c r="C2929"/>
      <c r="D2929"/>
      <c r="E2929"/>
      <c r="F2929"/>
    </row>
    <row r="2930" spans="1:6" ht="15" x14ac:dyDescent="0.25">
      <c r="A2930"/>
      <c r="B2930"/>
      <c r="C2930"/>
      <c r="D2930"/>
      <c r="E2930"/>
      <c r="F2930"/>
    </row>
    <row r="2931" spans="1:6" ht="15" x14ac:dyDescent="0.25">
      <c r="A2931"/>
      <c r="B2931"/>
      <c r="C2931"/>
      <c r="D2931"/>
      <c r="E2931"/>
      <c r="F2931"/>
    </row>
    <row r="2932" spans="1:6" ht="15" x14ac:dyDescent="0.25">
      <c r="A2932"/>
      <c r="B2932"/>
      <c r="C2932"/>
      <c r="D2932"/>
      <c r="E2932"/>
      <c r="F2932"/>
    </row>
    <row r="2933" spans="1:6" ht="15" x14ac:dyDescent="0.25">
      <c r="A2933"/>
      <c r="B2933"/>
      <c r="C2933"/>
      <c r="D2933"/>
      <c r="E2933"/>
      <c r="F2933"/>
    </row>
    <row r="2934" spans="1:6" ht="15" x14ac:dyDescent="0.25">
      <c r="A2934"/>
      <c r="B2934"/>
      <c r="C2934"/>
      <c r="D2934"/>
      <c r="E2934"/>
      <c r="F2934"/>
    </row>
    <row r="2935" spans="1:6" ht="15" x14ac:dyDescent="0.25">
      <c r="A2935"/>
      <c r="B2935"/>
      <c r="C2935"/>
      <c r="D2935"/>
      <c r="E2935"/>
      <c r="F2935"/>
    </row>
    <row r="2936" spans="1:6" ht="15" x14ac:dyDescent="0.25">
      <c r="A2936"/>
      <c r="B2936"/>
      <c r="C2936"/>
      <c r="D2936"/>
      <c r="E2936"/>
      <c r="F2936"/>
    </row>
    <row r="2937" spans="1:6" ht="15" x14ac:dyDescent="0.25">
      <c r="A2937"/>
      <c r="B2937"/>
      <c r="C2937"/>
      <c r="D2937"/>
      <c r="E2937"/>
      <c r="F2937"/>
    </row>
    <row r="2938" spans="1:6" ht="15" x14ac:dyDescent="0.25">
      <c r="A2938"/>
      <c r="B2938"/>
      <c r="C2938"/>
      <c r="D2938"/>
      <c r="E2938"/>
      <c r="F2938"/>
    </row>
    <row r="2939" spans="1:6" ht="15" x14ac:dyDescent="0.25">
      <c r="A2939"/>
      <c r="B2939"/>
      <c r="C2939"/>
      <c r="D2939"/>
      <c r="E2939"/>
      <c r="F2939"/>
    </row>
    <row r="2940" spans="1:6" ht="15" x14ac:dyDescent="0.25">
      <c r="A2940"/>
      <c r="B2940"/>
      <c r="C2940"/>
      <c r="D2940"/>
      <c r="E2940"/>
      <c r="F2940"/>
    </row>
    <row r="2941" spans="1:6" ht="15" x14ac:dyDescent="0.25">
      <c r="A2941"/>
      <c r="B2941"/>
      <c r="C2941"/>
      <c r="D2941"/>
      <c r="E2941"/>
      <c r="F2941"/>
    </row>
    <row r="2942" spans="1:6" ht="15" x14ac:dyDescent="0.25">
      <c r="A2942"/>
      <c r="B2942"/>
      <c r="C2942"/>
      <c r="D2942"/>
      <c r="E2942"/>
      <c r="F2942"/>
    </row>
    <row r="2943" spans="1:6" ht="15" x14ac:dyDescent="0.25">
      <c r="A2943"/>
      <c r="B2943"/>
      <c r="C2943"/>
      <c r="D2943"/>
      <c r="E2943"/>
      <c r="F2943"/>
    </row>
    <row r="2944" spans="1:6" ht="15" x14ac:dyDescent="0.25">
      <c r="A2944"/>
      <c r="B2944"/>
      <c r="C2944"/>
      <c r="D2944"/>
      <c r="E2944"/>
      <c r="F2944"/>
    </row>
    <row r="2945" spans="1:6" ht="15" x14ac:dyDescent="0.25">
      <c r="A2945"/>
      <c r="B2945"/>
      <c r="C2945"/>
      <c r="D2945"/>
      <c r="E2945"/>
      <c r="F2945"/>
    </row>
    <row r="2946" spans="1:6" ht="15" x14ac:dyDescent="0.25">
      <c r="A2946"/>
      <c r="B2946"/>
      <c r="C2946"/>
      <c r="D2946"/>
      <c r="E2946"/>
      <c r="F2946"/>
    </row>
    <row r="2947" spans="1:6" ht="15" x14ac:dyDescent="0.25">
      <c r="A2947"/>
      <c r="B2947"/>
      <c r="C2947"/>
      <c r="D2947"/>
      <c r="E2947"/>
      <c r="F2947"/>
    </row>
    <row r="2948" spans="1:6" ht="15" x14ac:dyDescent="0.25">
      <c r="A2948"/>
      <c r="B2948"/>
      <c r="C2948"/>
      <c r="D2948"/>
      <c r="E2948"/>
      <c r="F2948"/>
    </row>
    <row r="2949" spans="1:6" ht="15" x14ac:dyDescent="0.25">
      <c r="A2949"/>
      <c r="B2949"/>
      <c r="C2949"/>
      <c r="D2949"/>
      <c r="E2949"/>
      <c r="F2949"/>
    </row>
    <row r="2950" spans="1:6" ht="15" x14ac:dyDescent="0.25">
      <c r="A2950"/>
      <c r="B2950"/>
      <c r="C2950"/>
      <c r="D2950"/>
      <c r="E2950"/>
      <c r="F2950"/>
    </row>
    <row r="2951" spans="1:6" ht="15" x14ac:dyDescent="0.25">
      <c r="A2951"/>
      <c r="B2951"/>
      <c r="C2951"/>
      <c r="D2951"/>
      <c r="E2951"/>
      <c r="F2951"/>
    </row>
    <row r="2952" spans="1:6" ht="15" x14ac:dyDescent="0.25">
      <c r="A2952"/>
      <c r="B2952"/>
      <c r="C2952"/>
      <c r="D2952"/>
      <c r="E2952"/>
      <c r="F2952"/>
    </row>
    <row r="2953" spans="1:6" ht="15" x14ac:dyDescent="0.25">
      <c r="A2953"/>
      <c r="B2953"/>
      <c r="C2953"/>
      <c r="D2953"/>
      <c r="E2953"/>
      <c r="F2953"/>
    </row>
    <row r="2954" spans="1:6" ht="15" x14ac:dyDescent="0.25">
      <c r="A2954"/>
      <c r="B2954"/>
      <c r="C2954"/>
      <c r="D2954"/>
      <c r="E2954"/>
      <c r="F2954"/>
    </row>
    <row r="2955" spans="1:6" ht="15" x14ac:dyDescent="0.25">
      <c r="A2955"/>
      <c r="B2955"/>
      <c r="C2955"/>
      <c r="D2955"/>
      <c r="E2955"/>
      <c r="F2955"/>
    </row>
    <row r="2956" spans="1:6" ht="15" x14ac:dyDescent="0.25">
      <c r="A2956"/>
      <c r="B2956"/>
      <c r="C2956"/>
      <c r="D2956"/>
      <c r="E2956"/>
      <c r="F2956"/>
    </row>
    <row r="2957" spans="1:6" ht="15" x14ac:dyDescent="0.25">
      <c r="A2957"/>
      <c r="B2957"/>
      <c r="C2957"/>
      <c r="D2957"/>
      <c r="E2957"/>
      <c r="F2957"/>
    </row>
    <row r="2958" spans="1:6" ht="15" x14ac:dyDescent="0.25">
      <c r="A2958"/>
      <c r="B2958"/>
      <c r="C2958"/>
      <c r="D2958"/>
      <c r="E2958"/>
      <c r="F2958"/>
    </row>
    <row r="2959" spans="1:6" ht="15" x14ac:dyDescent="0.25">
      <c r="A2959"/>
      <c r="B2959"/>
      <c r="C2959"/>
      <c r="D2959"/>
      <c r="E2959"/>
      <c r="F2959"/>
    </row>
    <row r="2960" spans="1:6" ht="15" x14ac:dyDescent="0.25">
      <c r="A2960"/>
      <c r="B2960"/>
      <c r="C2960"/>
      <c r="D2960"/>
      <c r="E2960"/>
      <c r="F2960"/>
    </row>
    <row r="2961" spans="1:6" ht="15" x14ac:dyDescent="0.25">
      <c r="A2961"/>
      <c r="B2961"/>
      <c r="C2961"/>
      <c r="D2961"/>
      <c r="E2961"/>
      <c r="F2961"/>
    </row>
    <row r="2962" spans="1:6" ht="15" x14ac:dyDescent="0.25">
      <c r="A2962"/>
      <c r="B2962"/>
      <c r="C2962"/>
      <c r="D2962"/>
      <c r="E2962"/>
      <c r="F2962"/>
    </row>
    <row r="2963" spans="1:6" ht="15" x14ac:dyDescent="0.25">
      <c r="A2963"/>
      <c r="B2963"/>
      <c r="C2963"/>
      <c r="D2963"/>
      <c r="E2963"/>
      <c r="F2963"/>
    </row>
    <row r="2964" spans="1:6" ht="15" x14ac:dyDescent="0.25">
      <c r="A2964"/>
      <c r="B2964"/>
      <c r="C2964"/>
      <c r="D2964"/>
      <c r="E2964"/>
      <c r="F2964"/>
    </row>
    <row r="2965" spans="1:6" ht="15" x14ac:dyDescent="0.25">
      <c r="A2965"/>
      <c r="B2965"/>
      <c r="C2965"/>
      <c r="D2965"/>
      <c r="E2965"/>
      <c r="F2965"/>
    </row>
    <row r="2966" spans="1:6" ht="15" x14ac:dyDescent="0.25">
      <c r="A2966"/>
      <c r="B2966"/>
      <c r="C2966"/>
      <c r="D2966"/>
      <c r="E2966"/>
      <c r="F2966"/>
    </row>
    <row r="2967" spans="1:6" ht="15" x14ac:dyDescent="0.25">
      <c r="A2967"/>
      <c r="B2967"/>
      <c r="C2967"/>
      <c r="D2967"/>
      <c r="E2967"/>
      <c r="F2967"/>
    </row>
    <row r="2968" spans="1:6" ht="15" x14ac:dyDescent="0.25">
      <c r="A2968"/>
      <c r="B2968"/>
      <c r="C2968"/>
      <c r="D2968"/>
      <c r="E2968"/>
      <c r="F2968"/>
    </row>
    <row r="2969" spans="1:6" ht="15" x14ac:dyDescent="0.25">
      <c r="A2969"/>
      <c r="B2969"/>
      <c r="C2969"/>
      <c r="D2969"/>
      <c r="E2969"/>
      <c r="F2969"/>
    </row>
    <row r="2970" spans="1:6" ht="15" x14ac:dyDescent="0.25">
      <c r="A2970"/>
      <c r="B2970"/>
      <c r="C2970"/>
      <c r="D2970"/>
      <c r="E2970"/>
      <c r="F2970"/>
    </row>
    <row r="2971" spans="1:6" ht="15" x14ac:dyDescent="0.25">
      <c r="A2971"/>
      <c r="B2971"/>
      <c r="C2971"/>
      <c r="D2971"/>
      <c r="E2971"/>
      <c r="F2971"/>
    </row>
    <row r="2972" spans="1:6" ht="15" x14ac:dyDescent="0.25">
      <c r="A2972"/>
      <c r="B2972"/>
      <c r="C2972"/>
      <c r="D2972"/>
      <c r="E2972"/>
      <c r="F2972"/>
    </row>
    <row r="2973" spans="1:6" ht="15" x14ac:dyDescent="0.25">
      <c r="A2973"/>
      <c r="B2973"/>
      <c r="C2973"/>
      <c r="D2973"/>
      <c r="E2973"/>
      <c r="F2973"/>
    </row>
    <row r="2974" spans="1:6" ht="15" x14ac:dyDescent="0.25">
      <c r="A2974"/>
      <c r="B2974"/>
      <c r="C2974"/>
      <c r="D2974"/>
      <c r="E2974"/>
      <c r="F2974"/>
    </row>
    <row r="2975" spans="1:6" ht="15" x14ac:dyDescent="0.25">
      <c r="A2975"/>
      <c r="B2975"/>
      <c r="C2975"/>
      <c r="D2975"/>
      <c r="E2975"/>
      <c r="F2975"/>
    </row>
    <row r="2976" spans="1:6" ht="15" x14ac:dyDescent="0.25">
      <c r="A2976"/>
      <c r="B2976"/>
      <c r="C2976"/>
      <c r="D2976"/>
      <c r="E2976"/>
      <c r="F2976"/>
    </row>
    <row r="2977" spans="1:6" ht="15" x14ac:dyDescent="0.25">
      <c r="A2977"/>
      <c r="B2977"/>
      <c r="C2977"/>
      <c r="D2977"/>
      <c r="E2977"/>
      <c r="F2977"/>
    </row>
    <row r="2978" spans="1:6" ht="15" x14ac:dyDescent="0.25">
      <c r="A2978"/>
      <c r="B2978"/>
      <c r="C2978"/>
      <c r="D2978"/>
      <c r="E2978"/>
      <c r="F2978"/>
    </row>
    <row r="2979" spans="1:6" ht="15" x14ac:dyDescent="0.25">
      <c r="A2979"/>
      <c r="B2979"/>
      <c r="C2979"/>
      <c r="D2979"/>
      <c r="E2979"/>
      <c r="F2979"/>
    </row>
    <row r="2980" spans="1:6" ht="15" x14ac:dyDescent="0.25">
      <c r="A2980"/>
      <c r="B2980"/>
      <c r="C2980"/>
      <c r="D2980"/>
      <c r="E2980"/>
      <c r="F2980"/>
    </row>
    <row r="2981" spans="1:6" ht="15" x14ac:dyDescent="0.25">
      <c r="A2981"/>
      <c r="B2981"/>
      <c r="C2981"/>
      <c r="D2981"/>
      <c r="E2981"/>
      <c r="F2981"/>
    </row>
    <row r="2982" spans="1:6" ht="15" x14ac:dyDescent="0.25">
      <c r="A2982"/>
      <c r="B2982"/>
      <c r="C2982"/>
      <c r="D2982"/>
      <c r="E2982"/>
      <c r="F2982"/>
    </row>
    <row r="2983" spans="1:6" ht="15" x14ac:dyDescent="0.25">
      <c r="A2983"/>
      <c r="B2983"/>
      <c r="C2983"/>
      <c r="D2983"/>
      <c r="E2983"/>
      <c r="F2983"/>
    </row>
    <row r="2984" spans="1:6" ht="15" x14ac:dyDescent="0.25">
      <c r="A2984"/>
      <c r="B2984"/>
      <c r="C2984"/>
      <c r="D2984"/>
      <c r="E2984"/>
      <c r="F2984"/>
    </row>
    <row r="2985" spans="1:6" ht="15" x14ac:dyDescent="0.25">
      <c r="A2985"/>
      <c r="B2985"/>
      <c r="C2985"/>
      <c r="D2985"/>
      <c r="E2985"/>
      <c r="F2985"/>
    </row>
    <row r="2986" spans="1:6" ht="15" x14ac:dyDescent="0.25">
      <c r="A2986"/>
      <c r="B2986"/>
      <c r="C2986"/>
      <c r="D2986"/>
      <c r="E2986"/>
      <c r="F2986"/>
    </row>
    <row r="2987" spans="1:6" ht="15" x14ac:dyDescent="0.25">
      <c r="A2987"/>
      <c r="B2987"/>
      <c r="C2987"/>
      <c r="D2987"/>
      <c r="E2987"/>
      <c r="F2987"/>
    </row>
    <row r="2988" spans="1:6" ht="15" x14ac:dyDescent="0.25">
      <c r="A2988"/>
      <c r="B2988"/>
      <c r="C2988"/>
      <c r="D2988"/>
      <c r="E2988"/>
      <c r="F2988"/>
    </row>
    <row r="2989" spans="1:6" ht="15" x14ac:dyDescent="0.25">
      <c r="A2989"/>
      <c r="B2989"/>
      <c r="C2989"/>
      <c r="D2989"/>
      <c r="E2989"/>
      <c r="F2989"/>
    </row>
    <row r="2990" spans="1:6" ht="15" x14ac:dyDescent="0.25">
      <c r="A2990"/>
      <c r="B2990"/>
      <c r="C2990"/>
      <c r="D2990"/>
      <c r="E2990"/>
      <c r="F2990"/>
    </row>
    <row r="2991" spans="1:6" ht="15" x14ac:dyDescent="0.25">
      <c r="A2991"/>
      <c r="B2991"/>
      <c r="C2991"/>
      <c r="D2991"/>
      <c r="E2991"/>
      <c r="F2991"/>
    </row>
    <row r="2992" spans="1:6" ht="15" x14ac:dyDescent="0.25">
      <c r="A2992"/>
      <c r="B2992"/>
      <c r="C2992"/>
      <c r="D2992"/>
      <c r="E2992"/>
      <c r="F2992"/>
    </row>
    <row r="2993" spans="1:6" ht="15" x14ac:dyDescent="0.25">
      <c r="A2993"/>
      <c r="B2993"/>
      <c r="C2993"/>
      <c r="D2993"/>
      <c r="E2993"/>
      <c r="F2993"/>
    </row>
    <row r="2994" spans="1:6" ht="15" x14ac:dyDescent="0.25">
      <c r="A2994"/>
      <c r="B2994"/>
      <c r="C2994"/>
      <c r="D2994"/>
      <c r="E2994"/>
      <c r="F2994"/>
    </row>
    <row r="2995" spans="1:6" ht="15" x14ac:dyDescent="0.25">
      <c r="A2995"/>
      <c r="B2995"/>
      <c r="C2995"/>
      <c r="D2995"/>
      <c r="E2995"/>
      <c r="F2995"/>
    </row>
    <row r="2996" spans="1:6" ht="15" x14ac:dyDescent="0.25">
      <c r="A2996"/>
      <c r="B2996"/>
      <c r="C2996"/>
      <c r="D2996"/>
      <c r="E2996"/>
      <c r="F2996"/>
    </row>
    <row r="2997" spans="1:6" ht="15" x14ac:dyDescent="0.25">
      <c r="A2997"/>
      <c r="B2997"/>
      <c r="C2997"/>
      <c r="D2997"/>
      <c r="E2997"/>
      <c r="F2997"/>
    </row>
    <row r="2998" spans="1:6" ht="15" x14ac:dyDescent="0.25">
      <c r="A2998"/>
      <c r="B2998"/>
      <c r="C2998"/>
      <c r="D2998"/>
      <c r="E2998"/>
      <c r="F2998"/>
    </row>
    <row r="2999" spans="1:6" ht="15" x14ac:dyDescent="0.25">
      <c r="A2999"/>
      <c r="B2999"/>
      <c r="C2999"/>
      <c r="D2999"/>
      <c r="E2999"/>
      <c r="F2999"/>
    </row>
    <row r="3000" spans="1:6" ht="15" x14ac:dyDescent="0.25">
      <c r="A3000"/>
      <c r="B3000"/>
      <c r="C3000"/>
      <c r="D3000"/>
      <c r="E3000"/>
      <c r="F3000"/>
    </row>
    <row r="3001" spans="1:6" ht="15" x14ac:dyDescent="0.25">
      <c r="A3001"/>
      <c r="B3001"/>
      <c r="C3001"/>
      <c r="D3001"/>
      <c r="E3001"/>
      <c r="F3001"/>
    </row>
    <row r="3002" spans="1:6" ht="15" x14ac:dyDescent="0.25">
      <c r="A3002"/>
      <c r="B3002"/>
      <c r="C3002"/>
      <c r="D3002"/>
      <c r="E3002"/>
      <c r="F3002"/>
    </row>
    <row r="3003" spans="1:6" ht="15" x14ac:dyDescent="0.25">
      <c r="A3003"/>
      <c r="B3003"/>
      <c r="C3003"/>
      <c r="D3003"/>
      <c r="E3003"/>
      <c r="F3003"/>
    </row>
    <row r="3004" spans="1:6" ht="15" x14ac:dyDescent="0.25">
      <c r="A3004"/>
      <c r="B3004"/>
      <c r="C3004"/>
      <c r="D3004"/>
      <c r="E3004"/>
      <c r="F3004"/>
    </row>
    <row r="3005" spans="1:6" ht="15" x14ac:dyDescent="0.25">
      <c r="A3005"/>
      <c r="B3005"/>
      <c r="C3005"/>
      <c r="D3005"/>
      <c r="E3005"/>
      <c r="F3005"/>
    </row>
    <row r="3006" spans="1:6" ht="15" x14ac:dyDescent="0.25">
      <c r="A3006"/>
      <c r="B3006"/>
      <c r="C3006"/>
      <c r="D3006"/>
      <c r="E3006"/>
      <c r="F3006"/>
    </row>
    <row r="3007" spans="1:6" ht="15" x14ac:dyDescent="0.25">
      <c r="A3007"/>
      <c r="B3007"/>
      <c r="C3007"/>
      <c r="D3007"/>
      <c r="E3007"/>
      <c r="F3007"/>
    </row>
    <row r="3008" spans="1:6" ht="15" x14ac:dyDescent="0.25">
      <c r="A3008"/>
      <c r="B3008"/>
      <c r="C3008"/>
      <c r="D3008"/>
      <c r="E3008"/>
      <c r="F3008"/>
    </row>
    <row r="3009" spans="1:6" ht="15" x14ac:dyDescent="0.25">
      <c r="A3009"/>
      <c r="B3009"/>
      <c r="C3009"/>
      <c r="D3009"/>
      <c r="E3009"/>
      <c r="F3009"/>
    </row>
    <row r="3010" spans="1:6" ht="15" x14ac:dyDescent="0.25">
      <c r="A3010"/>
      <c r="B3010"/>
      <c r="C3010"/>
      <c r="D3010"/>
      <c r="E3010"/>
      <c r="F3010"/>
    </row>
    <row r="3011" spans="1:6" ht="15" x14ac:dyDescent="0.25">
      <c r="A3011"/>
      <c r="B3011"/>
      <c r="C3011"/>
      <c r="D3011"/>
      <c r="E3011"/>
      <c r="F3011"/>
    </row>
    <row r="3012" spans="1:6" ht="15" x14ac:dyDescent="0.25">
      <c r="A3012"/>
      <c r="B3012"/>
      <c r="C3012"/>
      <c r="D3012"/>
      <c r="E3012"/>
      <c r="F3012"/>
    </row>
    <row r="3013" spans="1:6" ht="15" x14ac:dyDescent="0.25">
      <c r="A3013"/>
      <c r="B3013"/>
      <c r="C3013"/>
      <c r="D3013"/>
      <c r="E3013"/>
      <c r="F3013"/>
    </row>
    <row r="3014" spans="1:6" ht="15" x14ac:dyDescent="0.25">
      <c r="A3014"/>
      <c r="B3014"/>
      <c r="C3014"/>
      <c r="D3014"/>
      <c r="E3014"/>
      <c r="F3014"/>
    </row>
    <row r="3015" spans="1:6" ht="15" x14ac:dyDescent="0.25">
      <c r="A3015"/>
      <c r="B3015"/>
      <c r="C3015"/>
      <c r="D3015"/>
      <c r="E3015"/>
      <c r="F3015"/>
    </row>
    <row r="3016" spans="1:6" ht="15" x14ac:dyDescent="0.25">
      <c r="A3016"/>
      <c r="B3016"/>
      <c r="C3016"/>
      <c r="D3016"/>
      <c r="E3016"/>
      <c r="F3016"/>
    </row>
    <row r="3017" spans="1:6" ht="15" x14ac:dyDescent="0.25">
      <c r="A3017"/>
      <c r="B3017"/>
      <c r="C3017"/>
      <c r="D3017"/>
      <c r="E3017"/>
      <c r="F3017"/>
    </row>
    <row r="3018" spans="1:6" ht="15" x14ac:dyDescent="0.25">
      <c r="A3018"/>
      <c r="B3018"/>
      <c r="C3018"/>
      <c r="D3018"/>
      <c r="E3018"/>
      <c r="F3018"/>
    </row>
    <row r="3019" spans="1:6" ht="15" x14ac:dyDescent="0.25">
      <c r="A3019"/>
      <c r="B3019"/>
      <c r="C3019"/>
      <c r="D3019"/>
      <c r="E3019"/>
      <c r="F3019"/>
    </row>
    <row r="3020" spans="1:6" ht="15" x14ac:dyDescent="0.25">
      <c r="A3020"/>
      <c r="B3020"/>
      <c r="C3020"/>
      <c r="D3020"/>
      <c r="E3020"/>
      <c r="F3020"/>
    </row>
    <row r="3021" spans="1:6" ht="15" x14ac:dyDescent="0.25">
      <c r="A3021"/>
      <c r="B3021"/>
      <c r="C3021"/>
      <c r="D3021"/>
      <c r="E3021"/>
      <c r="F3021"/>
    </row>
    <row r="3022" spans="1:6" ht="15" x14ac:dyDescent="0.25">
      <c r="A3022"/>
      <c r="B3022"/>
      <c r="C3022"/>
      <c r="D3022"/>
      <c r="E3022"/>
      <c r="F3022"/>
    </row>
    <row r="3023" spans="1:6" ht="15" x14ac:dyDescent="0.25">
      <c r="A3023"/>
      <c r="B3023"/>
      <c r="C3023"/>
      <c r="D3023"/>
      <c r="E3023"/>
      <c r="F3023"/>
    </row>
    <row r="3024" spans="1:6" ht="15" x14ac:dyDescent="0.25">
      <c r="A3024"/>
      <c r="B3024"/>
      <c r="C3024"/>
      <c r="D3024"/>
      <c r="E3024"/>
      <c r="F3024"/>
    </row>
    <row r="3025" spans="1:6" ht="15" x14ac:dyDescent="0.25">
      <c r="A3025"/>
      <c r="B3025"/>
      <c r="C3025"/>
      <c r="D3025"/>
      <c r="E3025"/>
      <c r="F3025"/>
    </row>
    <row r="3026" spans="1:6" ht="15" x14ac:dyDescent="0.25">
      <c r="A3026"/>
      <c r="B3026"/>
      <c r="C3026"/>
      <c r="D3026"/>
      <c r="E3026"/>
      <c r="F3026"/>
    </row>
    <row r="3027" spans="1:6" ht="15" x14ac:dyDescent="0.25">
      <c r="A3027"/>
      <c r="B3027"/>
      <c r="C3027"/>
      <c r="D3027"/>
      <c r="E3027"/>
      <c r="F3027"/>
    </row>
    <row r="3028" spans="1:6" ht="15" x14ac:dyDescent="0.25">
      <c r="A3028"/>
      <c r="B3028"/>
      <c r="C3028"/>
      <c r="D3028"/>
      <c r="E3028"/>
      <c r="F3028"/>
    </row>
    <row r="3029" spans="1:6" ht="15" x14ac:dyDescent="0.25">
      <c r="A3029"/>
      <c r="B3029"/>
      <c r="C3029"/>
      <c r="D3029"/>
      <c r="E3029"/>
      <c r="F3029"/>
    </row>
    <row r="3030" spans="1:6" ht="15" x14ac:dyDescent="0.25">
      <c r="A3030"/>
      <c r="B3030"/>
      <c r="C3030"/>
      <c r="D3030"/>
      <c r="E3030"/>
      <c r="F3030"/>
    </row>
    <row r="3031" spans="1:6" ht="15" x14ac:dyDescent="0.25">
      <c r="A3031"/>
      <c r="B3031"/>
      <c r="C3031"/>
      <c r="D3031"/>
      <c r="E3031"/>
      <c r="F3031"/>
    </row>
    <row r="3032" spans="1:6" ht="15" x14ac:dyDescent="0.25">
      <c r="A3032"/>
      <c r="B3032"/>
      <c r="C3032"/>
      <c r="D3032"/>
      <c r="E3032"/>
      <c r="F3032"/>
    </row>
    <row r="3033" spans="1:6" ht="15" x14ac:dyDescent="0.25">
      <c r="A3033"/>
      <c r="B3033"/>
      <c r="C3033"/>
      <c r="D3033"/>
      <c r="E3033"/>
      <c r="F3033"/>
    </row>
    <row r="3034" spans="1:6" ht="15" x14ac:dyDescent="0.25">
      <c r="A3034"/>
      <c r="B3034"/>
      <c r="C3034"/>
      <c r="D3034"/>
      <c r="E3034"/>
      <c r="F3034"/>
    </row>
    <row r="3035" spans="1:6" ht="15" x14ac:dyDescent="0.25">
      <c r="A3035"/>
      <c r="B3035"/>
      <c r="C3035"/>
      <c r="D3035"/>
      <c r="E3035"/>
      <c r="F3035"/>
    </row>
    <row r="3036" spans="1:6" ht="15" x14ac:dyDescent="0.25">
      <c r="A3036"/>
      <c r="B3036"/>
      <c r="C3036"/>
      <c r="D3036"/>
      <c r="E3036"/>
      <c r="F3036"/>
    </row>
    <row r="3037" spans="1:6" ht="15" x14ac:dyDescent="0.25">
      <c r="A3037"/>
      <c r="B3037"/>
      <c r="C3037"/>
      <c r="D3037"/>
      <c r="E3037"/>
      <c r="F3037"/>
    </row>
    <row r="3038" spans="1:6" ht="15" x14ac:dyDescent="0.25">
      <c r="A3038"/>
      <c r="B3038"/>
      <c r="C3038"/>
      <c r="D3038"/>
      <c r="E3038"/>
      <c r="F3038"/>
    </row>
    <row r="3039" spans="1:6" ht="15" x14ac:dyDescent="0.25">
      <c r="A3039"/>
      <c r="B3039"/>
      <c r="C3039"/>
      <c r="D3039"/>
      <c r="E3039"/>
      <c r="F3039"/>
    </row>
    <row r="3040" spans="1:6" ht="15" x14ac:dyDescent="0.25">
      <c r="A3040"/>
      <c r="B3040"/>
      <c r="C3040"/>
      <c r="D3040"/>
      <c r="E3040"/>
      <c r="F3040"/>
    </row>
    <row r="3041" spans="1:6" ht="15" x14ac:dyDescent="0.25">
      <c r="A3041"/>
      <c r="B3041"/>
      <c r="C3041"/>
      <c r="D3041"/>
      <c r="E3041"/>
      <c r="F3041"/>
    </row>
    <row r="3042" spans="1:6" ht="15" x14ac:dyDescent="0.25">
      <c r="A3042"/>
      <c r="B3042"/>
      <c r="C3042"/>
      <c r="D3042"/>
      <c r="E3042"/>
      <c r="F3042"/>
    </row>
    <row r="3043" spans="1:6" ht="15" x14ac:dyDescent="0.25">
      <c r="A3043"/>
      <c r="B3043"/>
      <c r="C3043"/>
      <c r="D3043"/>
      <c r="E3043"/>
      <c r="F3043"/>
    </row>
    <row r="3044" spans="1:6" ht="15" x14ac:dyDescent="0.25">
      <c r="A3044"/>
      <c r="B3044"/>
      <c r="C3044"/>
      <c r="D3044"/>
      <c r="E3044"/>
      <c r="F3044"/>
    </row>
    <row r="3045" spans="1:6" ht="15" x14ac:dyDescent="0.25">
      <c r="A3045"/>
      <c r="B3045"/>
      <c r="C3045"/>
      <c r="D3045"/>
      <c r="E3045"/>
      <c r="F3045"/>
    </row>
    <row r="3046" spans="1:6" ht="15" x14ac:dyDescent="0.25">
      <c r="A3046"/>
      <c r="B3046"/>
      <c r="C3046"/>
      <c r="D3046"/>
      <c r="E3046"/>
      <c r="F3046"/>
    </row>
    <row r="3047" spans="1:6" ht="15" x14ac:dyDescent="0.25">
      <c r="A3047"/>
      <c r="B3047"/>
      <c r="C3047"/>
      <c r="D3047"/>
      <c r="E3047"/>
      <c r="F3047"/>
    </row>
    <row r="3048" spans="1:6" ht="15" x14ac:dyDescent="0.25">
      <c r="A3048"/>
      <c r="B3048"/>
      <c r="C3048"/>
      <c r="D3048"/>
      <c r="E3048"/>
      <c r="F3048"/>
    </row>
    <row r="3049" spans="1:6" ht="15" x14ac:dyDescent="0.25">
      <c r="A3049"/>
      <c r="B3049"/>
      <c r="C3049"/>
      <c r="D3049"/>
      <c r="E3049"/>
      <c r="F3049"/>
    </row>
    <row r="3050" spans="1:6" ht="15" x14ac:dyDescent="0.25">
      <c r="A3050"/>
      <c r="B3050"/>
      <c r="C3050"/>
      <c r="D3050"/>
      <c r="E3050"/>
      <c r="F3050"/>
    </row>
    <row r="3051" spans="1:6" ht="15" x14ac:dyDescent="0.25">
      <c r="A3051"/>
      <c r="B3051"/>
      <c r="C3051"/>
      <c r="D3051"/>
      <c r="E3051"/>
      <c r="F3051"/>
    </row>
    <row r="3052" spans="1:6" ht="15" x14ac:dyDescent="0.25">
      <c r="A3052"/>
      <c r="B3052"/>
      <c r="C3052"/>
      <c r="D3052"/>
      <c r="E3052"/>
      <c r="F3052"/>
    </row>
    <row r="3053" spans="1:6" ht="15" x14ac:dyDescent="0.25">
      <c r="A3053"/>
      <c r="B3053"/>
      <c r="C3053"/>
      <c r="D3053"/>
      <c r="E3053"/>
      <c r="F3053"/>
    </row>
    <row r="3054" spans="1:6" ht="15" x14ac:dyDescent="0.25">
      <c r="A3054"/>
      <c r="B3054"/>
      <c r="C3054"/>
      <c r="D3054"/>
      <c r="E3054"/>
      <c r="F3054"/>
    </row>
    <row r="3055" spans="1:6" ht="15" x14ac:dyDescent="0.25">
      <c r="A3055"/>
      <c r="B3055"/>
      <c r="C3055"/>
      <c r="D3055"/>
      <c r="E3055"/>
      <c r="F3055"/>
    </row>
    <row r="3056" spans="1:6" ht="15" x14ac:dyDescent="0.25">
      <c r="A3056"/>
      <c r="B3056"/>
      <c r="C3056"/>
      <c r="D3056"/>
      <c r="E3056"/>
      <c r="F3056"/>
    </row>
    <row r="3057" spans="1:6" ht="15" x14ac:dyDescent="0.25">
      <c r="A3057"/>
      <c r="B3057"/>
      <c r="C3057"/>
      <c r="D3057"/>
      <c r="E3057"/>
      <c r="F3057"/>
    </row>
    <row r="3058" spans="1:6" ht="15" x14ac:dyDescent="0.25">
      <c r="A3058"/>
      <c r="B3058"/>
      <c r="C3058"/>
      <c r="D3058"/>
      <c r="E3058"/>
      <c r="F3058"/>
    </row>
    <row r="3059" spans="1:6" ht="15" x14ac:dyDescent="0.25">
      <c r="A3059"/>
      <c r="B3059"/>
      <c r="C3059"/>
      <c r="D3059"/>
      <c r="E3059"/>
      <c r="F3059"/>
    </row>
    <row r="3060" spans="1:6" ht="15" x14ac:dyDescent="0.25">
      <c r="A3060"/>
      <c r="B3060"/>
      <c r="C3060"/>
      <c r="D3060"/>
      <c r="E3060"/>
      <c r="F3060"/>
    </row>
    <row r="3061" spans="1:6" ht="15" x14ac:dyDescent="0.25">
      <c r="A3061"/>
      <c r="B3061"/>
      <c r="C3061"/>
      <c r="D3061"/>
      <c r="E3061"/>
      <c r="F3061"/>
    </row>
    <row r="3062" spans="1:6" ht="15" x14ac:dyDescent="0.25">
      <c r="A3062"/>
      <c r="B3062"/>
      <c r="C3062"/>
      <c r="D3062"/>
      <c r="E3062"/>
      <c r="F3062"/>
    </row>
    <row r="3063" spans="1:6" ht="15" x14ac:dyDescent="0.25">
      <c r="A3063"/>
      <c r="B3063"/>
      <c r="C3063"/>
      <c r="D3063"/>
      <c r="E3063"/>
      <c r="F3063"/>
    </row>
    <row r="3064" spans="1:6" ht="15" x14ac:dyDescent="0.25">
      <c r="A3064"/>
      <c r="B3064"/>
      <c r="C3064"/>
      <c r="D3064"/>
      <c r="E3064"/>
      <c r="F3064"/>
    </row>
    <row r="3065" spans="1:6" ht="15" x14ac:dyDescent="0.25">
      <c r="A3065"/>
      <c r="B3065"/>
      <c r="C3065"/>
      <c r="D3065"/>
      <c r="E3065"/>
      <c r="F3065"/>
    </row>
    <row r="3066" spans="1:6" ht="15" x14ac:dyDescent="0.25">
      <c r="A3066"/>
      <c r="B3066"/>
      <c r="C3066"/>
      <c r="D3066"/>
      <c r="E3066"/>
      <c r="F3066"/>
    </row>
    <row r="3067" spans="1:6" ht="15" x14ac:dyDescent="0.25">
      <c r="A3067"/>
      <c r="B3067"/>
      <c r="C3067"/>
      <c r="D3067"/>
      <c r="E3067"/>
      <c r="F3067"/>
    </row>
    <row r="3068" spans="1:6" ht="15" x14ac:dyDescent="0.25">
      <c r="A3068"/>
      <c r="B3068"/>
      <c r="C3068"/>
      <c r="D3068"/>
      <c r="E3068"/>
      <c r="F3068"/>
    </row>
    <row r="3069" spans="1:6" ht="15" x14ac:dyDescent="0.25">
      <c r="A3069"/>
      <c r="B3069"/>
      <c r="C3069"/>
      <c r="D3069"/>
      <c r="E3069"/>
      <c r="F3069"/>
    </row>
    <row r="3070" spans="1:6" ht="15" x14ac:dyDescent="0.25">
      <c r="A3070"/>
      <c r="B3070"/>
      <c r="C3070"/>
      <c r="D3070"/>
      <c r="E3070"/>
      <c r="F3070"/>
    </row>
    <row r="3071" spans="1:6" ht="15" x14ac:dyDescent="0.25">
      <c r="A3071"/>
      <c r="B3071"/>
      <c r="C3071"/>
      <c r="D3071"/>
      <c r="E3071"/>
      <c r="F3071"/>
    </row>
    <row r="3072" spans="1:6" ht="15" x14ac:dyDescent="0.25">
      <c r="A3072"/>
      <c r="B3072"/>
      <c r="C3072"/>
      <c r="D3072"/>
      <c r="E3072"/>
      <c r="F3072"/>
    </row>
    <row r="3073" spans="1:6" ht="15" x14ac:dyDescent="0.25">
      <c r="A3073"/>
      <c r="B3073"/>
      <c r="C3073"/>
      <c r="D3073"/>
      <c r="E3073"/>
      <c r="F3073"/>
    </row>
    <row r="3074" spans="1:6" ht="15" x14ac:dyDescent="0.25">
      <c r="A3074"/>
      <c r="B3074"/>
      <c r="C3074"/>
      <c r="D3074"/>
      <c r="E3074"/>
      <c r="F3074"/>
    </row>
    <row r="3075" spans="1:6" ht="15" x14ac:dyDescent="0.25">
      <c r="A3075"/>
      <c r="B3075"/>
      <c r="C3075"/>
      <c r="D3075"/>
      <c r="E3075"/>
      <c r="F3075"/>
    </row>
    <row r="3076" spans="1:6" ht="15" x14ac:dyDescent="0.25">
      <c r="A3076"/>
      <c r="B3076"/>
      <c r="C3076"/>
      <c r="D3076"/>
      <c r="E3076"/>
      <c r="F3076"/>
    </row>
    <row r="3077" spans="1:6" ht="15" x14ac:dyDescent="0.25">
      <c r="A3077"/>
      <c r="B3077"/>
      <c r="C3077"/>
      <c r="D3077"/>
      <c r="E3077"/>
      <c r="F3077"/>
    </row>
    <row r="3078" spans="1:6" ht="15" x14ac:dyDescent="0.25">
      <c r="A3078"/>
      <c r="B3078"/>
      <c r="C3078"/>
      <c r="D3078"/>
      <c r="E3078"/>
      <c r="F3078"/>
    </row>
    <row r="3079" spans="1:6" ht="15" x14ac:dyDescent="0.25">
      <c r="A3079"/>
      <c r="B3079"/>
      <c r="C3079"/>
      <c r="D3079"/>
      <c r="E3079"/>
      <c r="F3079"/>
    </row>
    <row r="3080" spans="1:6" ht="15" x14ac:dyDescent="0.25">
      <c r="A3080"/>
      <c r="B3080"/>
      <c r="C3080"/>
      <c r="D3080"/>
      <c r="E3080"/>
      <c r="F3080"/>
    </row>
    <row r="3081" spans="1:6" ht="15" x14ac:dyDescent="0.25">
      <c r="A3081"/>
      <c r="B3081"/>
      <c r="C3081"/>
      <c r="D3081"/>
      <c r="E3081"/>
      <c r="F3081"/>
    </row>
    <row r="3082" spans="1:6" ht="15" x14ac:dyDescent="0.25">
      <c r="A3082"/>
      <c r="B3082"/>
      <c r="C3082"/>
      <c r="D3082"/>
      <c r="E3082"/>
      <c r="F3082"/>
    </row>
    <row r="3083" spans="1:6" ht="15" x14ac:dyDescent="0.25">
      <c r="A3083"/>
      <c r="B3083"/>
      <c r="C3083"/>
      <c r="D3083"/>
      <c r="E3083"/>
      <c r="F3083"/>
    </row>
    <row r="3084" spans="1:6" ht="15" x14ac:dyDescent="0.25">
      <c r="A3084"/>
      <c r="B3084"/>
      <c r="C3084"/>
      <c r="D3084"/>
      <c r="E3084"/>
      <c r="F3084"/>
    </row>
    <row r="3085" spans="1:6" ht="15" x14ac:dyDescent="0.25">
      <c r="A3085"/>
      <c r="B3085"/>
      <c r="C3085"/>
      <c r="D3085"/>
      <c r="E3085"/>
      <c r="F3085"/>
    </row>
    <row r="3086" spans="1:6" ht="15" x14ac:dyDescent="0.25">
      <c r="A3086"/>
      <c r="B3086"/>
      <c r="C3086"/>
      <c r="D3086"/>
      <c r="E3086"/>
      <c r="F3086"/>
    </row>
    <row r="3087" spans="1:6" ht="15" x14ac:dyDescent="0.25">
      <c r="A3087"/>
      <c r="B3087"/>
      <c r="C3087"/>
      <c r="D3087"/>
      <c r="E3087"/>
      <c r="F3087"/>
    </row>
    <row r="3088" spans="1:6" ht="15" x14ac:dyDescent="0.25">
      <c r="A3088"/>
      <c r="B3088"/>
      <c r="C3088"/>
      <c r="D3088"/>
      <c r="E3088"/>
      <c r="F3088"/>
    </row>
    <row r="3089" spans="1:6" ht="15" x14ac:dyDescent="0.25">
      <c r="A3089"/>
      <c r="B3089"/>
      <c r="C3089"/>
      <c r="D3089"/>
      <c r="E3089"/>
      <c r="F3089"/>
    </row>
    <row r="3090" spans="1:6" ht="15" x14ac:dyDescent="0.25">
      <c r="A3090"/>
      <c r="B3090"/>
      <c r="C3090"/>
      <c r="D3090"/>
      <c r="E3090"/>
      <c r="F3090"/>
    </row>
    <row r="3091" spans="1:6" ht="15" x14ac:dyDescent="0.25">
      <c r="A3091"/>
      <c r="B3091"/>
      <c r="C3091"/>
      <c r="D3091"/>
      <c r="E3091"/>
      <c r="F3091"/>
    </row>
    <row r="3092" spans="1:6" ht="15" x14ac:dyDescent="0.25">
      <c r="A3092"/>
      <c r="B3092"/>
      <c r="C3092"/>
      <c r="D3092"/>
      <c r="E3092"/>
      <c r="F3092"/>
    </row>
    <row r="3093" spans="1:6" ht="15" x14ac:dyDescent="0.25">
      <c r="A3093"/>
      <c r="B3093"/>
      <c r="C3093"/>
      <c r="D3093"/>
      <c r="E3093"/>
      <c r="F3093"/>
    </row>
    <row r="3094" spans="1:6" ht="15" x14ac:dyDescent="0.25">
      <c r="A3094"/>
      <c r="B3094"/>
      <c r="C3094"/>
      <c r="D3094"/>
      <c r="E3094"/>
      <c r="F3094"/>
    </row>
    <row r="3095" spans="1:6" ht="15" x14ac:dyDescent="0.25">
      <c r="A3095"/>
      <c r="B3095"/>
      <c r="C3095"/>
      <c r="D3095"/>
      <c r="E3095"/>
      <c r="F3095"/>
    </row>
    <row r="3096" spans="1:6" ht="15" x14ac:dyDescent="0.25">
      <c r="A3096"/>
      <c r="B3096"/>
      <c r="C3096"/>
      <c r="D3096"/>
      <c r="E3096"/>
      <c r="F3096"/>
    </row>
    <row r="3097" spans="1:6" ht="15" x14ac:dyDescent="0.25">
      <c r="A3097"/>
      <c r="B3097"/>
      <c r="C3097"/>
      <c r="D3097"/>
      <c r="E3097"/>
      <c r="F3097"/>
    </row>
    <row r="3098" spans="1:6" ht="15" x14ac:dyDescent="0.25">
      <c r="A3098"/>
      <c r="B3098"/>
      <c r="C3098"/>
      <c r="D3098"/>
      <c r="E3098"/>
      <c r="F3098"/>
    </row>
    <row r="3099" spans="1:6" ht="15" x14ac:dyDescent="0.25">
      <c r="A3099"/>
      <c r="B3099"/>
      <c r="C3099"/>
      <c r="D3099"/>
      <c r="E3099"/>
      <c r="F3099"/>
    </row>
    <row r="3100" spans="1:6" ht="15" x14ac:dyDescent="0.25">
      <c r="A3100"/>
      <c r="B3100"/>
      <c r="C3100"/>
      <c r="D3100"/>
      <c r="E3100"/>
      <c r="F3100"/>
    </row>
    <row r="3101" spans="1:6" ht="15" x14ac:dyDescent="0.25">
      <c r="A3101"/>
      <c r="B3101"/>
      <c r="C3101"/>
      <c r="D3101"/>
      <c r="E3101"/>
      <c r="F3101"/>
    </row>
    <row r="3102" spans="1:6" ht="15" x14ac:dyDescent="0.25">
      <c r="A3102"/>
      <c r="B3102"/>
      <c r="C3102"/>
      <c r="D3102"/>
      <c r="E3102"/>
      <c r="F3102"/>
    </row>
    <row r="3103" spans="1:6" ht="15" x14ac:dyDescent="0.25">
      <c r="A3103"/>
      <c r="B3103"/>
      <c r="C3103"/>
      <c r="D3103"/>
      <c r="E3103"/>
      <c r="F3103"/>
    </row>
    <row r="3104" spans="1:6" ht="15" x14ac:dyDescent="0.25">
      <c r="A3104"/>
      <c r="B3104"/>
      <c r="C3104"/>
      <c r="D3104"/>
      <c r="E3104"/>
      <c r="F3104"/>
    </row>
    <row r="3105" spans="1:6" ht="15" x14ac:dyDescent="0.25">
      <c r="A3105"/>
      <c r="B3105"/>
      <c r="C3105"/>
      <c r="D3105"/>
      <c r="E3105"/>
      <c r="F3105"/>
    </row>
    <row r="3106" spans="1:6" ht="15" x14ac:dyDescent="0.25">
      <c r="A3106"/>
      <c r="B3106"/>
      <c r="C3106"/>
      <c r="D3106"/>
      <c r="E3106"/>
      <c r="F3106"/>
    </row>
    <row r="3107" spans="1:6" ht="15" x14ac:dyDescent="0.25">
      <c r="A3107"/>
      <c r="B3107"/>
      <c r="C3107"/>
      <c r="D3107"/>
      <c r="E3107"/>
      <c r="F3107"/>
    </row>
    <row r="3108" spans="1:6" ht="15" x14ac:dyDescent="0.25">
      <c r="A3108"/>
      <c r="B3108"/>
      <c r="C3108"/>
      <c r="D3108"/>
      <c r="E3108"/>
      <c r="F3108"/>
    </row>
    <row r="3109" spans="1:6" ht="15" x14ac:dyDescent="0.25">
      <c r="A3109"/>
      <c r="B3109"/>
      <c r="C3109"/>
      <c r="D3109"/>
      <c r="E3109"/>
      <c r="F3109"/>
    </row>
    <row r="3110" spans="1:6" ht="15" x14ac:dyDescent="0.25">
      <c r="A3110"/>
      <c r="B3110"/>
      <c r="C3110"/>
      <c r="D3110"/>
      <c r="E3110"/>
      <c r="F3110"/>
    </row>
    <row r="3111" spans="1:6" ht="15" x14ac:dyDescent="0.25">
      <c r="A3111"/>
      <c r="B3111"/>
      <c r="C3111"/>
      <c r="D3111"/>
      <c r="E3111"/>
      <c r="F3111"/>
    </row>
    <row r="3112" spans="1:6" ht="15" x14ac:dyDescent="0.25">
      <c r="A3112"/>
      <c r="B3112"/>
      <c r="C3112"/>
      <c r="D3112"/>
      <c r="E3112"/>
      <c r="F3112"/>
    </row>
    <row r="3113" spans="1:6" ht="15" x14ac:dyDescent="0.25">
      <c r="A3113"/>
      <c r="B3113"/>
      <c r="C3113"/>
      <c r="D3113"/>
      <c r="E3113"/>
      <c r="F3113"/>
    </row>
    <row r="3114" spans="1:6" ht="15" x14ac:dyDescent="0.25">
      <c r="A3114"/>
      <c r="B3114"/>
      <c r="C3114"/>
      <c r="D3114"/>
      <c r="E3114"/>
      <c r="F3114"/>
    </row>
    <row r="3115" spans="1:6" ht="15" x14ac:dyDescent="0.25">
      <c r="A3115"/>
      <c r="B3115"/>
      <c r="C3115"/>
      <c r="D3115"/>
      <c r="E3115"/>
      <c r="F3115"/>
    </row>
    <row r="3116" spans="1:6" ht="15" x14ac:dyDescent="0.25">
      <c r="A3116"/>
      <c r="B3116"/>
      <c r="C3116"/>
      <c r="D3116"/>
      <c r="E3116"/>
      <c r="F3116"/>
    </row>
    <row r="3117" spans="1:6" ht="15" x14ac:dyDescent="0.25">
      <c r="A3117"/>
      <c r="B3117"/>
      <c r="C3117"/>
      <c r="D3117"/>
      <c r="E3117"/>
      <c r="F3117"/>
    </row>
    <row r="3118" spans="1:6" ht="15" x14ac:dyDescent="0.25">
      <c r="A3118"/>
      <c r="B3118"/>
      <c r="C3118"/>
      <c r="D3118"/>
      <c r="E3118"/>
      <c r="F3118"/>
    </row>
    <row r="3119" spans="1:6" ht="15" x14ac:dyDescent="0.25">
      <c r="A3119"/>
      <c r="B3119"/>
      <c r="C3119"/>
      <c r="D3119"/>
      <c r="E3119"/>
      <c r="F3119"/>
    </row>
    <row r="3120" spans="1:6" ht="15" x14ac:dyDescent="0.25">
      <c r="A3120"/>
      <c r="B3120"/>
      <c r="C3120"/>
      <c r="D3120"/>
      <c r="E3120"/>
      <c r="F3120"/>
    </row>
    <row r="3121" spans="1:6" ht="15" x14ac:dyDescent="0.25">
      <c r="A3121"/>
      <c r="B3121"/>
      <c r="C3121"/>
      <c r="D3121"/>
      <c r="E3121"/>
      <c r="F3121"/>
    </row>
    <row r="3122" spans="1:6" ht="15" x14ac:dyDescent="0.25">
      <c r="A3122"/>
      <c r="B3122"/>
      <c r="C3122"/>
      <c r="D3122"/>
      <c r="E3122"/>
      <c r="F3122"/>
    </row>
    <row r="3123" spans="1:6" ht="15" x14ac:dyDescent="0.25">
      <c r="A3123"/>
      <c r="B3123"/>
      <c r="C3123"/>
      <c r="D3123"/>
      <c r="E3123"/>
      <c r="F3123"/>
    </row>
    <row r="3124" spans="1:6" ht="15" x14ac:dyDescent="0.25">
      <c r="A3124"/>
      <c r="B3124"/>
      <c r="C3124"/>
      <c r="D3124"/>
      <c r="E3124"/>
      <c r="F3124"/>
    </row>
    <row r="3125" spans="1:6" ht="15" x14ac:dyDescent="0.25">
      <c r="A3125"/>
      <c r="B3125"/>
      <c r="C3125"/>
      <c r="D3125"/>
      <c r="E3125"/>
      <c r="F3125"/>
    </row>
    <row r="3126" spans="1:6" ht="15" x14ac:dyDescent="0.25">
      <c r="A3126"/>
      <c r="B3126"/>
      <c r="C3126"/>
      <c r="D3126"/>
      <c r="E3126"/>
      <c r="F3126"/>
    </row>
    <row r="3127" spans="1:6" ht="15" x14ac:dyDescent="0.25">
      <c r="A3127"/>
      <c r="B3127"/>
      <c r="C3127"/>
      <c r="D3127"/>
      <c r="E3127"/>
      <c r="F3127"/>
    </row>
    <row r="3128" spans="1:6" ht="15" x14ac:dyDescent="0.25">
      <c r="A3128"/>
      <c r="B3128"/>
      <c r="C3128"/>
      <c r="D3128"/>
      <c r="E3128"/>
      <c r="F3128"/>
    </row>
    <row r="3129" spans="1:6" ht="15" x14ac:dyDescent="0.25">
      <c r="A3129"/>
      <c r="B3129"/>
      <c r="C3129"/>
      <c r="D3129"/>
      <c r="E3129"/>
      <c r="F3129"/>
    </row>
    <row r="3130" spans="1:6" ht="15" x14ac:dyDescent="0.25">
      <c r="A3130"/>
      <c r="B3130"/>
      <c r="C3130"/>
      <c r="D3130"/>
      <c r="E3130"/>
      <c r="F3130"/>
    </row>
    <row r="3131" spans="1:6" ht="15" x14ac:dyDescent="0.25">
      <c r="A3131"/>
      <c r="B3131"/>
      <c r="C3131"/>
      <c r="D3131"/>
      <c r="E3131"/>
      <c r="F3131"/>
    </row>
    <row r="3132" spans="1:6" ht="15" x14ac:dyDescent="0.25">
      <c r="A3132"/>
      <c r="B3132"/>
      <c r="C3132"/>
      <c r="D3132"/>
      <c r="E3132"/>
      <c r="F3132"/>
    </row>
    <row r="3133" spans="1:6" ht="15" x14ac:dyDescent="0.25">
      <c r="A3133"/>
      <c r="B3133"/>
      <c r="C3133"/>
      <c r="D3133"/>
      <c r="E3133"/>
      <c r="F3133"/>
    </row>
    <row r="3134" spans="1:6" ht="15" x14ac:dyDescent="0.25">
      <c r="A3134"/>
      <c r="B3134"/>
      <c r="C3134"/>
      <c r="D3134"/>
      <c r="E3134"/>
      <c r="F3134"/>
    </row>
    <row r="3135" spans="1:6" ht="15" x14ac:dyDescent="0.25">
      <c r="A3135"/>
      <c r="B3135"/>
      <c r="C3135"/>
      <c r="D3135"/>
      <c r="E3135"/>
      <c r="F3135"/>
    </row>
    <row r="3136" spans="1:6" ht="15" x14ac:dyDescent="0.25">
      <c r="A3136"/>
      <c r="B3136"/>
      <c r="C3136"/>
      <c r="D3136"/>
      <c r="E3136"/>
      <c r="F3136"/>
    </row>
    <row r="3137" spans="1:6" ht="15" x14ac:dyDescent="0.25">
      <c r="A3137"/>
      <c r="B3137"/>
      <c r="C3137"/>
      <c r="D3137"/>
      <c r="E3137"/>
      <c r="F3137"/>
    </row>
    <row r="3138" spans="1:6" ht="15" x14ac:dyDescent="0.25">
      <c r="A3138"/>
      <c r="B3138"/>
      <c r="C3138"/>
      <c r="D3138"/>
      <c r="E3138"/>
      <c r="F3138"/>
    </row>
    <row r="3139" spans="1:6" ht="15" x14ac:dyDescent="0.25">
      <c r="A3139"/>
      <c r="B3139"/>
      <c r="C3139"/>
      <c r="D3139"/>
      <c r="E3139"/>
      <c r="F3139"/>
    </row>
    <row r="3140" spans="1:6" ht="15" x14ac:dyDescent="0.25">
      <c r="A3140"/>
      <c r="B3140"/>
      <c r="C3140"/>
      <c r="D3140"/>
      <c r="E3140"/>
      <c r="F3140"/>
    </row>
    <row r="3141" spans="1:6" ht="15" x14ac:dyDescent="0.25">
      <c r="A3141"/>
      <c r="B3141"/>
      <c r="C3141"/>
      <c r="D3141"/>
      <c r="E3141"/>
      <c r="F3141"/>
    </row>
    <row r="3142" spans="1:6" ht="15" x14ac:dyDescent="0.25">
      <c r="A3142"/>
      <c r="B3142"/>
      <c r="C3142"/>
      <c r="D3142"/>
      <c r="E3142"/>
      <c r="F3142"/>
    </row>
    <row r="3143" spans="1:6" ht="15" x14ac:dyDescent="0.25">
      <c r="A3143"/>
      <c r="B3143"/>
      <c r="C3143"/>
      <c r="D3143"/>
      <c r="E3143"/>
      <c r="F3143"/>
    </row>
    <row r="3144" spans="1:6" ht="15" x14ac:dyDescent="0.25">
      <c r="A3144"/>
      <c r="B3144"/>
      <c r="C3144"/>
      <c r="D3144"/>
      <c r="E3144"/>
      <c r="F3144"/>
    </row>
    <row r="3145" spans="1:6" ht="15" x14ac:dyDescent="0.25">
      <c r="A3145"/>
      <c r="B3145"/>
      <c r="C3145"/>
      <c r="D3145"/>
      <c r="E3145"/>
      <c r="F3145"/>
    </row>
    <row r="3146" spans="1:6" ht="15" x14ac:dyDescent="0.25">
      <c r="A3146"/>
      <c r="B3146"/>
      <c r="C3146"/>
      <c r="D3146"/>
      <c r="E3146"/>
      <c r="F3146"/>
    </row>
    <row r="3147" spans="1:6" ht="15" x14ac:dyDescent="0.25">
      <c r="A3147"/>
      <c r="B3147"/>
      <c r="C3147"/>
      <c r="D3147"/>
      <c r="E3147"/>
      <c r="F3147"/>
    </row>
    <row r="3148" spans="1:6" ht="15" x14ac:dyDescent="0.25">
      <c r="A3148"/>
      <c r="B3148"/>
      <c r="C3148"/>
      <c r="D3148"/>
      <c r="E3148"/>
      <c r="F3148"/>
    </row>
    <row r="3149" spans="1:6" ht="15" x14ac:dyDescent="0.25">
      <c r="A3149"/>
      <c r="B3149"/>
      <c r="C3149"/>
      <c r="D3149"/>
      <c r="E3149"/>
      <c r="F3149"/>
    </row>
    <row r="3150" spans="1:6" ht="15" x14ac:dyDescent="0.25">
      <c r="A3150"/>
      <c r="B3150"/>
      <c r="C3150"/>
      <c r="D3150"/>
      <c r="E3150"/>
      <c r="F3150"/>
    </row>
    <row r="3151" spans="1:6" ht="15" x14ac:dyDescent="0.25">
      <c r="A3151"/>
      <c r="B3151"/>
      <c r="C3151"/>
      <c r="D3151"/>
      <c r="E3151"/>
      <c r="F3151"/>
    </row>
    <row r="3152" spans="1:6" ht="15" x14ac:dyDescent="0.25">
      <c r="A3152"/>
      <c r="B3152"/>
      <c r="C3152"/>
      <c r="D3152"/>
      <c r="E3152"/>
      <c r="F3152"/>
    </row>
    <row r="3153" spans="1:6" ht="15" x14ac:dyDescent="0.25">
      <c r="A3153"/>
      <c r="B3153"/>
      <c r="C3153"/>
      <c r="D3153"/>
      <c r="E3153"/>
      <c r="F3153"/>
    </row>
    <row r="3154" spans="1:6" ht="15" x14ac:dyDescent="0.25">
      <c r="A3154"/>
      <c r="B3154"/>
      <c r="C3154"/>
      <c r="D3154"/>
      <c r="E3154"/>
      <c r="F3154"/>
    </row>
    <row r="3155" spans="1:6" ht="15" x14ac:dyDescent="0.25">
      <c r="A3155"/>
      <c r="B3155"/>
      <c r="C3155"/>
      <c r="D3155"/>
      <c r="E3155"/>
      <c r="F3155"/>
    </row>
    <row r="3156" spans="1:6" ht="15" x14ac:dyDescent="0.25">
      <c r="A3156"/>
      <c r="B3156"/>
      <c r="C3156"/>
      <c r="D3156"/>
      <c r="E3156"/>
      <c r="F3156"/>
    </row>
    <row r="3157" spans="1:6" ht="15" x14ac:dyDescent="0.25">
      <c r="A3157"/>
      <c r="B3157"/>
      <c r="C3157"/>
      <c r="D3157"/>
      <c r="E3157"/>
      <c r="F3157"/>
    </row>
    <row r="3158" spans="1:6" ht="15" x14ac:dyDescent="0.25">
      <c r="A3158"/>
      <c r="B3158"/>
      <c r="C3158"/>
      <c r="D3158"/>
      <c r="E3158"/>
      <c r="F3158"/>
    </row>
    <row r="3159" spans="1:6" ht="15" x14ac:dyDescent="0.25">
      <c r="A3159"/>
      <c r="B3159"/>
      <c r="C3159"/>
      <c r="D3159"/>
      <c r="E3159"/>
      <c r="F3159"/>
    </row>
    <row r="3160" spans="1:6" ht="15" x14ac:dyDescent="0.25">
      <c r="A3160"/>
      <c r="B3160"/>
      <c r="C3160"/>
      <c r="D3160"/>
      <c r="E3160"/>
      <c r="F3160"/>
    </row>
    <row r="3161" spans="1:6" ht="15" x14ac:dyDescent="0.25">
      <c r="A3161"/>
      <c r="B3161"/>
      <c r="C3161"/>
      <c r="D3161"/>
      <c r="E3161"/>
      <c r="F3161"/>
    </row>
    <row r="3162" spans="1:6" ht="15" x14ac:dyDescent="0.25">
      <c r="A3162"/>
      <c r="B3162"/>
      <c r="C3162"/>
      <c r="D3162"/>
      <c r="E3162"/>
      <c r="F3162"/>
    </row>
    <row r="3163" spans="1:6" ht="15" x14ac:dyDescent="0.25">
      <c r="A3163"/>
      <c r="B3163"/>
      <c r="C3163"/>
      <c r="D3163"/>
      <c r="E3163"/>
      <c r="F3163"/>
    </row>
    <row r="3164" spans="1:6" ht="15" x14ac:dyDescent="0.25">
      <c r="A3164"/>
      <c r="B3164"/>
      <c r="C3164"/>
      <c r="D3164"/>
      <c r="E3164"/>
      <c r="F3164"/>
    </row>
    <row r="3165" spans="1:6" ht="15" x14ac:dyDescent="0.25">
      <c r="A3165"/>
      <c r="B3165"/>
      <c r="C3165"/>
      <c r="D3165"/>
      <c r="E3165"/>
      <c r="F3165"/>
    </row>
    <row r="3166" spans="1:6" ht="15" x14ac:dyDescent="0.25">
      <c r="A3166"/>
      <c r="B3166"/>
      <c r="C3166"/>
      <c r="D3166"/>
      <c r="E3166"/>
      <c r="F3166"/>
    </row>
    <row r="3167" spans="1:6" ht="15" x14ac:dyDescent="0.25">
      <c r="A3167"/>
      <c r="B3167"/>
      <c r="C3167"/>
      <c r="D3167"/>
      <c r="E3167"/>
      <c r="F3167"/>
    </row>
    <row r="3168" spans="1:6" ht="15" x14ac:dyDescent="0.25">
      <c r="A3168"/>
      <c r="B3168"/>
      <c r="C3168"/>
      <c r="D3168"/>
      <c r="E3168"/>
      <c r="F3168"/>
    </row>
    <row r="3169" spans="1:6" ht="15" x14ac:dyDescent="0.25">
      <c r="A3169"/>
      <c r="B3169"/>
      <c r="C3169"/>
      <c r="D3169"/>
      <c r="E3169"/>
      <c r="F3169"/>
    </row>
    <row r="3170" spans="1:6" ht="15" x14ac:dyDescent="0.25">
      <c r="A3170"/>
      <c r="B3170"/>
      <c r="C3170"/>
      <c r="D3170"/>
      <c r="E3170"/>
      <c r="F3170"/>
    </row>
    <row r="3171" spans="1:6" ht="15" x14ac:dyDescent="0.25">
      <c r="A3171"/>
      <c r="B3171"/>
      <c r="C3171"/>
      <c r="D3171"/>
      <c r="E3171"/>
      <c r="F3171"/>
    </row>
    <row r="3172" spans="1:6" ht="15" x14ac:dyDescent="0.25">
      <c r="A3172"/>
      <c r="B3172"/>
      <c r="C3172"/>
      <c r="D3172"/>
      <c r="E3172"/>
      <c r="F3172"/>
    </row>
    <row r="3173" spans="1:6" ht="15" x14ac:dyDescent="0.25">
      <c r="A3173"/>
      <c r="B3173"/>
      <c r="C3173"/>
      <c r="D3173"/>
      <c r="E3173"/>
      <c r="F3173"/>
    </row>
    <row r="3174" spans="1:6" ht="15" x14ac:dyDescent="0.25">
      <c r="A3174"/>
      <c r="B3174"/>
      <c r="C3174"/>
      <c r="D3174"/>
      <c r="E3174"/>
      <c r="F3174"/>
    </row>
    <row r="3175" spans="1:6" ht="15" x14ac:dyDescent="0.25">
      <c r="A3175"/>
      <c r="B3175"/>
      <c r="C3175"/>
      <c r="D3175"/>
      <c r="E3175"/>
      <c r="F3175"/>
    </row>
    <row r="3176" spans="1:6" ht="15" x14ac:dyDescent="0.25">
      <c r="A3176"/>
      <c r="B3176"/>
      <c r="C3176"/>
      <c r="D3176"/>
      <c r="E3176"/>
      <c r="F3176"/>
    </row>
    <row r="3177" spans="1:6" ht="15" x14ac:dyDescent="0.25">
      <c r="A3177"/>
      <c r="B3177"/>
      <c r="C3177"/>
      <c r="D3177"/>
      <c r="E3177"/>
      <c r="F3177"/>
    </row>
    <row r="3178" spans="1:6" ht="15" x14ac:dyDescent="0.25">
      <c r="A3178"/>
      <c r="B3178"/>
      <c r="C3178"/>
      <c r="D3178"/>
      <c r="E3178"/>
      <c r="F3178"/>
    </row>
    <row r="3179" spans="1:6" ht="15" x14ac:dyDescent="0.25">
      <c r="A3179"/>
      <c r="B3179"/>
      <c r="C3179"/>
      <c r="D3179"/>
      <c r="E3179"/>
      <c r="F3179"/>
    </row>
    <row r="3180" spans="1:6" ht="15" x14ac:dyDescent="0.25">
      <c r="A3180"/>
      <c r="B3180"/>
      <c r="C3180"/>
      <c r="D3180"/>
      <c r="E3180"/>
      <c r="F3180"/>
    </row>
    <row r="3181" spans="1:6" ht="15" x14ac:dyDescent="0.25">
      <c r="A3181"/>
      <c r="B3181"/>
      <c r="C3181"/>
      <c r="D3181"/>
      <c r="E3181"/>
      <c r="F3181"/>
    </row>
    <row r="3182" spans="1:6" ht="15" x14ac:dyDescent="0.25">
      <c r="A3182"/>
      <c r="B3182"/>
      <c r="C3182"/>
      <c r="D3182"/>
      <c r="E3182"/>
      <c r="F3182"/>
    </row>
    <row r="3183" spans="1:6" ht="15" x14ac:dyDescent="0.25">
      <c r="A3183"/>
      <c r="B3183"/>
      <c r="C3183"/>
      <c r="D3183"/>
      <c r="E3183"/>
      <c r="F3183"/>
    </row>
    <row r="3184" spans="1:6" ht="15" x14ac:dyDescent="0.25">
      <c r="A3184"/>
      <c r="B3184"/>
      <c r="C3184"/>
      <c r="D3184"/>
      <c r="E3184"/>
      <c r="F3184"/>
    </row>
    <row r="3185" spans="1:6" ht="15" x14ac:dyDescent="0.25">
      <c r="A3185"/>
      <c r="B3185"/>
      <c r="C3185"/>
      <c r="D3185"/>
      <c r="E3185"/>
      <c r="F3185"/>
    </row>
    <row r="3186" spans="1:6" ht="15" x14ac:dyDescent="0.25">
      <c r="A3186"/>
      <c r="B3186"/>
      <c r="C3186"/>
      <c r="D3186"/>
      <c r="E3186"/>
      <c r="F3186"/>
    </row>
    <row r="3187" spans="1:6" ht="15" x14ac:dyDescent="0.25">
      <c r="A3187"/>
      <c r="B3187"/>
      <c r="C3187"/>
      <c r="D3187"/>
      <c r="E3187"/>
      <c r="F3187"/>
    </row>
    <row r="3188" spans="1:6" ht="15" x14ac:dyDescent="0.25">
      <c r="A3188"/>
      <c r="B3188"/>
      <c r="C3188"/>
      <c r="D3188"/>
      <c r="E3188"/>
      <c r="F3188"/>
    </row>
    <row r="3189" spans="1:6" ht="15" x14ac:dyDescent="0.25">
      <c r="A3189"/>
      <c r="B3189"/>
      <c r="C3189"/>
      <c r="D3189"/>
      <c r="E3189"/>
      <c r="F3189"/>
    </row>
    <row r="3190" spans="1:6" ht="15" x14ac:dyDescent="0.25">
      <c r="A3190"/>
      <c r="B3190"/>
      <c r="C3190"/>
      <c r="D3190"/>
      <c r="E3190"/>
      <c r="F3190"/>
    </row>
    <row r="3191" spans="1:6" ht="15" x14ac:dyDescent="0.25">
      <c r="A3191"/>
      <c r="B3191"/>
      <c r="C3191"/>
      <c r="D3191"/>
      <c r="E3191"/>
      <c r="F3191"/>
    </row>
    <row r="3192" spans="1:6" ht="15" x14ac:dyDescent="0.25">
      <c r="A3192"/>
      <c r="B3192"/>
      <c r="C3192"/>
      <c r="D3192"/>
      <c r="E3192"/>
      <c r="F3192"/>
    </row>
    <row r="3193" spans="1:6" ht="15" x14ac:dyDescent="0.25">
      <c r="A3193"/>
      <c r="B3193"/>
      <c r="C3193"/>
      <c r="D3193"/>
      <c r="E3193"/>
      <c r="F3193"/>
    </row>
    <row r="3194" spans="1:6" ht="15" x14ac:dyDescent="0.25">
      <c r="A3194"/>
      <c r="B3194"/>
      <c r="C3194"/>
      <c r="D3194"/>
      <c r="E3194"/>
      <c r="F3194"/>
    </row>
    <row r="3195" spans="1:6" ht="15" x14ac:dyDescent="0.25">
      <c r="A3195"/>
      <c r="B3195"/>
      <c r="C3195"/>
      <c r="D3195"/>
      <c r="E3195"/>
      <c r="F3195"/>
    </row>
    <row r="3196" spans="1:6" ht="15" x14ac:dyDescent="0.25">
      <c r="A3196"/>
      <c r="B3196"/>
      <c r="C3196"/>
      <c r="D3196"/>
      <c r="E3196"/>
      <c r="F3196"/>
    </row>
    <row r="3197" spans="1:6" ht="15" x14ac:dyDescent="0.25">
      <c r="A3197"/>
      <c r="B3197"/>
      <c r="C3197"/>
      <c r="D3197"/>
      <c r="E3197"/>
      <c r="F3197"/>
    </row>
    <row r="3198" spans="1:6" ht="15" x14ac:dyDescent="0.25">
      <c r="A3198"/>
      <c r="B3198"/>
      <c r="C3198"/>
      <c r="D3198"/>
      <c r="E3198"/>
      <c r="F3198"/>
    </row>
    <row r="3199" spans="1:6" ht="15" x14ac:dyDescent="0.25">
      <c r="A3199"/>
      <c r="B3199"/>
      <c r="C3199"/>
      <c r="D3199"/>
      <c r="E3199"/>
      <c r="F3199"/>
    </row>
    <row r="3200" spans="1:6" ht="15" x14ac:dyDescent="0.25">
      <c r="A3200"/>
      <c r="B3200"/>
      <c r="C3200"/>
      <c r="D3200"/>
      <c r="E3200"/>
      <c r="F3200"/>
    </row>
    <row r="3201" spans="1:6" ht="15" x14ac:dyDescent="0.25">
      <c r="A3201"/>
      <c r="B3201"/>
      <c r="C3201"/>
      <c r="D3201"/>
      <c r="E3201"/>
      <c r="F3201"/>
    </row>
    <row r="3202" spans="1:6" ht="15" x14ac:dyDescent="0.25">
      <c r="A3202"/>
      <c r="B3202"/>
      <c r="C3202"/>
      <c r="D3202"/>
      <c r="E3202"/>
      <c r="F3202"/>
    </row>
    <row r="3203" spans="1:6" ht="15" x14ac:dyDescent="0.25">
      <c r="A3203"/>
      <c r="B3203"/>
      <c r="C3203"/>
      <c r="D3203"/>
      <c r="E3203"/>
      <c r="F3203"/>
    </row>
    <row r="3204" spans="1:6" ht="15" x14ac:dyDescent="0.25">
      <c r="A3204"/>
      <c r="B3204"/>
      <c r="C3204"/>
      <c r="D3204"/>
      <c r="E3204"/>
      <c r="F3204"/>
    </row>
    <row r="3205" spans="1:6" ht="15" x14ac:dyDescent="0.25">
      <c r="A3205"/>
      <c r="B3205"/>
      <c r="C3205"/>
      <c r="D3205"/>
      <c r="E3205"/>
      <c r="F3205"/>
    </row>
    <row r="3206" spans="1:6" ht="15" x14ac:dyDescent="0.25">
      <c r="A3206"/>
      <c r="B3206"/>
      <c r="C3206"/>
      <c r="D3206"/>
      <c r="E3206"/>
      <c r="F3206"/>
    </row>
    <row r="3207" spans="1:6" ht="15" x14ac:dyDescent="0.25">
      <c r="A3207"/>
      <c r="B3207"/>
      <c r="C3207"/>
      <c r="D3207"/>
      <c r="E3207"/>
      <c r="F3207"/>
    </row>
    <row r="3208" spans="1:6" ht="15" x14ac:dyDescent="0.25">
      <c r="A3208"/>
      <c r="B3208"/>
      <c r="C3208"/>
      <c r="D3208"/>
      <c r="E3208"/>
      <c r="F3208"/>
    </row>
    <row r="3209" spans="1:6" ht="15" x14ac:dyDescent="0.25">
      <c r="A3209"/>
      <c r="B3209"/>
      <c r="C3209"/>
      <c r="D3209"/>
      <c r="E3209"/>
      <c r="F3209"/>
    </row>
    <row r="3210" spans="1:6" ht="15" x14ac:dyDescent="0.25">
      <c r="A3210"/>
      <c r="B3210"/>
      <c r="C3210"/>
      <c r="D3210"/>
      <c r="E3210"/>
      <c r="F3210"/>
    </row>
    <row r="3211" spans="1:6" ht="15" x14ac:dyDescent="0.25">
      <c r="A3211"/>
      <c r="B3211"/>
      <c r="C3211"/>
      <c r="D3211"/>
      <c r="E3211"/>
      <c r="F3211"/>
    </row>
    <row r="3212" spans="1:6" ht="15" x14ac:dyDescent="0.25">
      <c r="A3212"/>
      <c r="B3212"/>
      <c r="C3212"/>
      <c r="D3212"/>
      <c r="E3212"/>
      <c r="F3212"/>
    </row>
    <row r="3213" spans="1:6" ht="15" x14ac:dyDescent="0.25">
      <c r="A3213"/>
      <c r="B3213"/>
      <c r="C3213"/>
      <c r="D3213"/>
      <c r="E3213"/>
      <c r="F3213"/>
    </row>
    <row r="3214" spans="1:6" ht="15" x14ac:dyDescent="0.25">
      <c r="A3214"/>
      <c r="B3214"/>
      <c r="C3214"/>
      <c r="D3214"/>
      <c r="E3214"/>
      <c r="F3214"/>
    </row>
    <row r="3215" spans="1:6" ht="15" x14ac:dyDescent="0.25">
      <c r="A3215"/>
      <c r="B3215"/>
      <c r="C3215"/>
      <c r="D3215"/>
      <c r="E3215"/>
      <c r="F3215"/>
    </row>
    <row r="3216" spans="1:6" ht="15" x14ac:dyDescent="0.25">
      <c r="A3216"/>
      <c r="B3216"/>
      <c r="C3216"/>
      <c r="D3216"/>
      <c r="E3216"/>
      <c r="F3216"/>
    </row>
    <row r="3217" spans="1:6" ht="15" x14ac:dyDescent="0.25">
      <c r="A3217"/>
      <c r="B3217"/>
      <c r="C3217"/>
      <c r="D3217"/>
      <c r="E3217"/>
      <c r="F3217"/>
    </row>
    <row r="3218" spans="1:6" ht="15" x14ac:dyDescent="0.25">
      <c r="A3218"/>
      <c r="B3218"/>
      <c r="C3218"/>
      <c r="D3218"/>
      <c r="E3218"/>
      <c r="F3218"/>
    </row>
    <row r="3219" spans="1:6" ht="15" x14ac:dyDescent="0.25">
      <c r="A3219"/>
      <c r="B3219"/>
      <c r="C3219"/>
      <c r="D3219"/>
      <c r="E3219"/>
      <c r="F3219"/>
    </row>
    <row r="3220" spans="1:6" ht="15" x14ac:dyDescent="0.25">
      <c r="A3220"/>
      <c r="B3220"/>
      <c r="C3220"/>
      <c r="D3220"/>
      <c r="E3220"/>
      <c r="F3220"/>
    </row>
    <row r="3221" spans="1:6" ht="15" x14ac:dyDescent="0.25">
      <c r="A3221"/>
      <c r="B3221"/>
      <c r="C3221"/>
      <c r="D3221"/>
      <c r="E3221"/>
      <c r="F3221"/>
    </row>
    <row r="3222" spans="1:6" ht="15" x14ac:dyDescent="0.25">
      <c r="A3222"/>
      <c r="B3222"/>
      <c r="C3222"/>
      <c r="D3222"/>
      <c r="E3222"/>
      <c r="F3222"/>
    </row>
    <row r="3223" spans="1:6" ht="15" x14ac:dyDescent="0.25">
      <c r="A3223"/>
      <c r="B3223"/>
      <c r="C3223"/>
      <c r="D3223"/>
      <c r="E3223"/>
      <c r="F3223"/>
    </row>
    <row r="3224" spans="1:6" ht="15" x14ac:dyDescent="0.25">
      <c r="A3224"/>
      <c r="B3224"/>
      <c r="C3224"/>
      <c r="D3224"/>
      <c r="E3224"/>
      <c r="F3224"/>
    </row>
    <row r="3225" spans="1:6" ht="15" x14ac:dyDescent="0.25">
      <c r="A3225"/>
      <c r="B3225"/>
      <c r="C3225"/>
      <c r="D3225"/>
      <c r="E3225"/>
      <c r="F3225"/>
    </row>
    <row r="3226" spans="1:6" ht="15" x14ac:dyDescent="0.25">
      <c r="A3226"/>
      <c r="B3226"/>
      <c r="C3226"/>
      <c r="D3226"/>
      <c r="E3226"/>
      <c r="F3226"/>
    </row>
    <row r="3227" spans="1:6" ht="15" x14ac:dyDescent="0.25">
      <c r="A3227"/>
      <c r="B3227"/>
      <c r="C3227"/>
      <c r="D3227"/>
      <c r="E3227"/>
      <c r="F3227"/>
    </row>
    <row r="3228" spans="1:6" ht="15" x14ac:dyDescent="0.25">
      <c r="A3228"/>
      <c r="B3228"/>
      <c r="C3228"/>
      <c r="D3228"/>
      <c r="E3228"/>
      <c r="F3228"/>
    </row>
    <row r="3229" spans="1:6" ht="15" x14ac:dyDescent="0.25">
      <c r="A3229"/>
      <c r="B3229"/>
      <c r="C3229"/>
      <c r="D3229"/>
      <c r="E3229"/>
      <c r="F3229"/>
    </row>
    <row r="3230" spans="1:6" ht="15" x14ac:dyDescent="0.25">
      <c r="A3230"/>
      <c r="B3230"/>
      <c r="C3230"/>
      <c r="D3230"/>
      <c r="E3230"/>
      <c r="F3230"/>
    </row>
    <row r="3231" spans="1:6" ht="15" x14ac:dyDescent="0.25">
      <c r="A3231"/>
      <c r="B3231"/>
      <c r="C3231"/>
      <c r="D3231"/>
      <c r="E3231"/>
      <c r="F3231"/>
    </row>
    <row r="3232" spans="1:6" ht="15" x14ac:dyDescent="0.25">
      <c r="A3232"/>
      <c r="B3232"/>
      <c r="C3232"/>
      <c r="D3232"/>
      <c r="E3232"/>
      <c r="F3232"/>
    </row>
    <row r="3233" spans="1:6" ht="15" x14ac:dyDescent="0.25">
      <c r="A3233"/>
      <c r="B3233"/>
      <c r="C3233"/>
      <c r="D3233"/>
      <c r="E3233"/>
      <c r="F3233"/>
    </row>
    <row r="3234" spans="1:6" ht="15" x14ac:dyDescent="0.25">
      <c r="A3234"/>
      <c r="B3234"/>
      <c r="C3234"/>
      <c r="D3234"/>
      <c r="E3234"/>
      <c r="F3234"/>
    </row>
    <row r="3235" spans="1:6" ht="15" x14ac:dyDescent="0.25">
      <c r="A3235"/>
      <c r="B3235"/>
      <c r="C3235"/>
      <c r="D3235"/>
      <c r="E3235"/>
      <c r="F3235"/>
    </row>
    <row r="3236" spans="1:6" ht="15" x14ac:dyDescent="0.25">
      <c r="A3236"/>
      <c r="B3236"/>
      <c r="C3236"/>
      <c r="D3236"/>
      <c r="E3236"/>
      <c r="F3236"/>
    </row>
    <row r="3237" spans="1:6" ht="15" x14ac:dyDescent="0.25">
      <c r="A3237"/>
      <c r="B3237"/>
      <c r="C3237"/>
      <c r="D3237"/>
      <c r="E3237"/>
      <c r="F3237"/>
    </row>
    <row r="3238" spans="1:6" ht="15" x14ac:dyDescent="0.25">
      <c r="A3238"/>
      <c r="B3238"/>
      <c r="C3238"/>
      <c r="D3238"/>
      <c r="E3238"/>
      <c r="F3238"/>
    </row>
    <row r="3239" spans="1:6" ht="15" x14ac:dyDescent="0.25">
      <c r="A3239"/>
      <c r="B3239"/>
      <c r="C3239"/>
      <c r="D3239"/>
      <c r="E3239"/>
      <c r="F3239"/>
    </row>
    <row r="3240" spans="1:6" ht="15" x14ac:dyDescent="0.25">
      <c r="A3240"/>
      <c r="B3240"/>
      <c r="C3240"/>
      <c r="D3240"/>
      <c r="E3240"/>
      <c r="F3240"/>
    </row>
    <row r="3241" spans="1:6" ht="15" x14ac:dyDescent="0.25">
      <c r="A3241"/>
      <c r="B3241"/>
      <c r="C3241"/>
      <c r="D3241"/>
      <c r="E3241"/>
      <c r="F3241"/>
    </row>
    <row r="3242" spans="1:6" ht="15" x14ac:dyDescent="0.25">
      <c r="A3242"/>
      <c r="B3242"/>
      <c r="C3242"/>
      <c r="D3242"/>
      <c r="E3242"/>
      <c r="F3242"/>
    </row>
    <row r="3243" spans="1:6" ht="15" x14ac:dyDescent="0.25">
      <c r="A3243"/>
      <c r="B3243"/>
      <c r="C3243"/>
      <c r="D3243"/>
      <c r="E3243"/>
      <c r="F3243"/>
    </row>
    <row r="3244" spans="1:6" ht="15" x14ac:dyDescent="0.25">
      <c r="A3244"/>
      <c r="B3244"/>
      <c r="C3244"/>
      <c r="D3244"/>
      <c r="E3244"/>
      <c r="F3244"/>
    </row>
    <row r="3245" spans="1:6" ht="15" x14ac:dyDescent="0.25">
      <c r="A3245"/>
      <c r="B3245"/>
      <c r="C3245"/>
      <c r="D3245"/>
      <c r="E3245"/>
      <c r="F3245"/>
    </row>
    <row r="3246" spans="1:6" ht="15" x14ac:dyDescent="0.25">
      <c r="A3246"/>
      <c r="B3246"/>
      <c r="C3246"/>
      <c r="D3246"/>
      <c r="E3246"/>
      <c r="F3246"/>
    </row>
    <row r="3247" spans="1:6" ht="15" x14ac:dyDescent="0.25">
      <c r="A3247"/>
      <c r="B3247"/>
      <c r="C3247"/>
      <c r="D3247"/>
      <c r="E3247"/>
      <c r="F3247"/>
    </row>
    <row r="3248" spans="1:6" ht="15" x14ac:dyDescent="0.25">
      <c r="A3248"/>
      <c r="B3248"/>
      <c r="C3248"/>
      <c r="D3248"/>
      <c r="E3248"/>
      <c r="F3248"/>
    </row>
    <row r="3249" spans="1:6" ht="15" x14ac:dyDescent="0.25">
      <c r="A3249"/>
      <c r="B3249"/>
      <c r="C3249"/>
      <c r="D3249"/>
      <c r="E3249"/>
      <c r="F3249"/>
    </row>
    <row r="3250" spans="1:6" ht="15" x14ac:dyDescent="0.25">
      <c r="A3250"/>
      <c r="B3250"/>
      <c r="C3250"/>
      <c r="D3250"/>
      <c r="E3250"/>
      <c r="F3250"/>
    </row>
    <row r="3251" spans="1:6" ht="15" x14ac:dyDescent="0.25">
      <c r="A3251"/>
      <c r="B3251"/>
      <c r="C3251"/>
      <c r="D3251"/>
      <c r="E3251"/>
      <c r="F3251"/>
    </row>
    <row r="3252" spans="1:6" ht="15" x14ac:dyDescent="0.25">
      <c r="A3252"/>
      <c r="B3252"/>
      <c r="C3252"/>
      <c r="D3252"/>
      <c r="E3252"/>
      <c r="F3252"/>
    </row>
    <row r="3253" spans="1:6" ht="15" x14ac:dyDescent="0.25">
      <c r="A3253"/>
      <c r="B3253"/>
      <c r="C3253"/>
      <c r="D3253"/>
      <c r="E3253"/>
      <c r="F3253"/>
    </row>
    <row r="3254" spans="1:6" ht="15" x14ac:dyDescent="0.25">
      <c r="A3254"/>
      <c r="B3254"/>
      <c r="C3254"/>
      <c r="D3254"/>
      <c r="E3254"/>
      <c r="F3254"/>
    </row>
    <row r="3255" spans="1:6" ht="15" x14ac:dyDescent="0.25">
      <c r="A3255"/>
      <c r="B3255"/>
      <c r="C3255"/>
      <c r="D3255"/>
      <c r="E3255"/>
      <c r="F3255"/>
    </row>
    <row r="3256" spans="1:6" ht="15" x14ac:dyDescent="0.25">
      <c r="A3256"/>
      <c r="B3256"/>
      <c r="C3256"/>
      <c r="D3256"/>
      <c r="E3256"/>
      <c r="F3256"/>
    </row>
    <row r="3257" spans="1:6" ht="15" x14ac:dyDescent="0.25">
      <c r="A3257"/>
      <c r="B3257"/>
      <c r="C3257"/>
      <c r="D3257"/>
      <c r="E3257"/>
      <c r="F3257"/>
    </row>
    <row r="3258" spans="1:6" ht="15" x14ac:dyDescent="0.25">
      <c r="A3258"/>
      <c r="B3258"/>
      <c r="C3258"/>
      <c r="D3258"/>
      <c r="E3258"/>
      <c r="F3258"/>
    </row>
    <row r="3259" spans="1:6" ht="15" x14ac:dyDescent="0.25">
      <c r="A3259"/>
      <c r="B3259"/>
      <c r="C3259"/>
      <c r="D3259"/>
      <c r="E3259"/>
      <c r="F3259"/>
    </row>
    <row r="3260" spans="1:6" ht="15" x14ac:dyDescent="0.25">
      <c r="A3260"/>
      <c r="B3260"/>
      <c r="C3260"/>
      <c r="D3260"/>
      <c r="E3260"/>
      <c r="F3260"/>
    </row>
    <row r="3261" spans="1:6" ht="15" x14ac:dyDescent="0.25">
      <c r="A3261"/>
      <c r="B3261"/>
      <c r="C3261"/>
      <c r="D3261"/>
      <c r="E3261"/>
      <c r="F3261"/>
    </row>
    <row r="3262" spans="1:6" ht="15" x14ac:dyDescent="0.25">
      <c r="A3262"/>
      <c r="B3262"/>
      <c r="C3262"/>
      <c r="D3262"/>
      <c r="E3262"/>
      <c r="F3262"/>
    </row>
    <row r="3263" spans="1:6" ht="15" x14ac:dyDescent="0.25">
      <c r="A3263"/>
      <c r="B3263"/>
      <c r="C3263"/>
      <c r="D3263"/>
      <c r="E3263"/>
      <c r="F3263"/>
    </row>
    <row r="3264" spans="1:6" ht="15" x14ac:dyDescent="0.25">
      <c r="A3264"/>
      <c r="B3264"/>
      <c r="C3264"/>
      <c r="D3264"/>
      <c r="E3264"/>
      <c r="F3264"/>
    </row>
    <row r="3265" spans="1:6" ht="15" x14ac:dyDescent="0.25">
      <c r="A3265"/>
      <c r="B3265"/>
      <c r="C3265"/>
      <c r="D3265"/>
      <c r="E3265"/>
      <c r="F3265"/>
    </row>
    <row r="3266" spans="1:6" ht="15" x14ac:dyDescent="0.25">
      <c r="A3266"/>
      <c r="B3266"/>
      <c r="C3266"/>
      <c r="D3266"/>
      <c r="E3266"/>
      <c r="F3266"/>
    </row>
    <row r="3267" spans="1:6" ht="15" x14ac:dyDescent="0.25">
      <c r="A3267"/>
      <c r="B3267"/>
      <c r="C3267"/>
      <c r="D3267"/>
      <c r="E3267"/>
      <c r="F3267"/>
    </row>
    <row r="3268" spans="1:6" ht="15" x14ac:dyDescent="0.25">
      <c r="A3268"/>
      <c r="B3268"/>
      <c r="C3268"/>
      <c r="D3268"/>
      <c r="E3268"/>
      <c r="F3268"/>
    </row>
    <row r="3269" spans="1:6" ht="15" x14ac:dyDescent="0.25">
      <c r="A3269"/>
      <c r="B3269"/>
      <c r="C3269"/>
      <c r="D3269"/>
      <c r="E3269"/>
      <c r="F3269"/>
    </row>
    <row r="3270" spans="1:6" ht="15" x14ac:dyDescent="0.25">
      <c r="A3270"/>
      <c r="B3270"/>
      <c r="C3270"/>
      <c r="D3270"/>
      <c r="E3270"/>
      <c r="F3270"/>
    </row>
    <row r="3271" spans="1:6" ht="15" x14ac:dyDescent="0.25">
      <c r="A3271"/>
      <c r="B3271"/>
      <c r="C3271"/>
      <c r="D3271"/>
      <c r="E3271"/>
      <c r="F3271"/>
    </row>
    <row r="3272" spans="1:6" ht="15" x14ac:dyDescent="0.25">
      <c r="A3272"/>
      <c r="B3272"/>
      <c r="C3272"/>
      <c r="D3272"/>
      <c r="E3272"/>
      <c r="F3272"/>
    </row>
    <row r="3273" spans="1:6" ht="15" x14ac:dyDescent="0.25">
      <c r="A3273"/>
      <c r="B3273"/>
      <c r="C3273"/>
      <c r="D3273"/>
      <c r="E3273"/>
      <c r="F3273"/>
    </row>
    <row r="3274" spans="1:6" ht="15" x14ac:dyDescent="0.25">
      <c r="A3274"/>
      <c r="B3274"/>
      <c r="C3274"/>
      <c r="D3274"/>
      <c r="E3274"/>
      <c r="F3274"/>
    </row>
    <row r="3275" spans="1:6" ht="15" x14ac:dyDescent="0.25">
      <c r="A3275"/>
      <c r="B3275"/>
      <c r="C3275"/>
      <c r="D3275"/>
      <c r="E3275"/>
      <c r="F3275"/>
    </row>
    <row r="3276" spans="1:6" ht="15" x14ac:dyDescent="0.25">
      <c r="A3276"/>
      <c r="B3276"/>
      <c r="C3276"/>
      <c r="D3276"/>
      <c r="E3276"/>
      <c r="F3276"/>
    </row>
    <row r="3277" spans="1:6" ht="15" x14ac:dyDescent="0.25">
      <c r="A3277"/>
      <c r="B3277"/>
      <c r="C3277"/>
      <c r="D3277"/>
      <c r="E3277"/>
      <c r="F3277"/>
    </row>
    <row r="3278" spans="1:6" ht="15" x14ac:dyDescent="0.25">
      <c r="A3278"/>
      <c r="B3278"/>
      <c r="C3278"/>
      <c r="D3278"/>
      <c r="E3278"/>
      <c r="F3278"/>
    </row>
    <row r="3279" spans="1:6" ht="15" x14ac:dyDescent="0.25">
      <c r="A3279"/>
      <c r="B3279"/>
      <c r="C3279"/>
      <c r="D3279"/>
      <c r="E3279"/>
      <c r="F3279"/>
    </row>
    <row r="3280" spans="1:6" ht="15" x14ac:dyDescent="0.25">
      <c r="A3280"/>
      <c r="B3280"/>
      <c r="C3280"/>
      <c r="D3280"/>
      <c r="E3280"/>
      <c r="F3280"/>
    </row>
    <row r="3281" spans="1:6" ht="15" x14ac:dyDescent="0.25">
      <c r="A3281"/>
      <c r="B3281"/>
      <c r="C3281"/>
      <c r="D3281"/>
      <c r="E3281"/>
      <c r="F3281"/>
    </row>
    <row r="3282" spans="1:6" ht="15" x14ac:dyDescent="0.25">
      <c r="A3282"/>
      <c r="B3282"/>
      <c r="C3282"/>
      <c r="D3282"/>
      <c r="E3282"/>
      <c r="F3282"/>
    </row>
    <row r="3283" spans="1:6" ht="15" x14ac:dyDescent="0.25">
      <c r="A3283"/>
      <c r="B3283"/>
      <c r="C3283"/>
      <c r="D3283"/>
      <c r="E3283"/>
      <c r="F3283"/>
    </row>
    <row r="3284" spans="1:6" ht="15" x14ac:dyDescent="0.25">
      <c r="A3284"/>
      <c r="B3284"/>
      <c r="C3284"/>
      <c r="D3284"/>
      <c r="E3284"/>
      <c r="F3284"/>
    </row>
    <row r="3285" spans="1:6" ht="15" x14ac:dyDescent="0.25">
      <c r="A3285"/>
      <c r="B3285"/>
      <c r="C3285"/>
      <c r="D3285"/>
      <c r="E3285"/>
      <c r="F3285"/>
    </row>
    <row r="3286" spans="1:6" ht="15" x14ac:dyDescent="0.25">
      <c r="A3286"/>
      <c r="B3286"/>
      <c r="C3286"/>
      <c r="D3286"/>
      <c r="E3286"/>
      <c r="F3286"/>
    </row>
    <row r="3287" spans="1:6" ht="15" x14ac:dyDescent="0.25">
      <c r="A3287"/>
      <c r="B3287"/>
      <c r="C3287"/>
      <c r="D3287"/>
      <c r="E3287"/>
      <c r="F3287"/>
    </row>
    <row r="3288" spans="1:6" ht="15" x14ac:dyDescent="0.25">
      <c r="A3288"/>
      <c r="B3288"/>
      <c r="C3288"/>
      <c r="D3288"/>
      <c r="E3288"/>
      <c r="F3288"/>
    </row>
    <row r="3289" spans="1:6" ht="15" x14ac:dyDescent="0.25">
      <c r="A3289"/>
      <c r="B3289"/>
      <c r="C3289"/>
      <c r="D3289"/>
      <c r="E3289"/>
      <c r="F3289"/>
    </row>
    <row r="3290" spans="1:6" ht="15" x14ac:dyDescent="0.25">
      <c r="A3290"/>
      <c r="B3290"/>
      <c r="C3290"/>
      <c r="D3290"/>
      <c r="E3290"/>
      <c r="F3290"/>
    </row>
    <row r="3291" spans="1:6" ht="15" x14ac:dyDescent="0.25">
      <c r="A3291"/>
      <c r="B3291"/>
      <c r="C3291"/>
      <c r="D3291"/>
      <c r="E3291"/>
      <c r="F3291"/>
    </row>
    <row r="3292" spans="1:6" ht="15" x14ac:dyDescent="0.25">
      <c r="A3292"/>
      <c r="B3292"/>
      <c r="C3292"/>
      <c r="D3292"/>
      <c r="E3292"/>
      <c r="F3292"/>
    </row>
    <row r="3293" spans="1:6" ht="15" x14ac:dyDescent="0.25">
      <c r="A3293"/>
      <c r="B3293"/>
      <c r="C3293"/>
      <c r="D3293"/>
      <c r="E3293"/>
      <c r="F3293"/>
    </row>
    <row r="3294" spans="1:6" ht="15" x14ac:dyDescent="0.25">
      <c r="A3294"/>
      <c r="B3294"/>
      <c r="C3294"/>
      <c r="D3294"/>
      <c r="E3294"/>
      <c r="F3294"/>
    </row>
    <row r="3295" spans="1:6" ht="15" x14ac:dyDescent="0.25">
      <c r="A3295"/>
      <c r="B3295"/>
      <c r="C3295"/>
      <c r="D3295"/>
      <c r="E3295"/>
      <c r="F3295"/>
    </row>
    <row r="3296" spans="1:6" ht="15" x14ac:dyDescent="0.25">
      <c r="A3296"/>
      <c r="B3296"/>
      <c r="C3296"/>
      <c r="D3296"/>
      <c r="E3296"/>
      <c r="F3296"/>
    </row>
    <row r="3297" spans="1:6" ht="15" x14ac:dyDescent="0.25">
      <c r="A3297"/>
      <c r="B3297"/>
      <c r="C3297"/>
      <c r="D3297"/>
      <c r="E3297"/>
      <c r="F3297"/>
    </row>
    <row r="3298" spans="1:6" ht="15" x14ac:dyDescent="0.25">
      <c r="A3298"/>
      <c r="B3298"/>
      <c r="C3298"/>
      <c r="D3298"/>
      <c r="E3298"/>
      <c r="F3298"/>
    </row>
    <row r="3299" spans="1:6" ht="15" x14ac:dyDescent="0.25">
      <c r="A3299"/>
      <c r="B3299"/>
      <c r="C3299"/>
      <c r="D3299"/>
      <c r="E3299"/>
      <c r="F3299"/>
    </row>
    <row r="3300" spans="1:6" ht="15" x14ac:dyDescent="0.25">
      <c r="A3300"/>
      <c r="B3300"/>
      <c r="C3300"/>
      <c r="D3300"/>
      <c r="E3300"/>
      <c r="F3300"/>
    </row>
    <row r="3301" spans="1:6" ht="15" x14ac:dyDescent="0.25">
      <c r="A3301"/>
      <c r="B3301"/>
      <c r="C3301"/>
      <c r="D3301"/>
      <c r="E3301"/>
      <c r="F3301"/>
    </row>
    <row r="3302" spans="1:6" ht="15" x14ac:dyDescent="0.25">
      <c r="A3302"/>
      <c r="B3302"/>
      <c r="C3302"/>
      <c r="D3302"/>
      <c r="E3302"/>
      <c r="F3302"/>
    </row>
    <row r="3303" spans="1:6" ht="15" x14ac:dyDescent="0.25">
      <c r="A3303"/>
      <c r="B3303"/>
      <c r="C3303"/>
      <c r="D3303"/>
      <c r="E3303"/>
      <c r="F3303"/>
    </row>
    <row r="3304" spans="1:6" ht="15" x14ac:dyDescent="0.25">
      <c r="A3304"/>
      <c r="B3304"/>
      <c r="C3304"/>
      <c r="D3304"/>
      <c r="E3304"/>
      <c r="F3304"/>
    </row>
    <row r="3305" spans="1:6" ht="15" x14ac:dyDescent="0.25">
      <c r="A3305"/>
      <c r="B3305"/>
      <c r="C3305"/>
      <c r="D3305"/>
      <c r="E3305"/>
      <c r="F3305"/>
    </row>
    <row r="3306" spans="1:6" ht="15" x14ac:dyDescent="0.25">
      <c r="A3306"/>
      <c r="B3306"/>
      <c r="C3306"/>
      <c r="D3306"/>
      <c r="E3306"/>
      <c r="F3306"/>
    </row>
    <row r="3307" spans="1:6" ht="15" x14ac:dyDescent="0.25">
      <c r="A3307"/>
      <c r="B3307"/>
      <c r="C3307"/>
      <c r="D3307"/>
      <c r="E3307"/>
      <c r="F3307"/>
    </row>
    <row r="3308" spans="1:6" ht="15" x14ac:dyDescent="0.25">
      <c r="A3308"/>
      <c r="B3308"/>
      <c r="C3308"/>
      <c r="D3308"/>
      <c r="E3308"/>
      <c r="F3308"/>
    </row>
    <row r="3309" spans="1:6" ht="15" x14ac:dyDescent="0.25">
      <c r="A3309"/>
      <c r="B3309"/>
      <c r="C3309"/>
      <c r="D3309"/>
      <c r="E3309"/>
      <c r="F3309"/>
    </row>
    <row r="3310" spans="1:6" ht="15" x14ac:dyDescent="0.25">
      <c r="A3310"/>
      <c r="B3310"/>
      <c r="C3310"/>
      <c r="D3310"/>
      <c r="E3310"/>
      <c r="F3310"/>
    </row>
    <row r="3311" spans="1:6" ht="15" x14ac:dyDescent="0.25">
      <c r="A3311"/>
      <c r="B3311"/>
      <c r="C3311"/>
      <c r="D3311"/>
      <c r="E3311"/>
      <c r="F3311"/>
    </row>
    <row r="3312" spans="1:6" ht="15" x14ac:dyDescent="0.25">
      <c r="A3312"/>
      <c r="B3312"/>
      <c r="C3312"/>
      <c r="D3312"/>
      <c r="E3312"/>
      <c r="F3312"/>
    </row>
    <row r="3313" spans="1:6" ht="15" x14ac:dyDescent="0.25">
      <c r="A3313"/>
      <c r="B3313"/>
      <c r="C3313"/>
      <c r="D3313"/>
      <c r="E3313"/>
      <c r="F3313"/>
    </row>
    <row r="3314" spans="1:6" ht="15" x14ac:dyDescent="0.25">
      <c r="A3314"/>
      <c r="B3314"/>
      <c r="C3314"/>
      <c r="D3314"/>
      <c r="E3314"/>
      <c r="F3314"/>
    </row>
    <row r="3315" spans="1:6" ht="15" x14ac:dyDescent="0.25">
      <c r="A3315"/>
      <c r="B3315"/>
      <c r="C3315"/>
      <c r="D3315"/>
      <c r="E3315"/>
      <c r="F3315"/>
    </row>
    <row r="3316" spans="1:6" ht="15" x14ac:dyDescent="0.25">
      <c r="A3316"/>
      <c r="B3316"/>
      <c r="C3316"/>
      <c r="D3316"/>
      <c r="E3316"/>
      <c r="F3316"/>
    </row>
    <row r="3317" spans="1:6" ht="15" x14ac:dyDescent="0.25">
      <c r="A3317"/>
      <c r="B3317"/>
      <c r="C3317"/>
      <c r="D3317"/>
      <c r="E3317"/>
      <c r="F3317"/>
    </row>
    <row r="3318" spans="1:6" ht="15" x14ac:dyDescent="0.25">
      <c r="A3318"/>
      <c r="B3318"/>
      <c r="C3318"/>
      <c r="D3318"/>
      <c r="E3318"/>
      <c r="F3318"/>
    </row>
    <row r="3319" spans="1:6" ht="15" x14ac:dyDescent="0.25">
      <c r="A3319"/>
      <c r="B3319"/>
      <c r="C3319"/>
      <c r="D3319"/>
      <c r="E3319"/>
      <c r="F3319"/>
    </row>
    <row r="3320" spans="1:6" ht="15" x14ac:dyDescent="0.25">
      <c r="A3320"/>
      <c r="B3320"/>
      <c r="C3320"/>
      <c r="D3320"/>
      <c r="E3320"/>
      <c r="F3320"/>
    </row>
    <row r="3321" spans="1:6" ht="15" x14ac:dyDescent="0.25">
      <c r="A3321"/>
      <c r="B3321"/>
      <c r="C3321"/>
      <c r="D3321"/>
      <c r="E3321"/>
      <c r="F3321"/>
    </row>
    <row r="3322" spans="1:6" ht="15" x14ac:dyDescent="0.25">
      <c r="A3322"/>
      <c r="B3322"/>
      <c r="C3322"/>
      <c r="D3322"/>
      <c r="E3322"/>
      <c r="F3322"/>
    </row>
    <row r="3323" spans="1:6" ht="15" x14ac:dyDescent="0.25">
      <c r="A3323"/>
      <c r="B3323"/>
      <c r="C3323"/>
      <c r="D3323"/>
      <c r="E3323"/>
      <c r="F3323"/>
    </row>
    <row r="3324" spans="1:6" ht="15" x14ac:dyDescent="0.25">
      <c r="A3324"/>
      <c r="B3324"/>
      <c r="C3324"/>
      <c r="D3324"/>
      <c r="E3324"/>
      <c r="F3324"/>
    </row>
    <row r="3325" spans="1:6" ht="15" x14ac:dyDescent="0.25">
      <c r="A3325"/>
      <c r="B3325"/>
      <c r="C3325"/>
      <c r="D3325"/>
      <c r="E3325"/>
      <c r="F3325"/>
    </row>
    <row r="3326" spans="1:6" ht="15" x14ac:dyDescent="0.25">
      <c r="A3326"/>
      <c r="B3326"/>
      <c r="C3326"/>
      <c r="D3326"/>
      <c r="E3326"/>
      <c r="F3326"/>
    </row>
    <row r="3327" spans="1:6" ht="15" x14ac:dyDescent="0.25">
      <c r="A3327"/>
      <c r="B3327"/>
      <c r="C3327"/>
      <c r="D3327"/>
      <c r="E3327"/>
      <c r="F3327"/>
    </row>
    <row r="3328" spans="1:6" ht="15" x14ac:dyDescent="0.25">
      <c r="A3328"/>
      <c r="B3328"/>
      <c r="C3328"/>
      <c r="D3328"/>
      <c r="E3328"/>
      <c r="F3328"/>
    </row>
    <row r="3329" spans="1:6" ht="15" x14ac:dyDescent="0.25">
      <c r="A3329"/>
      <c r="B3329"/>
      <c r="C3329"/>
      <c r="D3329"/>
      <c r="E3329"/>
      <c r="F3329"/>
    </row>
    <row r="3330" spans="1:6" ht="15" x14ac:dyDescent="0.25">
      <c r="A3330"/>
      <c r="B3330"/>
      <c r="C3330"/>
      <c r="D3330"/>
      <c r="E3330"/>
      <c r="F3330"/>
    </row>
    <row r="3331" spans="1:6" ht="15" x14ac:dyDescent="0.25">
      <c r="A3331"/>
      <c r="B3331"/>
      <c r="C3331"/>
      <c r="D3331"/>
      <c r="E3331"/>
      <c r="F3331"/>
    </row>
    <row r="3332" spans="1:6" ht="15" x14ac:dyDescent="0.25">
      <c r="A3332"/>
      <c r="B3332"/>
      <c r="C3332"/>
      <c r="D3332"/>
      <c r="E3332"/>
      <c r="F3332"/>
    </row>
    <row r="3333" spans="1:6" ht="15" x14ac:dyDescent="0.25">
      <c r="A3333"/>
      <c r="B3333"/>
      <c r="C3333"/>
      <c r="D3333"/>
      <c r="E3333"/>
      <c r="F3333"/>
    </row>
    <row r="3334" spans="1:6" ht="15" x14ac:dyDescent="0.25">
      <c r="A3334"/>
      <c r="B3334"/>
      <c r="C3334"/>
      <c r="D3334"/>
      <c r="E3334"/>
      <c r="F3334"/>
    </row>
    <row r="3335" spans="1:6" ht="15" x14ac:dyDescent="0.25">
      <c r="A3335"/>
      <c r="B3335"/>
      <c r="C3335"/>
      <c r="D3335"/>
      <c r="E3335"/>
      <c r="F3335"/>
    </row>
    <row r="3336" spans="1:6" ht="15" x14ac:dyDescent="0.25">
      <c r="A3336"/>
      <c r="B3336"/>
      <c r="C3336"/>
      <c r="D3336"/>
      <c r="E3336"/>
      <c r="F3336"/>
    </row>
    <row r="3337" spans="1:6" ht="15" x14ac:dyDescent="0.25">
      <c r="A3337"/>
      <c r="B3337"/>
      <c r="C3337"/>
      <c r="D3337"/>
      <c r="E3337"/>
      <c r="F3337"/>
    </row>
    <row r="3338" spans="1:6" ht="15" x14ac:dyDescent="0.25">
      <c r="A3338"/>
      <c r="B3338"/>
      <c r="C3338"/>
      <c r="D3338"/>
      <c r="E3338"/>
      <c r="F3338"/>
    </row>
    <row r="3339" spans="1:6" ht="15" x14ac:dyDescent="0.25">
      <c r="A3339"/>
      <c r="B3339"/>
      <c r="C3339"/>
      <c r="D3339"/>
      <c r="E3339"/>
      <c r="F3339"/>
    </row>
    <row r="3340" spans="1:6" ht="15" x14ac:dyDescent="0.25">
      <c r="A3340"/>
      <c r="B3340"/>
      <c r="C3340"/>
      <c r="D3340"/>
      <c r="E3340"/>
      <c r="F3340"/>
    </row>
    <row r="3341" spans="1:6" ht="15" x14ac:dyDescent="0.25">
      <c r="A3341"/>
      <c r="B3341"/>
      <c r="C3341"/>
      <c r="D3341"/>
      <c r="E3341"/>
      <c r="F3341"/>
    </row>
    <row r="3342" spans="1:6" ht="15" x14ac:dyDescent="0.25">
      <c r="A3342"/>
      <c r="B3342"/>
      <c r="C3342"/>
      <c r="D3342"/>
      <c r="E3342"/>
      <c r="F3342"/>
    </row>
    <row r="3343" spans="1:6" ht="15" x14ac:dyDescent="0.25">
      <c r="A3343"/>
      <c r="B3343"/>
      <c r="C3343"/>
      <c r="D3343"/>
      <c r="E3343"/>
      <c r="F3343"/>
    </row>
    <row r="3344" spans="1:6" ht="15" x14ac:dyDescent="0.25">
      <c r="A3344"/>
      <c r="B3344"/>
      <c r="C3344"/>
      <c r="D3344"/>
      <c r="E3344"/>
      <c r="F3344"/>
    </row>
    <row r="3345" spans="1:6" ht="15" x14ac:dyDescent="0.25">
      <c r="A3345"/>
      <c r="B3345"/>
      <c r="C3345"/>
      <c r="D3345"/>
      <c r="E3345"/>
      <c r="F3345"/>
    </row>
    <row r="3346" spans="1:6" ht="15" x14ac:dyDescent="0.25">
      <c r="A3346"/>
      <c r="B3346"/>
      <c r="C3346"/>
      <c r="D3346"/>
      <c r="E3346"/>
      <c r="F3346"/>
    </row>
    <row r="3347" spans="1:6" ht="15" x14ac:dyDescent="0.25">
      <c r="A3347"/>
      <c r="B3347"/>
      <c r="C3347"/>
      <c r="D3347"/>
      <c r="E3347"/>
      <c r="F3347"/>
    </row>
    <row r="3348" spans="1:6" ht="15" x14ac:dyDescent="0.25">
      <c r="A3348"/>
      <c r="B3348"/>
      <c r="C3348"/>
      <c r="D3348"/>
      <c r="E3348"/>
      <c r="F3348"/>
    </row>
    <row r="3349" spans="1:6" ht="15" x14ac:dyDescent="0.25">
      <c r="A3349"/>
      <c r="B3349"/>
      <c r="C3349"/>
      <c r="D3349"/>
      <c r="E3349"/>
      <c r="F3349"/>
    </row>
    <row r="3350" spans="1:6" ht="15" x14ac:dyDescent="0.25">
      <c r="A3350"/>
      <c r="B3350"/>
      <c r="C3350"/>
      <c r="D3350"/>
      <c r="E3350"/>
      <c r="F3350"/>
    </row>
    <row r="3351" spans="1:6" ht="15" x14ac:dyDescent="0.25">
      <c r="A3351"/>
      <c r="B3351"/>
      <c r="C3351"/>
      <c r="D3351"/>
      <c r="E3351"/>
      <c r="F3351"/>
    </row>
    <row r="3352" spans="1:6" ht="15" x14ac:dyDescent="0.25">
      <c r="A3352"/>
      <c r="B3352"/>
      <c r="C3352"/>
      <c r="D3352"/>
      <c r="E3352"/>
      <c r="F3352"/>
    </row>
    <row r="3353" spans="1:6" ht="15" x14ac:dyDescent="0.25">
      <c r="A3353"/>
      <c r="B3353"/>
      <c r="C3353"/>
      <c r="D3353"/>
      <c r="E3353"/>
      <c r="F3353"/>
    </row>
    <row r="3354" spans="1:6" ht="15" x14ac:dyDescent="0.25">
      <c r="A3354"/>
      <c r="B3354"/>
      <c r="C3354"/>
      <c r="D3354"/>
      <c r="E3354"/>
      <c r="F3354"/>
    </row>
    <row r="3355" spans="1:6" ht="15" x14ac:dyDescent="0.25">
      <c r="A3355"/>
      <c r="B3355"/>
      <c r="C3355"/>
      <c r="D3355"/>
      <c r="E3355"/>
      <c r="F3355"/>
    </row>
    <row r="3356" spans="1:6" ht="15" x14ac:dyDescent="0.25">
      <c r="A3356"/>
      <c r="B3356"/>
      <c r="C3356"/>
      <c r="D3356"/>
      <c r="E3356"/>
      <c r="F3356"/>
    </row>
    <row r="3357" spans="1:6" ht="15" x14ac:dyDescent="0.25">
      <c r="A3357"/>
      <c r="B3357"/>
      <c r="C3357"/>
      <c r="D3357"/>
      <c r="E3357"/>
      <c r="F3357"/>
    </row>
    <row r="3358" spans="1:6" ht="15" x14ac:dyDescent="0.25">
      <c r="A3358"/>
      <c r="B3358"/>
      <c r="C3358"/>
      <c r="D3358"/>
      <c r="E3358"/>
      <c r="F3358"/>
    </row>
    <row r="3359" spans="1:6" ht="15" x14ac:dyDescent="0.25">
      <c r="A3359"/>
      <c r="B3359"/>
      <c r="C3359"/>
      <c r="D3359"/>
      <c r="E3359"/>
      <c r="F3359"/>
    </row>
    <row r="3360" spans="1:6" ht="15" x14ac:dyDescent="0.25">
      <c r="A3360"/>
      <c r="B3360"/>
      <c r="C3360"/>
      <c r="D3360"/>
      <c r="E3360"/>
      <c r="F3360"/>
    </row>
    <row r="3361" spans="1:6" ht="15" x14ac:dyDescent="0.25">
      <c r="A3361"/>
      <c r="B3361"/>
      <c r="C3361"/>
      <c r="D3361"/>
      <c r="E3361"/>
      <c r="F3361"/>
    </row>
    <row r="3362" spans="1:6" ht="15" x14ac:dyDescent="0.25">
      <c r="A3362"/>
      <c r="B3362"/>
      <c r="C3362"/>
      <c r="D3362"/>
      <c r="E3362"/>
      <c r="F3362"/>
    </row>
    <row r="3363" spans="1:6" ht="15" x14ac:dyDescent="0.25">
      <c r="A3363"/>
      <c r="B3363"/>
      <c r="C3363"/>
      <c r="D3363"/>
      <c r="E3363"/>
      <c r="F3363"/>
    </row>
    <row r="3364" spans="1:6" ht="15" x14ac:dyDescent="0.25">
      <c r="A3364"/>
      <c r="B3364"/>
      <c r="C3364"/>
      <c r="D3364"/>
      <c r="E3364"/>
      <c r="F3364"/>
    </row>
    <row r="3365" spans="1:6" ht="15" x14ac:dyDescent="0.25">
      <c r="A3365"/>
      <c r="B3365"/>
      <c r="C3365"/>
      <c r="D3365"/>
      <c r="E3365"/>
      <c r="F3365"/>
    </row>
    <row r="3366" spans="1:6" ht="15" x14ac:dyDescent="0.25">
      <c r="A3366"/>
      <c r="B3366"/>
      <c r="C3366"/>
      <c r="D3366"/>
      <c r="E3366"/>
      <c r="F3366"/>
    </row>
    <row r="3367" spans="1:6" ht="15" x14ac:dyDescent="0.25">
      <c r="A3367"/>
      <c r="B3367"/>
      <c r="C3367"/>
      <c r="D3367"/>
      <c r="E3367"/>
      <c r="F3367"/>
    </row>
    <row r="3368" spans="1:6" ht="15" x14ac:dyDescent="0.25">
      <c r="A3368"/>
      <c r="B3368"/>
      <c r="C3368"/>
      <c r="D3368"/>
      <c r="E3368"/>
      <c r="F3368"/>
    </row>
    <row r="3369" spans="1:6" ht="15" x14ac:dyDescent="0.25">
      <c r="A3369"/>
      <c r="B3369"/>
      <c r="C3369"/>
      <c r="D3369"/>
      <c r="E3369"/>
      <c r="F3369"/>
    </row>
    <row r="3370" spans="1:6" ht="15" x14ac:dyDescent="0.25">
      <c r="A3370"/>
      <c r="B3370"/>
      <c r="C3370"/>
      <c r="D3370"/>
      <c r="E3370"/>
      <c r="F3370"/>
    </row>
    <row r="3371" spans="1:6" ht="15" x14ac:dyDescent="0.25">
      <c r="A3371"/>
      <c r="B3371"/>
      <c r="C3371"/>
      <c r="D3371"/>
      <c r="E3371"/>
      <c r="F3371"/>
    </row>
    <row r="3372" spans="1:6" ht="15" x14ac:dyDescent="0.25">
      <c r="A3372"/>
      <c r="B3372"/>
      <c r="C3372"/>
      <c r="D3372"/>
      <c r="E3372"/>
      <c r="F3372"/>
    </row>
    <row r="3373" spans="1:6" ht="15" x14ac:dyDescent="0.25">
      <c r="A3373"/>
      <c r="B3373"/>
      <c r="C3373"/>
      <c r="D3373"/>
      <c r="E3373"/>
      <c r="F3373"/>
    </row>
    <row r="3374" spans="1:6" ht="15" x14ac:dyDescent="0.25">
      <c r="A3374"/>
      <c r="B3374"/>
      <c r="C3374"/>
      <c r="D3374"/>
      <c r="E3374"/>
      <c r="F3374"/>
    </row>
    <row r="3375" spans="1:6" ht="15" x14ac:dyDescent="0.25">
      <c r="A3375"/>
      <c r="B3375"/>
      <c r="C3375"/>
      <c r="D3375"/>
      <c r="E3375"/>
      <c r="F3375"/>
    </row>
    <row r="3376" spans="1:6" ht="15" x14ac:dyDescent="0.25">
      <c r="A3376"/>
      <c r="B3376"/>
      <c r="C3376"/>
      <c r="D3376"/>
      <c r="E3376"/>
      <c r="F3376"/>
    </row>
    <row r="3377" spans="1:6" ht="15" x14ac:dyDescent="0.25">
      <c r="A3377"/>
      <c r="B3377"/>
      <c r="C3377"/>
      <c r="D3377"/>
      <c r="E3377"/>
      <c r="F3377"/>
    </row>
    <row r="3378" spans="1:6" ht="15" x14ac:dyDescent="0.25">
      <c r="A3378"/>
      <c r="B3378"/>
      <c r="C3378"/>
      <c r="D3378"/>
      <c r="E3378"/>
      <c r="F3378"/>
    </row>
    <row r="3379" spans="1:6" ht="15" x14ac:dyDescent="0.25">
      <c r="A3379"/>
      <c r="B3379"/>
      <c r="C3379"/>
      <c r="D3379"/>
      <c r="E3379"/>
      <c r="F3379"/>
    </row>
    <row r="3380" spans="1:6" ht="15" x14ac:dyDescent="0.25">
      <c r="A3380"/>
      <c r="B3380"/>
      <c r="C3380"/>
      <c r="D3380"/>
      <c r="E3380"/>
      <c r="F3380"/>
    </row>
    <row r="3381" spans="1:6" ht="15" x14ac:dyDescent="0.25">
      <c r="A3381"/>
      <c r="B3381"/>
      <c r="C3381"/>
      <c r="D3381"/>
      <c r="E3381"/>
      <c r="F3381"/>
    </row>
    <row r="3382" spans="1:6" ht="15" x14ac:dyDescent="0.25">
      <c r="A3382"/>
      <c r="B3382"/>
      <c r="C3382"/>
      <c r="D3382"/>
      <c r="E3382"/>
      <c r="F3382"/>
    </row>
    <row r="3383" spans="1:6" ht="15" x14ac:dyDescent="0.25">
      <c r="A3383"/>
      <c r="B3383"/>
      <c r="C3383"/>
      <c r="D3383"/>
      <c r="E3383"/>
      <c r="F3383"/>
    </row>
    <row r="3384" spans="1:6" ht="15" x14ac:dyDescent="0.25">
      <c r="A3384"/>
      <c r="B3384"/>
      <c r="C3384"/>
      <c r="D3384"/>
      <c r="E3384"/>
      <c r="F3384"/>
    </row>
    <row r="3385" spans="1:6" ht="15" x14ac:dyDescent="0.25">
      <c r="A3385"/>
      <c r="B3385"/>
      <c r="C3385"/>
      <c r="D3385"/>
      <c r="E3385"/>
      <c r="F3385"/>
    </row>
    <row r="3386" spans="1:6" ht="15" x14ac:dyDescent="0.25">
      <c r="A3386"/>
      <c r="B3386"/>
      <c r="C3386"/>
      <c r="D3386"/>
      <c r="E3386"/>
      <c r="F3386"/>
    </row>
    <row r="3387" spans="1:6" ht="15" x14ac:dyDescent="0.25">
      <c r="A3387"/>
      <c r="B3387"/>
      <c r="C3387"/>
      <c r="D3387"/>
      <c r="E3387"/>
      <c r="F3387"/>
    </row>
    <row r="3388" spans="1:6" ht="15" x14ac:dyDescent="0.25">
      <c r="A3388"/>
      <c r="B3388"/>
      <c r="C3388"/>
      <c r="D3388"/>
      <c r="E3388"/>
      <c r="F3388"/>
    </row>
    <row r="3389" spans="1:6" ht="15" x14ac:dyDescent="0.25">
      <c r="A3389"/>
      <c r="B3389"/>
      <c r="C3389"/>
      <c r="D3389"/>
      <c r="E3389"/>
      <c r="F3389"/>
    </row>
    <row r="3390" spans="1:6" ht="15" x14ac:dyDescent="0.25">
      <c r="A3390"/>
      <c r="B3390"/>
      <c r="C3390"/>
      <c r="D3390"/>
      <c r="E3390"/>
      <c r="F3390"/>
    </row>
    <row r="3391" spans="1:6" ht="15" x14ac:dyDescent="0.25">
      <c r="A3391"/>
      <c r="B3391"/>
      <c r="C3391"/>
      <c r="D3391"/>
      <c r="E3391"/>
      <c r="F3391"/>
    </row>
    <row r="3392" spans="1:6" ht="15" x14ac:dyDescent="0.25">
      <c r="A3392"/>
      <c r="B3392"/>
      <c r="C3392"/>
      <c r="D3392"/>
      <c r="E3392"/>
      <c r="F3392"/>
    </row>
    <row r="3393" spans="1:6" ht="15" x14ac:dyDescent="0.25">
      <c r="A3393"/>
      <c r="B3393"/>
      <c r="C3393"/>
      <c r="D3393"/>
      <c r="E3393"/>
      <c r="F3393"/>
    </row>
    <row r="3394" spans="1:6" ht="15" x14ac:dyDescent="0.25">
      <c r="A3394"/>
      <c r="B3394"/>
      <c r="C3394"/>
      <c r="D3394"/>
      <c r="E3394"/>
      <c r="F3394"/>
    </row>
    <row r="3395" spans="1:6" ht="15" x14ac:dyDescent="0.25">
      <c r="A3395"/>
      <c r="B3395"/>
      <c r="C3395"/>
      <c r="D3395"/>
      <c r="E3395"/>
      <c r="F3395"/>
    </row>
    <row r="3396" spans="1:6" ht="15" x14ac:dyDescent="0.25">
      <c r="A3396"/>
      <c r="B3396"/>
      <c r="C3396"/>
      <c r="D3396"/>
      <c r="E3396"/>
      <c r="F3396"/>
    </row>
    <row r="3397" spans="1:6" ht="15" x14ac:dyDescent="0.25">
      <c r="A3397"/>
      <c r="B3397"/>
      <c r="C3397"/>
      <c r="D3397"/>
      <c r="E3397"/>
      <c r="F3397"/>
    </row>
    <row r="3398" spans="1:6" ht="15" x14ac:dyDescent="0.25">
      <c r="A3398"/>
      <c r="B3398"/>
      <c r="C3398"/>
      <c r="D3398"/>
      <c r="E3398"/>
      <c r="F3398"/>
    </row>
    <row r="3399" spans="1:6" ht="15" x14ac:dyDescent="0.25">
      <c r="A3399"/>
      <c r="B3399"/>
      <c r="C3399"/>
      <c r="D3399"/>
      <c r="E3399"/>
      <c r="F3399"/>
    </row>
    <row r="3400" spans="1:6" ht="15" x14ac:dyDescent="0.25">
      <c r="A3400"/>
      <c r="B3400"/>
      <c r="C3400"/>
      <c r="D3400"/>
      <c r="E3400"/>
      <c r="F3400"/>
    </row>
    <row r="3401" spans="1:6" ht="15" x14ac:dyDescent="0.25">
      <c r="A3401"/>
      <c r="B3401"/>
      <c r="C3401"/>
      <c r="D3401"/>
      <c r="E3401"/>
      <c r="F3401"/>
    </row>
    <row r="3402" spans="1:6" ht="15" x14ac:dyDescent="0.25">
      <c r="A3402"/>
      <c r="B3402"/>
      <c r="C3402"/>
      <c r="D3402"/>
      <c r="E3402"/>
      <c r="F3402"/>
    </row>
    <row r="3403" spans="1:6" ht="15" x14ac:dyDescent="0.25">
      <c r="A3403"/>
      <c r="B3403"/>
      <c r="C3403"/>
      <c r="D3403"/>
      <c r="E3403"/>
      <c r="F3403"/>
    </row>
    <row r="3404" spans="1:6" ht="15" x14ac:dyDescent="0.25">
      <c r="A3404"/>
      <c r="B3404"/>
      <c r="C3404"/>
      <c r="D3404"/>
      <c r="E3404"/>
      <c r="F3404"/>
    </row>
    <row r="3405" spans="1:6" ht="15" x14ac:dyDescent="0.25">
      <c r="A3405"/>
      <c r="B3405"/>
      <c r="C3405"/>
      <c r="D3405"/>
      <c r="E3405"/>
      <c r="F3405"/>
    </row>
    <row r="3406" spans="1:6" ht="15" x14ac:dyDescent="0.25">
      <c r="A3406"/>
      <c r="B3406"/>
      <c r="C3406"/>
      <c r="D3406"/>
      <c r="E3406"/>
      <c r="F3406"/>
    </row>
    <row r="3407" spans="1:6" ht="15" x14ac:dyDescent="0.25">
      <c r="A3407"/>
      <c r="B3407"/>
      <c r="C3407"/>
      <c r="D3407"/>
      <c r="E3407"/>
      <c r="F3407"/>
    </row>
    <row r="3408" spans="1:6" ht="15" x14ac:dyDescent="0.25">
      <c r="A3408"/>
      <c r="B3408"/>
      <c r="C3408"/>
      <c r="D3408"/>
      <c r="E3408"/>
      <c r="F3408"/>
    </row>
    <row r="3409" spans="1:6" ht="15" x14ac:dyDescent="0.25">
      <c r="A3409"/>
      <c r="B3409"/>
      <c r="C3409"/>
      <c r="D3409"/>
      <c r="E3409"/>
      <c r="F3409"/>
    </row>
    <row r="3410" spans="1:6" ht="15" x14ac:dyDescent="0.25">
      <c r="A3410"/>
      <c r="B3410"/>
      <c r="C3410"/>
      <c r="D3410"/>
      <c r="E3410"/>
      <c r="F3410"/>
    </row>
    <row r="3411" spans="1:6" ht="15" x14ac:dyDescent="0.25">
      <c r="A3411"/>
      <c r="B3411"/>
      <c r="C3411"/>
      <c r="D3411"/>
      <c r="E3411"/>
      <c r="F3411"/>
    </row>
    <row r="3412" spans="1:6" ht="15" x14ac:dyDescent="0.25">
      <c r="A3412"/>
      <c r="B3412"/>
      <c r="C3412"/>
      <c r="D3412"/>
      <c r="E3412"/>
      <c r="F3412"/>
    </row>
    <row r="3413" spans="1:6" ht="15" x14ac:dyDescent="0.25">
      <c r="A3413"/>
      <c r="B3413"/>
      <c r="C3413"/>
      <c r="D3413"/>
      <c r="E3413"/>
      <c r="F3413"/>
    </row>
    <row r="3414" spans="1:6" ht="15" x14ac:dyDescent="0.25">
      <c r="A3414"/>
      <c r="B3414"/>
      <c r="C3414"/>
      <c r="D3414"/>
      <c r="E3414"/>
      <c r="F3414"/>
    </row>
    <row r="3415" spans="1:6" ht="15" x14ac:dyDescent="0.25">
      <c r="A3415"/>
      <c r="B3415"/>
      <c r="C3415"/>
      <c r="D3415"/>
      <c r="E3415"/>
      <c r="F3415"/>
    </row>
    <row r="3416" spans="1:6" ht="15" x14ac:dyDescent="0.25">
      <c r="A3416"/>
      <c r="B3416"/>
      <c r="C3416"/>
      <c r="D3416"/>
      <c r="E3416"/>
      <c r="F3416"/>
    </row>
    <row r="3417" spans="1:6" ht="15" x14ac:dyDescent="0.25">
      <c r="A3417"/>
      <c r="B3417"/>
      <c r="C3417"/>
      <c r="D3417"/>
      <c r="E3417"/>
      <c r="F3417"/>
    </row>
    <row r="3418" spans="1:6" ht="15" x14ac:dyDescent="0.25">
      <c r="A3418"/>
      <c r="B3418"/>
      <c r="C3418"/>
      <c r="D3418"/>
      <c r="E3418"/>
      <c r="F3418"/>
    </row>
    <row r="3419" spans="1:6" ht="15" x14ac:dyDescent="0.25">
      <c r="A3419"/>
      <c r="B3419"/>
      <c r="C3419"/>
      <c r="D3419"/>
      <c r="E3419"/>
      <c r="F3419"/>
    </row>
    <row r="3420" spans="1:6" ht="15" x14ac:dyDescent="0.25">
      <c r="A3420"/>
      <c r="B3420"/>
      <c r="C3420"/>
      <c r="D3420"/>
      <c r="E3420"/>
      <c r="F3420"/>
    </row>
    <row r="3421" spans="1:6" ht="15" x14ac:dyDescent="0.25">
      <c r="A3421"/>
      <c r="B3421"/>
      <c r="C3421"/>
      <c r="D3421"/>
      <c r="E3421"/>
      <c r="F3421"/>
    </row>
    <row r="3422" spans="1:6" ht="15" x14ac:dyDescent="0.25">
      <c r="A3422"/>
      <c r="B3422"/>
      <c r="C3422"/>
      <c r="D3422"/>
      <c r="E3422"/>
      <c r="F3422"/>
    </row>
    <row r="3423" spans="1:6" ht="15" x14ac:dyDescent="0.25">
      <c r="A3423"/>
      <c r="B3423"/>
      <c r="C3423"/>
      <c r="D3423"/>
      <c r="E3423"/>
      <c r="F3423"/>
    </row>
    <row r="3424" spans="1:6" ht="15" x14ac:dyDescent="0.25">
      <c r="A3424"/>
      <c r="B3424"/>
      <c r="C3424"/>
      <c r="D3424"/>
      <c r="E3424"/>
      <c r="F3424"/>
    </row>
    <row r="3425" spans="1:6" ht="15" x14ac:dyDescent="0.25">
      <c r="A3425"/>
      <c r="B3425"/>
      <c r="C3425"/>
      <c r="D3425"/>
      <c r="E3425"/>
      <c r="F3425"/>
    </row>
    <row r="3426" spans="1:6" ht="15" x14ac:dyDescent="0.25">
      <c r="A3426"/>
      <c r="B3426"/>
      <c r="C3426"/>
      <c r="D3426"/>
      <c r="E3426"/>
      <c r="F3426"/>
    </row>
    <row r="3427" spans="1:6" ht="15" x14ac:dyDescent="0.25">
      <c r="A3427"/>
      <c r="B3427"/>
      <c r="C3427"/>
      <c r="D3427"/>
      <c r="E3427"/>
      <c r="F3427"/>
    </row>
    <row r="3428" spans="1:6" ht="15" x14ac:dyDescent="0.25">
      <c r="A3428"/>
      <c r="B3428"/>
      <c r="C3428"/>
      <c r="D3428"/>
      <c r="E3428"/>
      <c r="F3428"/>
    </row>
    <row r="3429" spans="1:6" ht="15" x14ac:dyDescent="0.25">
      <c r="A3429"/>
      <c r="B3429"/>
      <c r="C3429"/>
      <c r="D3429"/>
      <c r="E3429"/>
      <c r="F3429"/>
    </row>
    <row r="3430" spans="1:6" ht="15" x14ac:dyDescent="0.25">
      <c r="A3430"/>
      <c r="B3430"/>
      <c r="C3430"/>
      <c r="D3430"/>
      <c r="E3430"/>
      <c r="F3430"/>
    </row>
    <row r="3431" spans="1:6" ht="15" x14ac:dyDescent="0.25">
      <c r="A3431"/>
      <c r="B3431"/>
      <c r="C3431"/>
      <c r="D3431"/>
      <c r="E3431"/>
      <c r="F3431"/>
    </row>
    <row r="3432" spans="1:6" ht="15" x14ac:dyDescent="0.25">
      <c r="A3432"/>
      <c r="B3432"/>
      <c r="C3432"/>
      <c r="D3432"/>
      <c r="E3432"/>
      <c r="F3432"/>
    </row>
    <row r="3433" spans="1:6" ht="15" x14ac:dyDescent="0.25">
      <c r="A3433"/>
      <c r="B3433"/>
      <c r="C3433"/>
      <c r="D3433"/>
      <c r="E3433"/>
      <c r="F3433"/>
    </row>
    <row r="3434" spans="1:6" ht="15" x14ac:dyDescent="0.25">
      <c r="A3434"/>
      <c r="B3434"/>
      <c r="C3434"/>
      <c r="D3434"/>
      <c r="E3434"/>
      <c r="F3434"/>
    </row>
    <row r="3435" spans="1:6" ht="15" x14ac:dyDescent="0.25">
      <c r="A3435"/>
      <c r="B3435"/>
      <c r="C3435"/>
      <c r="D3435"/>
      <c r="E3435"/>
      <c r="F3435"/>
    </row>
    <row r="3436" spans="1:6" ht="15" x14ac:dyDescent="0.25">
      <c r="A3436"/>
      <c r="B3436"/>
      <c r="C3436"/>
      <c r="D3436"/>
      <c r="E3436"/>
      <c r="F3436"/>
    </row>
    <row r="3437" spans="1:6" ht="15" x14ac:dyDescent="0.25">
      <c r="A3437"/>
      <c r="B3437"/>
      <c r="C3437"/>
      <c r="D3437"/>
      <c r="E3437"/>
      <c r="F3437"/>
    </row>
    <row r="3438" spans="1:6" ht="15" x14ac:dyDescent="0.25">
      <c r="A3438"/>
      <c r="B3438"/>
      <c r="C3438"/>
      <c r="D3438"/>
      <c r="E3438"/>
      <c r="F3438"/>
    </row>
    <row r="3439" spans="1:6" ht="15" x14ac:dyDescent="0.25">
      <c r="A3439"/>
      <c r="B3439"/>
      <c r="C3439"/>
      <c r="D3439"/>
      <c r="E3439"/>
      <c r="F3439"/>
    </row>
    <row r="3440" spans="1:6" ht="15" x14ac:dyDescent="0.25">
      <c r="A3440"/>
      <c r="B3440"/>
      <c r="C3440"/>
      <c r="D3440"/>
      <c r="E3440"/>
      <c r="F3440"/>
    </row>
    <row r="3441" spans="1:6" ht="15" x14ac:dyDescent="0.25">
      <c r="A3441"/>
      <c r="B3441"/>
      <c r="C3441"/>
      <c r="D3441"/>
      <c r="E3441"/>
      <c r="F3441"/>
    </row>
    <row r="3442" spans="1:6" ht="15" x14ac:dyDescent="0.25">
      <c r="A3442"/>
      <c r="B3442"/>
      <c r="C3442"/>
      <c r="D3442"/>
      <c r="E3442"/>
      <c r="F3442"/>
    </row>
    <row r="3443" spans="1:6" ht="15" x14ac:dyDescent="0.25">
      <c r="A3443"/>
      <c r="B3443"/>
      <c r="C3443"/>
      <c r="D3443"/>
      <c r="E3443"/>
      <c r="F3443"/>
    </row>
    <row r="3444" spans="1:6" ht="15" x14ac:dyDescent="0.25">
      <c r="A3444"/>
      <c r="B3444"/>
      <c r="C3444"/>
      <c r="D3444"/>
      <c r="E3444"/>
      <c r="F3444"/>
    </row>
    <row r="3445" spans="1:6" ht="15" x14ac:dyDescent="0.25">
      <c r="A3445"/>
      <c r="B3445"/>
      <c r="C3445"/>
      <c r="D3445"/>
      <c r="E3445"/>
      <c r="F3445"/>
    </row>
    <row r="3446" spans="1:6" ht="15" x14ac:dyDescent="0.25">
      <c r="A3446"/>
      <c r="B3446"/>
      <c r="C3446"/>
      <c r="D3446"/>
      <c r="E3446"/>
      <c r="F3446"/>
    </row>
    <row r="3447" spans="1:6" ht="15" x14ac:dyDescent="0.25">
      <c r="A3447"/>
      <c r="B3447"/>
      <c r="C3447"/>
      <c r="D3447"/>
      <c r="E3447"/>
      <c r="F3447"/>
    </row>
    <row r="3448" spans="1:6" ht="15" x14ac:dyDescent="0.25">
      <c r="A3448"/>
      <c r="B3448"/>
      <c r="C3448"/>
      <c r="D3448"/>
      <c r="E3448"/>
      <c r="F3448"/>
    </row>
    <row r="3449" spans="1:6" ht="15" x14ac:dyDescent="0.25">
      <c r="A3449"/>
      <c r="B3449"/>
      <c r="C3449"/>
      <c r="D3449"/>
      <c r="E3449"/>
      <c r="F3449"/>
    </row>
    <row r="3450" spans="1:6" ht="15" x14ac:dyDescent="0.25">
      <c r="A3450"/>
      <c r="B3450"/>
      <c r="C3450"/>
      <c r="D3450"/>
      <c r="E3450"/>
      <c r="F3450"/>
    </row>
    <row r="3451" spans="1:6" ht="15" x14ac:dyDescent="0.25">
      <c r="A3451"/>
      <c r="B3451"/>
      <c r="C3451"/>
      <c r="D3451"/>
      <c r="E3451"/>
      <c r="F3451"/>
    </row>
    <row r="3452" spans="1:6" ht="15" x14ac:dyDescent="0.25">
      <c r="A3452"/>
      <c r="B3452"/>
      <c r="C3452"/>
      <c r="D3452"/>
      <c r="E3452"/>
      <c r="F3452"/>
    </row>
    <row r="3453" spans="1:6" ht="15" x14ac:dyDescent="0.25">
      <c r="A3453"/>
      <c r="B3453"/>
      <c r="C3453"/>
      <c r="D3453"/>
      <c r="E3453"/>
      <c r="F3453"/>
    </row>
    <row r="3454" spans="1:6" ht="15" x14ac:dyDescent="0.25">
      <c r="A3454"/>
      <c r="B3454"/>
      <c r="C3454"/>
      <c r="D3454"/>
      <c r="E3454"/>
      <c r="F3454"/>
    </row>
    <row r="3455" spans="1:6" ht="15" x14ac:dyDescent="0.25">
      <c r="A3455"/>
      <c r="B3455"/>
      <c r="C3455"/>
      <c r="D3455"/>
      <c r="E3455"/>
      <c r="F3455"/>
    </row>
    <row r="3456" spans="1:6" ht="15" x14ac:dyDescent="0.25">
      <c r="A3456"/>
      <c r="B3456"/>
      <c r="C3456"/>
      <c r="D3456"/>
      <c r="E3456"/>
      <c r="F3456"/>
    </row>
    <row r="3457" spans="1:6" ht="15" x14ac:dyDescent="0.25">
      <c r="A3457"/>
      <c r="B3457"/>
      <c r="C3457"/>
      <c r="D3457"/>
      <c r="E3457"/>
      <c r="F3457"/>
    </row>
    <row r="3458" spans="1:6" ht="15" x14ac:dyDescent="0.25">
      <c r="A3458"/>
      <c r="B3458"/>
      <c r="C3458"/>
      <c r="D3458"/>
      <c r="E3458"/>
      <c r="F3458"/>
    </row>
    <row r="3459" spans="1:6" ht="15" x14ac:dyDescent="0.25">
      <c r="A3459"/>
      <c r="B3459"/>
      <c r="C3459"/>
      <c r="D3459"/>
      <c r="E3459"/>
      <c r="F3459"/>
    </row>
    <row r="3460" spans="1:6" ht="15" x14ac:dyDescent="0.25">
      <c r="A3460"/>
      <c r="B3460"/>
      <c r="C3460"/>
      <c r="D3460"/>
      <c r="E3460"/>
      <c r="F3460"/>
    </row>
    <row r="3461" spans="1:6" ht="15" x14ac:dyDescent="0.25">
      <c r="A3461"/>
      <c r="B3461"/>
      <c r="C3461"/>
      <c r="D3461"/>
      <c r="E3461"/>
      <c r="F3461"/>
    </row>
    <row r="3462" spans="1:6" ht="15" x14ac:dyDescent="0.25">
      <c r="A3462"/>
      <c r="B3462"/>
      <c r="C3462"/>
      <c r="D3462"/>
      <c r="E3462"/>
      <c r="F3462"/>
    </row>
    <row r="3463" spans="1:6" ht="15" x14ac:dyDescent="0.25">
      <c r="A3463"/>
      <c r="B3463"/>
      <c r="C3463"/>
      <c r="D3463"/>
      <c r="E3463"/>
      <c r="F3463"/>
    </row>
    <row r="3464" spans="1:6" ht="15" x14ac:dyDescent="0.25">
      <c r="A3464"/>
      <c r="B3464"/>
      <c r="C3464"/>
      <c r="D3464"/>
      <c r="E3464"/>
      <c r="F3464"/>
    </row>
    <row r="3465" spans="1:6" ht="15" x14ac:dyDescent="0.25">
      <c r="A3465"/>
      <c r="B3465"/>
      <c r="C3465"/>
      <c r="D3465"/>
      <c r="E3465"/>
      <c r="F3465"/>
    </row>
    <row r="3466" spans="1:6" ht="15" x14ac:dyDescent="0.25">
      <c r="A3466"/>
      <c r="B3466"/>
      <c r="C3466"/>
      <c r="D3466"/>
      <c r="E3466"/>
      <c r="F3466"/>
    </row>
    <row r="3467" spans="1:6" ht="15" x14ac:dyDescent="0.25">
      <c r="A3467"/>
      <c r="B3467"/>
      <c r="C3467"/>
      <c r="D3467"/>
      <c r="E3467"/>
      <c r="F3467"/>
    </row>
    <row r="3468" spans="1:6" ht="15" x14ac:dyDescent="0.25">
      <c r="A3468"/>
      <c r="B3468"/>
      <c r="C3468"/>
      <c r="D3468"/>
      <c r="E3468"/>
      <c r="F3468"/>
    </row>
    <row r="3469" spans="1:6" ht="15" x14ac:dyDescent="0.25">
      <c r="A3469"/>
      <c r="B3469"/>
      <c r="C3469"/>
      <c r="D3469"/>
      <c r="E3469"/>
      <c r="F3469"/>
    </row>
    <row r="3470" spans="1:6" ht="15" x14ac:dyDescent="0.25">
      <c r="A3470"/>
      <c r="B3470"/>
      <c r="C3470"/>
      <c r="D3470"/>
      <c r="E3470"/>
      <c r="F3470"/>
    </row>
    <row r="3471" spans="1:6" ht="15" x14ac:dyDescent="0.25">
      <c r="A3471"/>
      <c r="B3471"/>
      <c r="C3471"/>
      <c r="D3471"/>
      <c r="E3471"/>
      <c r="F3471"/>
    </row>
    <row r="3472" spans="1:6" ht="15" x14ac:dyDescent="0.25">
      <c r="A3472"/>
      <c r="B3472"/>
      <c r="C3472"/>
      <c r="D3472"/>
      <c r="E3472"/>
      <c r="F3472"/>
    </row>
    <row r="3473" spans="1:6" ht="15" x14ac:dyDescent="0.25">
      <c r="A3473"/>
      <c r="B3473"/>
      <c r="C3473"/>
      <c r="D3473"/>
      <c r="E3473"/>
      <c r="F3473"/>
    </row>
    <row r="3474" spans="1:6" ht="15" x14ac:dyDescent="0.25">
      <c r="A3474"/>
      <c r="B3474"/>
      <c r="C3474"/>
      <c r="D3474"/>
      <c r="E3474"/>
      <c r="F3474"/>
    </row>
    <row r="3475" spans="1:6" ht="15" x14ac:dyDescent="0.25">
      <c r="A3475"/>
      <c r="B3475"/>
      <c r="C3475"/>
      <c r="D3475"/>
      <c r="E3475"/>
      <c r="F3475"/>
    </row>
    <row r="3476" spans="1:6" ht="15" x14ac:dyDescent="0.25">
      <c r="A3476"/>
      <c r="B3476"/>
      <c r="C3476"/>
      <c r="D3476"/>
      <c r="E3476"/>
      <c r="F3476"/>
    </row>
    <row r="3477" spans="1:6" ht="15" x14ac:dyDescent="0.25">
      <c r="A3477"/>
      <c r="B3477"/>
      <c r="C3477"/>
      <c r="D3477"/>
      <c r="E3477"/>
      <c r="F3477"/>
    </row>
    <row r="3478" spans="1:6" ht="15" x14ac:dyDescent="0.25">
      <c r="A3478"/>
      <c r="B3478"/>
      <c r="C3478"/>
      <c r="D3478"/>
      <c r="E3478"/>
      <c r="F3478"/>
    </row>
    <row r="3479" spans="1:6" ht="15" x14ac:dyDescent="0.25">
      <c r="A3479"/>
      <c r="B3479"/>
      <c r="C3479"/>
      <c r="D3479"/>
      <c r="E3479"/>
      <c r="F3479"/>
    </row>
    <row r="3480" spans="1:6" ht="15" x14ac:dyDescent="0.25">
      <c r="A3480"/>
      <c r="B3480"/>
      <c r="C3480"/>
      <c r="D3480"/>
      <c r="E3480"/>
      <c r="F3480"/>
    </row>
    <row r="3481" spans="1:6" ht="15" x14ac:dyDescent="0.25">
      <c r="A3481"/>
      <c r="B3481"/>
      <c r="C3481"/>
      <c r="D3481"/>
      <c r="E3481"/>
      <c r="F3481"/>
    </row>
    <row r="3482" spans="1:6" ht="15" x14ac:dyDescent="0.25">
      <c r="A3482"/>
      <c r="B3482"/>
      <c r="C3482"/>
      <c r="D3482"/>
      <c r="E3482"/>
      <c r="F3482"/>
    </row>
    <row r="3483" spans="1:6" ht="15" x14ac:dyDescent="0.25">
      <c r="A3483"/>
      <c r="B3483"/>
      <c r="C3483"/>
      <c r="D3483"/>
      <c r="E3483"/>
      <c r="F3483"/>
    </row>
    <row r="3484" spans="1:6" ht="15" x14ac:dyDescent="0.25">
      <c r="A3484"/>
      <c r="B3484"/>
      <c r="C3484"/>
      <c r="D3484"/>
      <c r="E3484"/>
      <c r="F3484"/>
    </row>
    <row r="3485" spans="1:6" ht="15" x14ac:dyDescent="0.25">
      <c r="A3485"/>
      <c r="B3485"/>
      <c r="C3485"/>
      <c r="D3485"/>
      <c r="E3485"/>
      <c r="F3485"/>
    </row>
    <row r="3486" spans="1:6" ht="15" x14ac:dyDescent="0.25">
      <c r="A3486"/>
      <c r="B3486"/>
      <c r="C3486"/>
      <c r="D3486"/>
      <c r="E3486"/>
      <c r="F3486"/>
    </row>
    <row r="3487" spans="1:6" ht="15" x14ac:dyDescent="0.25">
      <c r="A3487"/>
      <c r="B3487"/>
      <c r="C3487"/>
      <c r="D3487"/>
      <c r="E3487"/>
      <c r="F3487"/>
    </row>
    <row r="3488" spans="1:6" ht="15" x14ac:dyDescent="0.25">
      <c r="A3488"/>
      <c r="B3488"/>
      <c r="C3488"/>
      <c r="D3488"/>
      <c r="E3488"/>
      <c r="F3488"/>
    </row>
    <row r="3489" spans="1:6" ht="15" x14ac:dyDescent="0.25">
      <c r="A3489"/>
      <c r="B3489"/>
      <c r="C3489"/>
      <c r="D3489"/>
      <c r="E3489"/>
      <c r="F3489"/>
    </row>
    <row r="3490" spans="1:6" ht="15" x14ac:dyDescent="0.25">
      <c r="A3490"/>
      <c r="B3490"/>
      <c r="C3490"/>
      <c r="D3490"/>
      <c r="E3490"/>
      <c r="F3490"/>
    </row>
    <row r="3491" spans="1:6" ht="15" x14ac:dyDescent="0.25">
      <c r="A3491"/>
      <c r="B3491"/>
      <c r="C3491"/>
      <c r="D3491"/>
      <c r="E3491"/>
      <c r="F3491"/>
    </row>
    <row r="3492" spans="1:6" ht="15" x14ac:dyDescent="0.25">
      <c r="A3492"/>
      <c r="B3492"/>
      <c r="C3492"/>
      <c r="D3492"/>
      <c r="E3492"/>
      <c r="F3492"/>
    </row>
    <row r="3493" spans="1:6" ht="15" x14ac:dyDescent="0.25">
      <c r="A3493"/>
      <c r="B3493"/>
      <c r="C3493"/>
      <c r="D3493"/>
      <c r="E3493"/>
      <c r="F3493"/>
    </row>
    <row r="3494" spans="1:6" ht="15" x14ac:dyDescent="0.25">
      <c r="A3494"/>
      <c r="B3494"/>
      <c r="C3494"/>
      <c r="D3494"/>
      <c r="E3494"/>
      <c r="F3494"/>
    </row>
    <row r="3495" spans="1:6" ht="15" x14ac:dyDescent="0.25">
      <c r="A3495"/>
      <c r="B3495"/>
      <c r="C3495"/>
      <c r="D3495"/>
      <c r="E3495"/>
      <c r="F3495"/>
    </row>
    <row r="3496" spans="1:6" ht="15" x14ac:dyDescent="0.25">
      <c r="A3496"/>
      <c r="B3496"/>
      <c r="C3496"/>
      <c r="D3496"/>
      <c r="E3496"/>
      <c r="F3496"/>
    </row>
    <row r="3497" spans="1:6" ht="15" x14ac:dyDescent="0.25">
      <c r="A3497"/>
      <c r="B3497"/>
      <c r="C3497"/>
      <c r="D3497"/>
      <c r="E3497"/>
      <c r="F3497"/>
    </row>
    <row r="3498" spans="1:6" ht="15" x14ac:dyDescent="0.25">
      <c r="A3498"/>
      <c r="B3498"/>
      <c r="C3498"/>
      <c r="D3498"/>
      <c r="E3498"/>
      <c r="F3498"/>
    </row>
    <row r="3499" spans="1:6" ht="15" x14ac:dyDescent="0.25">
      <c r="A3499"/>
      <c r="B3499"/>
      <c r="C3499"/>
      <c r="D3499"/>
      <c r="E3499"/>
      <c r="F3499"/>
    </row>
    <row r="3500" spans="1:6" ht="15" x14ac:dyDescent="0.25">
      <c r="A3500"/>
      <c r="B3500"/>
      <c r="C3500"/>
      <c r="D3500"/>
      <c r="E3500"/>
      <c r="F3500"/>
    </row>
    <row r="3501" spans="1:6" ht="15" x14ac:dyDescent="0.25">
      <c r="A3501"/>
      <c r="B3501"/>
      <c r="C3501"/>
      <c r="D3501"/>
      <c r="E3501"/>
      <c r="F3501"/>
    </row>
    <row r="3502" spans="1:6" ht="15" x14ac:dyDescent="0.25">
      <c r="A3502"/>
      <c r="B3502"/>
      <c r="C3502"/>
      <c r="D3502"/>
      <c r="E3502"/>
      <c r="F3502"/>
    </row>
    <row r="3503" spans="1:6" ht="15" x14ac:dyDescent="0.25">
      <c r="A3503"/>
      <c r="B3503"/>
      <c r="C3503"/>
      <c r="D3503"/>
      <c r="E3503"/>
      <c r="F3503"/>
    </row>
    <row r="3504" spans="1:6" ht="15" x14ac:dyDescent="0.25">
      <c r="A3504"/>
      <c r="B3504"/>
      <c r="C3504"/>
      <c r="D3504"/>
      <c r="E3504"/>
      <c r="F3504"/>
    </row>
    <row r="3505" spans="1:6" ht="15" x14ac:dyDescent="0.25">
      <c r="A3505"/>
      <c r="B3505"/>
      <c r="C3505"/>
      <c r="D3505"/>
      <c r="E3505"/>
      <c r="F3505"/>
    </row>
    <row r="3506" spans="1:6" ht="15" x14ac:dyDescent="0.25">
      <c r="A3506"/>
      <c r="B3506"/>
      <c r="C3506"/>
      <c r="D3506"/>
      <c r="E3506"/>
      <c r="F3506"/>
    </row>
    <row r="3507" spans="1:6" ht="15" x14ac:dyDescent="0.25">
      <c r="A3507"/>
      <c r="B3507"/>
      <c r="C3507"/>
      <c r="D3507"/>
      <c r="E3507"/>
      <c r="F3507"/>
    </row>
    <row r="3508" spans="1:6" ht="15" x14ac:dyDescent="0.25">
      <c r="A3508"/>
      <c r="B3508"/>
      <c r="C3508"/>
      <c r="D3508"/>
      <c r="E3508"/>
      <c r="F3508"/>
    </row>
    <row r="3509" spans="1:6" ht="15" x14ac:dyDescent="0.25">
      <c r="A3509"/>
      <c r="B3509"/>
      <c r="C3509"/>
      <c r="D3509"/>
      <c r="E3509"/>
      <c r="F3509"/>
    </row>
    <row r="3510" spans="1:6" ht="15" x14ac:dyDescent="0.25">
      <c r="A3510"/>
      <c r="B3510"/>
      <c r="C3510"/>
      <c r="D3510"/>
      <c r="E3510"/>
      <c r="F3510"/>
    </row>
    <row r="3511" spans="1:6" ht="15" x14ac:dyDescent="0.25">
      <c r="A3511"/>
      <c r="B3511"/>
      <c r="C3511"/>
      <c r="D3511"/>
      <c r="E3511"/>
      <c r="F3511"/>
    </row>
    <row r="3512" spans="1:6" ht="15" x14ac:dyDescent="0.25">
      <c r="A3512"/>
      <c r="B3512"/>
      <c r="C3512"/>
      <c r="D3512"/>
      <c r="E3512"/>
      <c r="F3512"/>
    </row>
    <row r="3513" spans="1:6" ht="15" x14ac:dyDescent="0.25">
      <c r="A3513"/>
      <c r="B3513"/>
      <c r="C3513"/>
      <c r="D3513"/>
      <c r="E3513"/>
      <c r="F3513"/>
    </row>
    <row r="3514" spans="1:6" ht="15" x14ac:dyDescent="0.25">
      <c r="A3514"/>
      <c r="B3514"/>
      <c r="C3514"/>
      <c r="D3514"/>
      <c r="E3514"/>
      <c r="F3514"/>
    </row>
    <row r="3515" spans="1:6" ht="15" x14ac:dyDescent="0.25">
      <c r="A3515"/>
      <c r="B3515"/>
      <c r="C3515"/>
      <c r="D3515"/>
      <c r="E3515"/>
      <c r="F3515"/>
    </row>
    <row r="3516" spans="1:6" ht="15" x14ac:dyDescent="0.25">
      <c r="A3516"/>
      <c r="B3516"/>
      <c r="C3516"/>
      <c r="D3516"/>
      <c r="E3516"/>
      <c r="F3516"/>
    </row>
    <row r="3517" spans="1:6" ht="15" x14ac:dyDescent="0.25">
      <c r="A3517"/>
      <c r="B3517"/>
      <c r="C3517"/>
      <c r="D3517"/>
      <c r="E3517"/>
      <c r="F3517"/>
    </row>
    <row r="3518" spans="1:6" ht="15" x14ac:dyDescent="0.25">
      <c r="A3518"/>
      <c r="B3518"/>
      <c r="C3518"/>
      <c r="D3518"/>
      <c r="E3518"/>
      <c r="F3518"/>
    </row>
    <row r="3519" spans="1:6" ht="15" x14ac:dyDescent="0.25">
      <c r="A3519"/>
      <c r="B3519"/>
      <c r="C3519"/>
      <c r="D3519"/>
      <c r="E3519"/>
      <c r="F3519"/>
    </row>
    <row r="3520" spans="1:6" ht="15" x14ac:dyDescent="0.25">
      <c r="A3520"/>
      <c r="B3520"/>
      <c r="C3520"/>
      <c r="D3520"/>
      <c r="E3520"/>
      <c r="F3520"/>
    </row>
    <row r="3521" spans="1:6" ht="15" x14ac:dyDescent="0.25">
      <c r="A3521"/>
      <c r="B3521"/>
      <c r="C3521"/>
      <c r="D3521"/>
      <c r="E3521"/>
      <c r="F3521"/>
    </row>
    <row r="3522" spans="1:6" ht="15" x14ac:dyDescent="0.25">
      <c r="A3522"/>
      <c r="B3522"/>
      <c r="C3522"/>
      <c r="D3522"/>
      <c r="E3522"/>
      <c r="F3522"/>
    </row>
    <row r="3523" spans="1:6" ht="15" x14ac:dyDescent="0.25">
      <c r="A3523"/>
      <c r="B3523"/>
      <c r="C3523"/>
      <c r="D3523"/>
      <c r="E3523"/>
      <c r="F3523"/>
    </row>
    <row r="3524" spans="1:6" ht="15" x14ac:dyDescent="0.25">
      <c r="A3524"/>
      <c r="B3524"/>
      <c r="C3524"/>
      <c r="D3524"/>
      <c r="E3524"/>
      <c r="F3524"/>
    </row>
    <row r="3525" spans="1:6" ht="15" x14ac:dyDescent="0.25">
      <c r="A3525"/>
      <c r="B3525"/>
      <c r="C3525"/>
      <c r="D3525"/>
      <c r="E3525"/>
      <c r="F3525"/>
    </row>
    <row r="3526" spans="1:6" ht="15" x14ac:dyDescent="0.25">
      <c r="A3526"/>
      <c r="B3526"/>
      <c r="C3526"/>
      <c r="D3526"/>
      <c r="E3526"/>
      <c r="F3526"/>
    </row>
    <row r="3527" spans="1:6" ht="15" x14ac:dyDescent="0.25">
      <c r="A3527"/>
      <c r="B3527"/>
      <c r="C3527"/>
      <c r="D3527"/>
      <c r="E3527"/>
      <c r="F3527"/>
    </row>
    <row r="3528" spans="1:6" ht="15" x14ac:dyDescent="0.25">
      <c r="A3528"/>
      <c r="B3528"/>
      <c r="C3528"/>
      <c r="D3528"/>
      <c r="E3528"/>
      <c r="F3528"/>
    </row>
    <row r="3529" spans="1:6" ht="15" x14ac:dyDescent="0.25">
      <c r="A3529"/>
      <c r="B3529"/>
      <c r="C3529"/>
      <c r="D3529"/>
      <c r="E3529"/>
      <c r="F3529"/>
    </row>
    <row r="3530" spans="1:6" ht="15" x14ac:dyDescent="0.25">
      <c r="A3530"/>
      <c r="B3530"/>
      <c r="C3530"/>
      <c r="D3530"/>
      <c r="E3530"/>
      <c r="F3530"/>
    </row>
    <row r="3531" spans="1:6" ht="15" x14ac:dyDescent="0.25">
      <c r="A3531"/>
      <c r="B3531"/>
      <c r="C3531"/>
      <c r="D3531"/>
      <c r="E3531"/>
      <c r="F3531"/>
    </row>
    <row r="3532" spans="1:6" ht="15" x14ac:dyDescent="0.25">
      <c r="A3532"/>
      <c r="B3532"/>
      <c r="C3532"/>
      <c r="D3532"/>
      <c r="E3532"/>
      <c r="F3532"/>
    </row>
    <row r="3533" spans="1:6" ht="15" x14ac:dyDescent="0.25">
      <c r="A3533"/>
      <c r="B3533"/>
      <c r="C3533"/>
      <c r="D3533"/>
      <c r="E3533"/>
      <c r="F3533"/>
    </row>
    <row r="3534" spans="1:6" ht="15" x14ac:dyDescent="0.25">
      <c r="A3534"/>
      <c r="B3534"/>
      <c r="C3534"/>
      <c r="D3534"/>
      <c r="E3534"/>
      <c r="F3534"/>
    </row>
    <row r="3535" spans="1:6" ht="15" x14ac:dyDescent="0.25">
      <c r="A3535"/>
      <c r="B3535"/>
      <c r="C3535"/>
      <c r="D3535"/>
      <c r="E3535"/>
      <c r="F3535"/>
    </row>
    <row r="3536" spans="1:6" ht="15" x14ac:dyDescent="0.25">
      <c r="A3536"/>
      <c r="B3536"/>
      <c r="C3536"/>
      <c r="D3536"/>
      <c r="E3536"/>
      <c r="F3536"/>
    </row>
    <row r="3537" spans="1:6" ht="15" x14ac:dyDescent="0.25">
      <c r="A3537"/>
      <c r="B3537"/>
      <c r="C3537"/>
      <c r="D3537"/>
      <c r="E3537"/>
      <c r="F3537"/>
    </row>
    <row r="3538" spans="1:6" ht="15" x14ac:dyDescent="0.25">
      <c r="A3538"/>
      <c r="B3538"/>
      <c r="C3538"/>
      <c r="D3538"/>
      <c r="E3538"/>
      <c r="F3538"/>
    </row>
    <row r="3539" spans="1:6" ht="15" x14ac:dyDescent="0.25">
      <c r="A3539"/>
      <c r="B3539"/>
      <c r="C3539"/>
      <c r="D3539"/>
      <c r="E3539"/>
      <c r="F3539"/>
    </row>
    <row r="3540" spans="1:6" ht="15" x14ac:dyDescent="0.25">
      <c r="A3540"/>
      <c r="B3540"/>
      <c r="C3540"/>
      <c r="D3540"/>
      <c r="E3540"/>
      <c r="F3540"/>
    </row>
    <row r="3541" spans="1:6" ht="15" x14ac:dyDescent="0.25">
      <c r="A3541"/>
      <c r="B3541"/>
      <c r="C3541"/>
      <c r="D3541"/>
      <c r="E3541"/>
      <c r="F3541"/>
    </row>
    <row r="3542" spans="1:6" ht="15" x14ac:dyDescent="0.25">
      <c r="A3542"/>
      <c r="B3542"/>
      <c r="C3542"/>
      <c r="D3542"/>
      <c r="E3542"/>
      <c r="F3542"/>
    </row>
    <row r="3543" spans="1:6" ht="15" x14ac:dyDescent="0.25">
      <c r="A3543"/>
      <c r="B3543"/>
      <c r="C3543"/>
      <c r="D3543"/>
      <c r="E3543"/>
      <c r="F3543"/>
    </row>
    <row r="3544" spans="1:6" ht="15" x14ac:dyDescent="0.25">
      <c r="A3544"/>
      <c r="B3544"/>
      <c r="C3544"/>
      <c r="D3544"/>
      <c r="E3544"/>
      <c r="F3544"/>
    </row>
    <row r="3545" spans="1:6" ht="15" x14ac:dyDescent="0.25">
      <c r="A3545"/>
      <c r="B3545"/>
      <c r="C3545"/>
      <c r="D3545"/>
      <c r="E3545"/>
      <c r="F3545"/>
    </row>
    <row r="3546" spans="1:6" ht="15" x14ac:dyDescent="0.25">
      <c r="A3546"/>
      <c r="B3546"/>
      <c r="C3546"/>
      <c r="D3546"/>
      <c r="E3546"/>
      <c r="F3546"/>
    </row>
    <row r="3547" spans="1:6" ht="15" x14ac:dyDescent="0.25">
      <c r="A3547"/>
      <c r="B3547"/>
      <c r="C3547"/>
      <c r="D3547"/>
      <c r="E3547"/>
      <c r="F3547"/>
    </row>
    <row r="3548" spans="1:6" ht="15" x14ac:dyDescent="0.25">
      <c r="A3548"/>
      <c r="B3548"/>
      <c r="C3548"/>
      <c r="D3548"/>
      <c r="E3548"/>
      <c r="F3548"/>
    </row>
    <row r="3549" spans="1:6" ht="15" x14ac:dyDescent="0.25">
      <c r="A3549"/>
      <c r="B3549"/>
      <c r="C3549"/>
      <c r="D3549"/>
      <c r="E3549"/>
      <c r="F3549"/>
    </row>
    <row r="3550" spans="1:6" ht="15" x14ac:dyDescent="0.25">
      <c r="A3550"/>
      <c r="B3550"/>
      <c r="C3550"/>
      <c r="D3550"/>
      <c r="E3550"/>
      <c r="F3550"/>
    </row>
    <row r="3551" spans="1:6" ht="15" x14ac:dyDescent="0.25">
      <c r="A3551"/>
      <c r="B3551"/>
      <c r="C3551"/>
      <c r="D3551"/>
      <c r="E3551"/>
      <c r="F3551"/>
    </row>
    <row r="3552" spans="1:6" ht="15" x14ac:dyDescent="0.25">
      <c r="A3552"/>
      <c r="B3552"/>
      <c r="C3552"/>
      <c r="D3552"/>
      <c r="E3552"/>
      <c r="F3552"/>
    </row>
    <row r="3553" spans="1:6" ht="15" x14ac:dyDescent="0.25">
      <c r="A3553"/>
      <c r="B3553"/>
      <c r="C3553"/>
      <c r="D3553"/>
      <c r="E3553"/>
      <c r="F3553"/>
    </row>
    <row r="3554" spans="1:6" ht="15" x14ac:dyDescent="0.25">
      <c r="A3554"/>
      <c r="B3554"/>
      <c r="C3554"/>
      <c r="D3554"/>
      <c r="E3554"/>
      <c r="F3554"/>
    </row>
    <row r="3555" spans="1:6" ht="15" x14ac:dyDescent="0.25">
      <c r="A3555"/>
      <c r="B3555"/>
      <c r="C3555"/>
      <c r="D3555"/>
      <c r="E3555"/>
      <c r="F3555"/>
    </row>
    <row r="3556" spans="1:6" ht="15" x14ac:dyDescent="0.25">
      <c r="A3556"/>
      <c r="B3556"/>
      <c r="C3556"/>
      <c r="D3556"/>
      <c r="E3556"/>
      <c r="F3556"/>
    </row>
    <row r="3557" spans="1:6" ht="15" x14ac:dyDescent="0.25">
      <c r="A3557"/>
      <c r="B3557"/>
      <c r="C3557"/>
      <c r="D3557"/>
      <c r="E3557"/>
      <c r="F3557"/>
    </row>
    <row r="3558" spans="1:6" ht="15" x14ac:dyDescent="0.25">
      <c r="A3558"/>
      <c r="B3558"/>
      <c r="C3558"/>
      <c r="D3558"/>
      <c r="E3558"/>
      <c r="F3558"/>
    </row>
    <row r="3559" spans="1:6" ht="15" x14ac:dyDescent="0.25">
      <c r="A3559"/>
      <c r="B3559"/>
      <c r="C3559"/>
      <c r="D3559"/>
      <c r="E3559"/>
      <c r="F3559"/>
    </row>
    <row r="3560" spans="1:6" ht="15" x14ac:dyDescent="0.25">
      <c r="A3560"/>
      <c r="B3560"/>
      <c r="C3560"/>
      <c r="D3560"/>
      <c r="E3560"/>
      <c r="F3560"/>
    </row>
    <row r="3561" spans="1:6" ht="15" x14ac:dyDescent="0.25">
      <c r="A3561"/>
      <c r="B3561"/>
      <c r="C3561"/>
      <c r="D3561"/>
      <c r="E3561"/>
      <c r="F3561"/>
    </row>
    <row r="3562" spans="1:6" ht="15" x14ac:dyDescent="0.25">
      <c r="A3562"/>
      <c r="B3562"/>
      <c r="C3562"/>
      <c r="D3562"/>
      <c r="E3562"/>
      <c r="F3562"/>
    </row>
    <row r="3563" spans="1:6" ht="15" x14ac:dyDescent="0.25">
      <c r="A3563"/>
      <c r="B3563"/>
      <c r="C3563"/>
      <c r="D3563"/>
      <c r="E3563"/>
      <c r="F3563"/>
    </row>
    <row r="3564" spans="1:6" ht="15" x14ac:dyDescent="0.25">
      <c r="A3564"/>
      <c r="B3564"/>
      <c r="C3564"/>
      <c r="D3564"/>
      <c r="E3564"/>
      <c r="F3564"/>
    </row>
    <row r="3565" spans="1:6" ht="15" x14ac:dyDescent="0.25">
      <c r="A3565"/>
      <c r="B3565"/>
      <c r="C3565"/>
      <c r="D3565"/>
      <c r="E3565"/>
      <c r="F3565"/>
    </row>
    <row r="3566" spans="1:6" ht="15" x14ac:dyDescent="0.25">
      <c r="A3566"/>
      <c r="B3566"/>
      <c r="C3566"/>
      <c r="D3566"/>
      <c r="E3566"/>
      <c r="F3566"/>
    </row>
    <row r="3567" spans="1:6" ht="15" x14ac:dyDescent="0.25">
      <c r="A3567"/>
      <c r="B3567"/>
      <c r="C3567"/>
      <c r="D3567"/>
      <c r="E3567"/>
      <c r="F3567"/>
    </row>
    <row r="3568" spans="1:6" ht="15" x14ac:dyDescent="0.25">
      <c r="A3568"/>
      <c r="B3568"/>
      <c r="C3568"/>
      <c r="D3568"/>
      <c r="E3568"/>
      <c r="F3568"/>
    </row>
    <row r="3569" spans="1:6" ht="15" x14ac:dyDescent="0.25">
      <c r="A3569"/>
      <c r="B3569"/>
      <c r="C3569"/>
      <c r="D3569"/>
      <c r="E3569"/>
      <c r="F3569"/>
    </row>
    <row r="3570" spans="1:6" ht="15" x14ac:dyDescent="0.25">
      <c r="A3570"/>
      <c r="B3570"/>
      <c r="C3570"/>
      <c r="D3570"/>
      <c r="E3570"/>
      <c r="F3570"/>
    </row>
    <row r="3571" spans="1:6" ht="15" x14ac:dyDescent="0.25">
      <c r="A3571"/>
      <c r="B3571"/>
      <c r="C3571"/>
      <c r="D3571"/>
      <c r="E3571"/>
      <c r="F3571"/>
    </row>
    <row r="3572" spans="1:6" ht="15" x14ac:dyDescent="0.25">
      <c r="A3572"/>
      <c r="B3572"/>
      <c r="C3572"/>
      <c r="D3572"/>
      <c r="E3572"/>
      <c r="F3572"/>
    </row>
    <row r="3573" spans="1:6" ht="15" x14ac:dyDescent="0.25">
      <c r="A3573"/>
      <c r="B3573"/>
      <c r="C3573"/>
      <c r="D3573"/>
      <c r="E3573"/>
      <c r="F3573"/>
    </row>
    <row r="3574" spans="1:6" ht="15" x14ac:dyDescent="0.25">
      <c r="A3574"/>
      <c r="B3574"/>
      <c r="C3574"/>
      <c r="D3574"/>
      <c r="E3574"/>
      <c r="F3574"/>
    </row>
    <row r="3575" spans="1:6" ht="15" x14ac:dyDescent="0.25">
      <c r="A3575"/>
      <c r="B3575"/>
      <c r="C3575"/>
      <c r="D3575"/>
      <c r="E3575"/>
      <c r="F3575"/>
    </row>
    <row r="3576" spans="1:6" ht="15" x14ac:dyDescent="0.25">
      <c r="A3576"/>
      <c r="B3576"/>
      <c r="C3576"/>
      <c r="D3576"/>
      <c r="E3576"/>
      <c r="F3576"/>
    </row>
    <row r="3577" spans="1:6" ht="15" x14ac:dyDescent="0.25">
      <c r="A3577"/>
      <c r="B3577"/>
      <c r="C3577"/>
      <c r="D3577"/>
      <c r="E3577"/>
      <c r="F3577"/>
    </row>
    <row r="3578" spans="1:6" ht="15" x14ac:dyDescent="0.25">
      <c r="A3578"/>
      <c r="B3578"/>
      <c r="C3578"/>
      <c r="D3578"/>
      <c r="E3578"/>
      <c r="F3578"/>
    </row>
    <row r="3579" spans="1:6" ht="15" x14ac:dyDescent="0.25">
      <c r="A3579"/>
      <c r="B3579"/>
      <c r="C3579"/>
      <c r="D3579"/>
      <c r="E3579"/>
      <c r="F3579"/>
    </row>
    <row r="3580" spans="1:6" ht="15" x14ac:dyDescent="0.25">
      <c r="A3580"/>
      <c r="B3580"/>
      <c r="C3580"/>
      <c r="D3580"/>
      <c r="E3580"/>
      <c r="F3580"/>
    </row>
    <row r="3581" spans="1:6" ht="15" x14ac:dyDescent="0.25">
      <c r="A3581"/>
      <c r="B3581"/>
      <c r="C3581"/>
      <c r="D3581"/>
      <c r="E3581"/>
      <c r="F3581"/>
    </row>
    <row r="3582" spans="1:6" ht="15" x14ac:dyDescent="0.25">
      <c r="A3582"/>
      <c r="B3582"/>
      <c r="C3582"/>
      <c r="D3582"/>
      <c r="E3582"/>
      <c r="F3582"/>
    </row>
    <row r="3583" spans="1:6" ht="15" x14ac:dyDescent="0.25">
      <c r="A3583"/>
      <c r="B3583"/>
      <c r="C3583"/>
      <c r="D3583"/>
      <c r="E3583"/>
      <c r="F3583"/>
    </row>
    <row r="3584" spans="1:6" ht="15" x14ac:dyDescent="0.25">
      <c r="A3584"/>
      <c r="B3584"/>
      <c r="C3584"/>
      <c r="D3584"/>
      <c r="E3584"/>
      <c r="F3584"/>
    </row>
    <row r="3585" spans="1:6" ht="15" x14ac:dyDescent="0.25">
      <c r="A3585"/>
      <c r="B3585"/>
      <c r="C3585"/>
      <c r="D3585"/>
      <c r="E3585"/>
      <c r="F3585"/>
    </row>
    <row r="3586" spans="1:6" ht="15" x14ac:dyDescent="0.25">
      <c r="A3586"/>
      <c r="B3586"/>
      <c r="C3586"/>
      <c r="D3586"/>
      <c r="E3586"/>
      <c r="F3586"/>
    </row>
    <row r="3587" spans="1:6" ht="15" x14ac:dyDescent="0.25">
      <c r="A3587"/>
      <c r="B3587"/>
      <c r="C3587"/>
      <c r="D3587"/>
      <c r="E3587"/>
      <c r="F3587"/>
    </row>
    <row r="3588" spans="1:6" ht="15" x14ac:dyDescent="0.25">
      <c r="A3588"/>
      <c r="B3588"/>
      <c r="C3588"/>
      <c r="D3588"/>
      <c r="E3588"/>
      <c r="F3588"/>
    </row>
    <row r="3589" spans="1:6" ht="15" x14ac:dyDescent="0.25">
      <c r="A3589"/>
      <c r="B3589"/>
      <c r="C3589"/>
      <c r="D3589"/>
      <c r="E3589"/>
      <c r="F3589"/>
    </row>
    <row r="3590" spans="1:6" ht="15" x14ac:dyDescent="0.25">
      <c r="A3590"/>
      <c r="B3590"/>
      <c r="C3590"/>
      <c r="D3590"/>
      <c r="E3590"/>
      <c r="F3590"/>
    </row>
    <row r="3591" spans="1:6" ht="15" x14ac:dyDescent="0.25">
      <c r="A3591"/>
      <c r="B3591"/>
      <c r="C3591"/>
      <c r="D3591"/>
      <c r="E3591"/>
      <c r="F3591"/>
    </row>
    <row r="3592" spans="1:6" ht="15" x14ac:dyDescent="0.25">
      <c r="A3592"/>
      <c r="B3592"/>
      <c r="C3592"/>
      <c r="D3592"/>
      <c r="E3592"/>
      <c r="F3592"/>
    </row>
    <row r="3593" spans="1:6" ht="15" x14ac:dyDescent="0.25">
      <c r="A3593"/>
      <c r="B3593"/>
      <c r="C3593"/>
      <c r="D3593"/>
      <c r="E3593"/>
      <c r="F3593"/>
    </row>
    <row r="3594" spans="1:6" ht="15" x14ac:dyDescent="0.25">
      <c r="A3594"/>
      <c r="B3594"/>
      <c r="C3594"/>
      <c r="D3594"/>
      <c r="E3594"/>
      <c r="F3594"/>
    </row>
    <row r="3595" spans="1:6" ht="15" x14ac:dyDescent="0.25">
      <c r="A3595"/>
      <c r="B3595"/>
      <c r="C3595"/>
      <c r="D3595"/>
      <c r="E3595"/>
      <c r="F3595"/>
    </row>
    <row r="3596" spans="1:6" ht="15" x14ac:dyDescent="0.25">
      <c r="A3596"/>
      <c r="B3596"/>
      <c r="C3596"/>
      <c r="D3596"/>
      <c r="E3596"/>
      <c r="F3596"/>
    </row>
    <row r="3597" spans="1:6" ht="15" x14ac:dyDescent="0.25">
      <c r="A3597"/>
      <c r="B3597"/>
      <c r="C3597"/>
      <c r="D3597"/>
      <c r="E3597"/>
      <c r="F3597"/>
    </row>
    <row r="3598" spans="1:6" ht="15" x14ac:dyDescent="0.25">
      <c r="A3598"/>
      <c r="B3598"/>
      <c r="C3598"/>
      <c r="D3598"/>
      <c r="E3598"/>
      <c r="F3598"/>
    </row>
    <row r="3599" spans="1:6" ht="15" x14ac:dyDescent="0.25">
      <c r="A3599"/>
      <c r="B3599"/>
      <c r="C3599"/>
      <c r="D3599"/>
      <c r="E3599"/>
      <c r="F3599"/>
    </row>
    <row r="3600" spans="1:6" ht="15" x14ac:dyDescent="0.25">
      <c r="A3600"/>
      <c r="B3600"/>
      <c r="C3600"/>
      <c r="D3600"/>
      <c r="E3600"/>
      <c r="F3600"/>
    </row>
    <row r="3601" spans="1:6" ht="15" x14ac:dyDescent="0.25">
      <c r="A3601"/>
      <c r="B3601"/>
      <c r="C3601"/>
      <c r="D3601"/>
      <c r="E3601"/>
      <c r="F3601"/>
    </row>
    <row r="3602" spans="1:6" ht="15" x14ac:dyDescent="0.25">
      <c r="A3602"/>
      <c r="B3602"/>
      <c r="C3602"/>
      <c r="D3602"/>
      <c r="E3602"/>
      <c r="F3602"/>
    </row>
    <row r="3603" spans="1:6" ht="15" x14ac:dyDescent="0.25">
      <c r="A3603"/>
      <c r="B3603"/>
      <c r="C3603"/>
      <c r="D3603"/>
      <c r="E3603"/>
      <c r="F3603"/>
    </row>
    <row r="3604" spans="1:6" ht="15" x14ac:dyDescent="0.25">
      <c r="A3604"/>
      <c r="B3604"/>
      <c r="C3604"/>
      <c r="D3604"/>
      <c r="E3604"/>
      <c r="F3604"/>
    </row>
    <row r="3605" spans="1:6" ht="15" x14ac:dyDescent="0.25">
      <c r="A3605"/>
      <c r="B3605"/>
      <c r="C3605"/>
      <c r="D3605"/>
      <c r="E3605"/>
      <c r="F3605"/>
    </row>
    <row r="3606" spans="1:6" ht="15" x14ac:dyDescent="0.25">
      <c r="A3606"/>
      <c r="B3606"/>
      <c r="C3606"/>
      <c r="D3606"/>
      <c r="E3606"/>
      <c r="F3606"/>
    </row>
    <row r="3607" spans="1:6" ht="15" x14ac:dyDescent="0.25">
      <c r="A3607"/>
      <c r="B3607"/>
      <c r="C3607"/>
      <c r="D3607"/>
      <c r="E3607"/>
      <c r="F3607"/>
    </row>
    <row r="3608" spans="1:6" ht="15" x14ac:dyDescent="0.25">
      <c r="A3608"/>
      <c r="B3608"/>
      <c r="C3608"/>
      <c r="D3608"/>
      <c r="E3608"/>
      <c r="F3608"/>
    </row>
    <row r="3609" spans="1:6" ht="15" x14ac:dyDescent="0.25">
      <c r="A3609"/>
      <c r="B3609"/>
      <c r="C3609"/>
      <c r="D3609"/>
      <c r="E3609"/>
      <c r="F3609"/>
    </row>
    <row r="3610" spans="1:6" ht="15" x14ac:dyDescent="0.25">
      <c r="A3610"/>
      <c r="B3610"/>
      <c r="C3610"/>
      <c r="D3610"/>
      <c r="E3610"/>
      <c r="F3610"/>
    </row>
    <row r="3611" spans="1:6" ht="15" x14ac:dyDescent="0.25">
      <c r="A3611"/>
      <c r="B3611"/>
      <c r="C3611"/>
      <c r="D3611"/>
      <c r="E3611"/>
      <c r="F3611"/>
    </row>
    <row r="3612" spans="1:6" ht="15" x14ac:dyDescent="0.25">
      <c r="A3612"/>
      <c r="B3612"/>
      <c r="C3612"/>
      <c r="D3612"/>
      <c r="E3612"/>
      <c r="F3612"/>
    </row>
    <row r="3613" spans="1:6" ht="15" x14ac:dyDescent="0.25">
      <c r="A3613"/>
      <c r="B3613"/>
      <c r="C3613"/>
      <c r="D3613"/>
      <c r="E3613"/>
      <c r="F3613"/>
    </row>
    <row r="3614" spans="1:6" ht="15" x14ac:dyDescent="0.25">
      <c r="A3614"/>
      <c r="B3614"/>
      <c r="C3614"/>
      <c r="D3614"/>
      <c r="E3614"/>
      <c r="F3614"/>
    </row>
    <row r="3615" spans="1:6" ht="15" x14ac:dyDescent="0.25">
      <c r="A3615"/>
      <c r="B3615"/>
      <c r="C3615"/>
      <c r="D3615"/>
      <c r="E3615"/>
      <c r="F3615"/>
    </row>
    <row r="3616" spans="1:6" ht="15" x14ac:dyDescent="0.25">
      <c r="A3616"/>
      <c r="B3616"/>
      <c r="C3616"/>
      <c r="D3616"/>
      <c r="E3616"/>
      <c r="F3616"/>
    </row>
    <row r="3617" spans="1:6" ht="15" x14ac:dyDescent="0.25">
      <c r="A3617"/>
      <c r="B3617"/>
      <c r="C3617"/>
      <c r="D3617"/>
      <c r="E3617"/>
      <c r="F3617"/>
    </row>
    <row r="3618" spans="1:6" ht="15" x14ac:dyDescent="0.25">
      <c r="A3618"/>
      <c r="B3618"/>
      <c r="C3618"/>
      <c r="D3618"/>
      <c r="E3618"/>
      <c r="F3618"/>
    </row>
    <row r="3619" spans="1:6" ht="15" x14ac:dyDescent="0.25">
      <c r="A3619"/>
      <c r="B3619"/>
      <c r="C3619"/>
      <c r="D3619"/>
      <c r="E3619"/>
      <c r="F3619"/>
    </row>
    <row r="3620" spans="1:6" ht="15" x14ac:dyDescent="0.25">
      <c r="A3620"/>
      <c r="B3620"/>
      <c r="C3620"/>
      <c r="D3620"/>
      <c r="E3620"/>
      <c r="F3620"/>
    </row>
    <row r="3621" spans="1:6" ht="15" x14ac:dyDescent="0.25">
      <c r="A3621"/>
      <c r="B3621"/>
      <c r="C3621"/>
      <c r="D3621"/>
      <c r="E3621"/>
      <c r="F3621"/>
    </row>
    <row r="3622" spans="1:6" ht="15" x14ac:dyDescent="0.25">
      <c r="A3622"/>
      <c r="B3622"/>
      <c r="C3622"/>
      <c r="D3622"/>
      <c r="E3622"/>
      <c r="F3622"/>
    </row>
    <row r="3623" spans="1:6" ht="15" x14ac:dyDescent="0.25">
      <c r="A3623"/>
      <c r="B3623"/>
      <c r="C3623"/>
      <c r="D3623"/>
      <c r="E3623"/>
      <c r="F3623"/>
    </row>
    <row r="3624" spans="1:6" ht="15" x14ac:dyDescent="0.25">
      <c r="A3624"/>
      <c r="B3624"/>
      <c r="C3624"/>
      <c r="D3624"/>
      <c r="E3624"/>
      <c r="F3624"/>
    </row>
    <row r="3625" spans="1:6" ht="15" x14ac:dyDescent="0.25">
      <c r="A3625"/>
      <c r="B3625"/>
      <c r="C3625"/>
      <c r="D3625"/>
      <c r="E3625"/>
      <c r="F3625"/>
    </row>
    <row r="3626" spans="1:6" ht="15" x14ac:dyDescent="0.25">
      <c r="A3626"/>
      <c r="B3626"/>
      <c r="C3626"/>
      <c r="D3626"/>
      <c r="E3626"/>
      <c r="F3626"/>
    </row>
    <row r="3627" spans="1:6" ht="15" x14ac:dyDescent="0.25">
      <c r="A3627"/>
      <c r="B3627"/>
      <c r="C3627"/>
      <c r="D3627"/>
      <c r="E3627"/>
      <c r="F3627"/>
    </row>
    <row r="3628" spans="1:6" ht="15" x14ac:dyDescent="0.25">
      <c r="A3628"/>
      <c r="B3628"/>
      <c r="C3628"/>
      <c r="D3628"/>
      <c r="E3628"/>
      <c r="F3628"/>
    </row>
    <row r="3629" spans="1:6" ht="15" x14ac:dyDescent="0.25">
      <c r="A3629"/>
      <c r="B3629"/>
      <c r="C3629"/>
      <c r="D3629"/>
      <c r="E3629"/>
      <c r="F3629"/>
    </row>
    <row r="3630" spans="1:6" ht="15" x14ac:dyDescent="0.25">
      <c r="A3630"/>
      <c r="B3630"/>
      <c r="C3630"/>
      <c r="D3630"/>
      <c r="E3630"/>
      <c r="F3630"/>
    </row>
    <row r="3631" spans="1:6" ht="15" x14ac:dyDescent="0.25">
      <c r="A3631"/>
      <c r="B3631"/>
      <c r="C3631"/>
      <c r="D3631"/>
      <c r="E3631"/>
      <c r="F3631"/>
    </row>
    <row r="3632" spans="1:6" ht="15" x14ac:dyDescent="0.25">
      <c r="A3632"/>
      <c r="B3632"/>
      <c r="C3632"/>
      <c r="D3632"/>
      <c r="E3632"/>
      <c r="F3632"/>
    </row>
    <row r="3633" spans="1:6" ht="15" x14ac:dyDescent="0.25">
      <c r="A3633"/>
      <c r="B3633"/>
      <c r="C3633"/>
      <c r="D3633"/>
      <c r="E3633"/>
      <c r="F3633"/>
    </row>
    <row r="3634" spans="1:6" ht="15" x14ac:dyDescent="0.25">
      <c r="A3634"/>
      <c r="B3634"/>
      <c r="C3634"/>
      <c r="D3634"/>
      <c r="E3634"/>
      <c r="F3634"/>
    </row>
    <row r="3635" spans="1:6" ht="15" x14ac:dyDescent="0.25">
      <c r="A3635"/>
      <c r="B3635"/>
      <c r="C3635"/>
      <c r="D3635"/>
      <c r="E3635"/>
      <c r="F3635"/>
    </row>
    <row r="3636" spans="1:6" ht="15" x14ac:dyDescent="0.25">
      <c r="A3636"/>
      <c r="B3636"/>
      <c r="C3636"/>
      <c r="D3636"/>
      <c r="E3636"/>
      <c r="F3636"/>
    </row>
    <row r="3637" spans="1:6" ht="15" x14ac:dyDescent="0.25">
      <c r="A3637"/>
      <c r="B3637"/>
      <c r="C3637"/>
      <c r="D3637"/>
      <c r="E3637"/>
      <c r="F3637"/>
    </row>
    <row r="3638" spans="1:6" ht="15" x14ac:dyDescent="0.25">
      <c r="A3638"/>
      <c r="B3638"/>
      <c r="C3638"/>
      <c r="D3638"/>
      <c r="E3638"/>
      <c r="F3638"/>
    </row>
    <row r="3639" spans="1:6" ht="15" x14ac:dyDescent="0.25">
      <c r="A3639"/>
      <c r="B3639"/>
      <c r="C3639"/>
      <c r="D3639"/>
      <c r="E3639"/>
      <c r="F3639"/>
    </row>
    <row r="3640" spans="1:6" ht="15" x14ac:dyDescent="0.25">
      <c r="A3640"/>
      <c r="B3640"/>
      <c r="C3640"/>
      <c r="D3640"/>
      <c r="E3640"/>
      <c r="F3640"/>
    </row>
    <row r="3641" spans="1:6" ht="15" x14ac:dyDescent="0.25">
      <c r="A3641"/>
      <c r="B3641"/>
      <c r="C3641"/>
      <c r="D3641"/>
      <c r="E3641"/>
      <c r="F3641"/>
    </row>
    <row r="3642" spans="1:6" ht="15" x14ac:dyDescent="0.25">
      <c r="A3642"/>
      <c r="B3642"/>
      <c r="C3642"/>
      <c r="D3642"/>
      <c r="E3642"/>
      <c r="F3642"/>
    </row>
    <row r="3643" spans="1:6" ht="15" x14ac:dyDescent="0.25">
      <c r="A3643"/>
      <c r="B3643"/>
      <c r="C3643"/>
      <c r="D3643"/>
      <c r="E3643"/>
      <c r="F3643"/>
    </row>
    <row r="3644" spans="1:6" ht="15" x14ac:dyDescent="0.25">
      <c r="A3644"/>
      <c r="B3644"/>
      <c r="C3644"/>
      <c r="D3644"/>
      <c r="E3644"/>
      <c r="F3644"/>
    </row>
    <row r="3645" spans="1:6" ht="15" x14ac:dyDescent="0.25">
      <c r="A3645"/>
      <c r="B3645"/>
      <c r="C3645"/>
      <c r="D3645"/>
      <c r="E3645"/>
      <c r="F3645"/>
    </row>
    <row r="3646" spans="1:6" ht="15" x14ac:dyDescent="0.25">
      <c r="A3646"/>
      <c r="B3646"/>
      <c r="C3646"/>
      <c r="D3646"/>
      <c r="E3646"/>
      <c r="F3646"/>
    </row>
    <row r="3647" spans="1:6" ht="15" x14ac:dyDescent="0.25">
      <c r="A3647"/>
      <c r="B3647"/>
      <c r="C3647"/>
      <c r="D3647"/>
      <c r="E3647"/>
      <c r="F3647"/>
    </row>
    <row r="3648" spans="1:6" ht="15" x14ac:dyDescent="0.25">
      <c r="A3648"/>
      <c r="B3648"/>
      <c r="C3648"/>
      <c r="D3648"/>
      <c r="E3648"/>
      <c r="F3648"/>
    </row>
    <row r="3649" spans="1:6" ht="15" x14ac:dyDescent="0.25">
      <c r="A3649"/>
      <c r="B3649"/>
      <c r="C3649"/>
      <c r="D3649"/>
      <c r="E3649"/>
      <c r="F3649"/>
    </row>
    <row r="3650" spans="1:6" ht="15" x14ac:dyDescent="0.25">
      <c r="A3650"/>
      <c r="B3650"/>
      <c r="C3650"/>
      <c r="D3650"/>
      <c r="E3650"/>
      <c r="F3650"/>
    </row>
    <row r="3651" spans="1:6" ht="15" x14ac:dyDescent="0.25">
      <c r="A3651"/>
      <c r="B3651"/>
      <c r="C3651"/>
      <c r="D3651"/>
      <c r="E3651"/>
      <c r="F3651"/>
    </row>
    <row r="3652" spans="1:6" ht="15" x14ac:dyDescent="0.25">
      <c r="A3652"/>
      <c r="B3652"/>
      <c r="C3652"/>
      <c r="D3652"/>
      <c r="E3652"/>
      <c r="F3652"/>
    </row>
    <row r="3653" spans="1:6" ht="15" x14ac:dyDescent="0.25">
      <c r="A3653"/>
      <c r="B3653"/>
      <c r="C3653"/>
      <c r="D3653"/>
      <c r="E3653"/>
      <c r="F3653"/>
    </row>
    <row r="3654" spans="1:6" ht="15" x14ac:dyDescent="0.25">
      <c r="A3654"/>
      <c r="B3654"/>
      <c r="C3654"/>
      <c r="D3654"/>
      <c r="E3654"/>
      <c r="F3654"/>
    </row>
    <row r="3655" spans="1:6" ht="15" x14ac:dyDescent="0.25">
      <c r="A3655"/>
      <c r="B3655"/>
      <c r="C3655"/>
      <c r="D3655"/>
      <c r="E3655"/>
      <c r="F3655"/>
    </row>
    <row r="3656" spans="1:6" ht="15" x14ac:dyDescent="0.25">
      <c r="A3656"/>
      <c r="B3656"/>
      <c r="C3656"/>
      <c r="D3656"/>
      <c r="E3656"/>
      <c r="F3656"/>
    </row>
    <row r="3657" spans="1:6" ht="15" x14ac:dyDescent="0.25">
      <c r="A3657"/>
      <c r="B3657"/>
      <c r="C3657"/>
      <c r="D3657"/>
      <c r="E3657"/>
      <c r="F3657"/>
    </row>
    <row r="3658" spans="1:6" ht="15" x14ac:dyDescent="0.25">
      <c r="A3658"/>
      <c r="B3658"/>
      <c r="C3658"/>
      <c r="D3658"/>
      <c r="E3658"/>
      <c r="F3658"/>
    </row>
    <row r="3659" spans="1:6" ht="15" x14ac:dyDescent="0.25">
      <c r="A3659"/>
      <c r="B3659"/>
      <c r="C3659"/>
      <c r="D3659"/>
      <c r="E3659"/>
      <c r="F3659"/>
    </row>
    <row r="3660" spans="1:6" ht="15" x14ac:dyDescent="0.25">
      <c r="A3660"/>
      <c r="B3660"/>
      <c r="C3660"/>
      <c r="D3660"/>
      <c r="E3660"/>
      <c r="F3660"/>
    </row>
    <row r="3661" spans="1:6" ht="15" x14ac:dyDescent="0.25">
      <c r="A3661"/>
      <c r="B3661"/>
      <c r="C3661"/>
      <c r="D3661"/>
      <c r="E3661"/>
      <c r="F3661"/>
    </row>
    <row r="3662" spans="1:6" ht="15" x14ac:dyDescent="0.25">
      <c r="A3662"/>
      <c r="B3662"/>
      <c r="C3662"/>
      <c r="D3662"/>
      <c r="E3662"/>
      <c r="F3662"/>
    </row>
    <row r="3663" spans="1:6" ht="15" x14ac:dyDescent="0.25">
      <c r="A3663"/>
      <c r="B3663"/>
      <c r="C3663"/>
      <c r="D3663"/>
      <c r="E3663"/>
      <c r="F3663"/>
    </row>
    <row r="3664" spans="1:6" ht="15" x14ac:dyDescent="0.25">
      <c r="A3664"/>
      <c r="B3664"/>
      <c r="C3664"/>
      <c r="D3664"/>
      <c r="E3664"/>
      <c r="F3664"/>
    </row>
    <row r="3665" spans="1:6" ht="15" x14ac:dyDescent="0.25">
      <c r="A3665"/>
      <c r="B3665"/>
      <c r="C3665"/>
      <c r="D3665"/>
      <c r="E3665"/>
      <c r="F3665"/>
    </row>
    <row r="3666" spans="1:6" ht="15" x14ac:dyDescent="0.25">
      <c r="A3666"/>
      <c r="B3666"/>
      <c r="C3666"/>
      <c r="D3666"/>
      <c r="E3666"/>
      <c r="F3666"/>
    </row>
    <row r="3667" spans="1:6" ht="15" x14ac:dyDescent="0.25">
      <c r="A3667"/>
      <c r="B3667"/>
      <c r="C3667"/>
      <c r="D3667"/>
      <c r="E3667"/>
      <c r="F3667"/>
    </row>
    <row r="3668" spans="1:6" ht="15" x14ac:dyDescent="0.25">
      <c r="A3668"/>
      <c r="B3668"/>
      <c r="C3668"/>
      <c r="D3668"/>
      <c r="E3668"/>
      <c r="F3668"/>
    </row>
    <row r="3669" spans="1:6" ht="15" x14ac:dyDescent="0.25">
      <c r="A3669"/>
      <c r="B3669"/>
      <c r="C3669"/>
      <c r="D3669"/>
      <c r="E3669"/>
      <c r="F3669"/>
    </row>
    <row r="3670" spans="1:6" ht="15" x14ac:dyDescent="0.25">
      <c r="A3670"/>
      <c r="B3670"/>
      <c r="C3670"/>
      <c r="D3670"/>
      <c r="E3670"/>
      <c r="F3670"/>
    </row>
    <row r="3671" spans="1:6" ht="15" x14ac:dyDescent="0.25">
      <c r="A3671"/>
      <c r="B3671"/>
      <c r="C3671"/>
      <c r="D3671"/>
      <c r="E3671"/>
      <c r="F3671"/>
    </row>
    <row r="3672" spans="1:6" ht="15" x14ac:dyDescent="0.25">
      <c r="A3672"/>
      <c r="B3672"/>
      <c r="C3672"/>
      <c r="D3672"/>
      <c r="E3672"/>
      <c r="F3672"/>
    </row>
    <row r="3673" spans="1:6" ht="15" x14ac:dyDescent="0.25">
      <c r="A3673"/>
      <c r="B3673"/>
      <c r="C3673"/>
      <c r="D3673"/>
      <c r="E3673"/>
      <c r="F3673"/>
    </row>
    <row r="3674" spans="1:6" ht="15" x14ac:dyDescent="0.25">
      <c r="A3674"/>
      <c r="B3674"/>
      <c r="C3674"/>
      <c r="D3674"/>
      <c r="E3674"/>
      <c r="F3674"/>
    </row>
    <row r="3675" spans="1:6" ht="15" x14ac:dyDescent="0.25">
      <c r="A3675"/>
      <c r="B3675"/>
      <c r="C3675"/>
      <c r="D3675"/>
      <c r="E3675"/>
      <c r="F3675"/>
    </row>
    <row r="3676" spans="1:6" ht="15" x14ac:dyDescent="0.25">
      <c r="A3676"/>
      <c r="B3676"/>
      <c r="C3676"/>
      <c r="D3676"/>
      <c r="E3676"/>
      <c r="F3676"/>
    </row>
    <row r="3677" spans="1:6" ht="15" x14ac:dyDescent="0.25">
      <c r="A3677"/>
      <c r="B3677"/>
      <c r="C3677"/>
      <c r="D3677"/>
      <c r="E3677"/>
      <c r="F3677"/>
    </row>
    <row r="3678" spans="1:6" ht="15" x14ac:dyDescent="0.25">
      <c r="A3678"/>
      <c r="B3678"/>
      <c r="C3678"/>
      <c r="D3678"/>
      <c r="E3678"/>
      <c r="F3678"/>
    </row>
    <row r="3679" spans="1:6" ht="15" x14ac:dyDescent="0.25">
      <c r="A3679"/>
      <c r="B3679"/>
      <c r="C3679"/>
      <c r="D3679"/>
      <c r="E3679"/>
      <c r="F3679"/>
    </row>
    <row r="3680" spans="1:6" ht="15" x14ac:dyDescent="0.25">
      <c r="A3680"/>
      <c r="B3680"/>
      <c r="C3680"/>
      <c r="D3680"/>
      <c r="E3680"/>
      <c r="F3680"/>
    </row>
    <row r="3681" spans="1:6" ht="15" x14ac:dyDescent="0.25">
      <c r="A3681"/>
      <c r="B3681"/>
      <c r="C3681"/>
      <c r="D3681"/>
      <c r="E3681"/>
      <c r="F3681"/>
    </row>
    <row r="3682" spans="1:6" ht="15" x14ac:dyDescent="0.25">
      <c r="A3682"/>
      <c r="B3682"/>
      <c r="C3682"/>
      <c r="D3682"/>
      <c r="E3682"/>
      <c r="F3682"/>
    </row>
    <row r="3683" spans="1:6" ht="15" x14ac:dyDescent="0.25">
      <c r="A3683"/>
      <c r="B3683"/>
      <c r="C3683"/>
      <c r="D3683"/>
      <c r="E3683"/>
      <c r="F3683"/>
    </row>
    <row r="3684" spans="1:6" ht="15" x14ac:dyDescent="0.25">
      <c r="A3684"/>
      <c r="B3684"/>
      <c r="C3684"/>
      <c r="D3684"/>
      <c r="E3684"/>
      <c r="F3684"/>
    </row>
    <row r="3685" spans="1:6" ht="15" x14ac:dyDescent="0.25">
      <c r="A3685"/>
      <c r="B3685"/>
      <c r="C3685"/>
      <c r="D3685"/>
      <c r="E3685"/>
      <c r="F3685"/>
    </row>
    <row r="3686" spans="1:6" ht="15" x14ac:dyDescent="0.25">
      <c r="A3686"/>
      <c r="B3686"/>
      <c r="C3686"/>
      <c r="D3686"/>
      <c r="E3686"/>
      <c r="F3686"/>
    </row>
    <row r="3687" spans="1:6" ht="15" x14ac:dyDescent="0.25">
      <c r="A3687"/>
      <c r="B3687"/>
      <c r="C3687"/>
      <c r="D3687"/>
      <c r="E3687"/>
      <c r="F3687"/>
    </row>
    <row r="3688" spans="1:6" ht="15" x14ac:dyDescent="0.25">
      <c r="A3688"/>
      <c r="B3688"/>
      <c r="C3688"/>
      <c r="D3688"/>
      <c r="E3688"/>
      <c r="F3688"/>
    </row>
    <row r="3689" spans="1:6" ht="15" x14ac:dyDescent="0.25">
      <c r="A3689"/>
      <c r="B3689"/>
      <c r="C3689"/>
      <c r="D3689"/>
      <c r="E3689"/>
      <c r="F3689"/>
    </row>
    <row r="3690" spans="1:6" ht="15" x14ac:dyDescent="0.25">
      <c r="A3690"/>
      <c r="B3690"/>
      <c r="C3690"/>
      <c r="D3690"/>
      <c r="E3690"/>
      <c r="F3690"/>
    </row>
    <row r="3691" spans="1:6" ht="15" x14ac:dyDescent="0.25">
      <c r="A3691"/>
      <c r="B3691"/>
      <c r="C3691"/>
      <c r="D3691"/>
      <c r="E3691"/>
      <c r="F3691"/>
    </row>
    <row r="3692" spans="1:6" ht="15" x14ac:dyDescent="0.25">
      <c r="A3692"/>
      <c r="B3692"/>
      <c r="C3692"/>
      <c r="D3692"/>
      <c r="E3692"/>
      <c r="F3692"/>
    </row>
    <row r="3693" spans="1:6" ht="15" x14ac:dyDescent="0.25">
      <c r="A3693"/>
      <c r="B3693"/>
      <c r="C3693"/>
      <c r="D3693"/>
      <c r="E3693"/>
      <c r="F3693"/>
    </row>
    <row r="3694" spans="1:6" ht="15" x14ac:dyDescent="0.25">
      <c r="A3694"/>
      <c r="B3694"/>
      <c r="C3694"/>
      <c r="D3694"/>
      <c r="E3694"/>
      <c r="F3694"/>
    </row>
    <row r="3695" spans="1:6" ht="15" x14ac:dyDescent="0.25">
      <c r="A3695"/>
      <c r="B3695"/>
      <c r="C3695"/>
      <c r="D3695"/>
      <c r="E3695"/>
      <c r="F3695"/>
    </row>
    <row r="3696" spans="1:6" ht="15" x14ac:dyDescent="0.25">
      <c r="A3696"/>
      <c r="B3696"/>
      <c r="C3696"/>
      <c r="D3696"/>
      <c r="E3696"/>
      <c r="F3696"/>
    </row>
    <row r="3697" spans="1:6" ht="15" x14ac:dyDescent="0.25">
      <c r="A3697"/>
      <c r="B3697"/>
      <c r="C3697"/>
      <c r="D3697"/>
      <c r="E3697"/>
      <c r="F3697"/>
    </row>
    <row r="3698" spans="1:6" ht="15" x14ac:dyDescent="0.25">
      <c r="A3698"/>
      <c r="B3698"/>
      <c r="C3698"/>
      <c r="D3698"/>
      <c r="E3698"/>
      <c r="F3698"/>
    </row>
    <row r="3699" spans="1:6" ht="15" x14ac:dyDescent="0.25">
      <c r="A3699"/>
      <c r="B3699"/>
      <c r="C3699"/>
      <c r="D3699"/>
      <c r="E3699"/>
      <c r="F3699"/>
    </row>
    <row r="3700" spans="1:6" ht="15" x14ac:dyDescent="0.25">
      <c r="A3700"/>
      <c r="B3700"/>
      <c r="C3700"/>
      <c r="D3700"/>
      <c r="E3700"/>
      <c r="F3700"/>
    </row>
    <row r="3701" spans="1:6" ht="15" x14ac:dyDescent="0.25">
      <c r="A3701"/>
      <c r="B3701"/>
      <c r="C3701"/>
      <c r="D3701"/>
      <c r="E3701"/>
      <c r="F3701"/>
    </row>
    <row r="3702" spans="1:6" ht="15" x14ac:dyDescent="0.25">
      <c r="A3702"/>
      <c r="B3702"/>
      <c r="C3702"/>
      <c r="D3702"/>
      <c r="E3702"/>
      <c r="F3702"/>
    </row>
    <row r="3703" spans="1:6" ht="15" x14ac:dyDescent="0.25">
      <c r="A3703"/>
      <c r="B3703"/>
      <c r="C3703"/>
      <c r="D3703"/>
      <c r="E3703"/>
      <c r="F3703"/>
    </row>
    <row r="3704" spans="1:6" ht="15" x14ac:dyDescent="0.25">
      <c r="A3704"/>
      <c r="B3704"/>
      <c r="C3704"/>
      <c r="D3704"/>
      <c r="E3704"/>
      <c r="F3704"/>
    </row>
    <row r="3705" spans="1:6" ht="15" x14ac:dyDescent="0.25">
      <c r="A3705"/>
      <c r="B3705"/>
      <c r="C3705"/>
      <c r="D3705"/>
      <c r="E3705"/>
      <c r="F3705"/>
    </row>
    <row r="3706" spans="1:6" ht="15" x14ac:dyDescent="0.25">
      <c r="A3706"/>
      <c r="B3706"/>
      <c r="C3706"/>
      <c r="D3706"/>
      <c r="E3706"/>
      <c r="F3706"/>
    </row>
    <row r="3707" spans="1:6" ht="15" x14ac:dyDescent="0.25">
      <c r="A3707"/>
      <c r="B3707"/>
      <c r="C3707"/>
      <c r="D3707"/>
      <c r="E3707"/>
      <c r="F3707"/>
    </row>
    <row r="3708" spans="1:6" ht="15" x14ac:dyDescent="0.25">
      <c r="A3708"/>
      <c r="B3708"/>
      <c r="C3708"/>
      <c r="D3708"/>
      <c r="E3708"/>
      <c r="F3708"/>
    </row>
    <row r="3709" spans="1:6" ht="15" x14ac:dyDescent="0.25">
      <c r="A3709"/>
      <c r="B3709"/>
      <c r="C3709"/>
      <c r="D3709"/>
      <c r="E3709"/>
      <c r="F3709"/>
    </row>
    <row r="3710" spans="1:6" ht="15" x14ac:dyDescent="0.25">
      <c r="A3710"/>
      <c r="B3710"/>
      <c r="C3710"/>
      <c r="D3710"/>
      <c r="E3710"/>
      <c r="F3710"/>
    </row>
    <row r="3711" spans="1:6" ht="15" x14ac:dyDescent="0.25">
      <c r="A3711"/>
      <c r="B3711"/>
      <c r="C3711"/>
      <c r="D3711"/>
      <c r="E3711"/>
      <c r="F3711"/>
    </row>
    <row r="3712" spans="1:6" ht="15" x14ac:dyDescent="0.25">
      <c r="A3712"/>
      <c r="B3712"/>
      <c r="C3712"/>
      <c r="D3712"/>
      <c r="E3712"/>
      <c r="F3712"/>
    </row>
    <row r="3713" spans="1:6" ht="15" x14ac:dyDescent="0.25">
      <c r="A3713"/>
      <c r="B3713"/>
      <c r="C3713"/>
      <c r="D3713"/>
      <c r="E3713"/>
      <c r="F3713"/>
    </row>
    <row r="3714" spans="1:6" ht="15" x14ac:dyDescent="0.25">
      <c r="A3714"/>
      <c r="B3714"/>
      <c r="C3714"/>
      <c r="D3714"/>
      <c r="E3714"/>
      <c r="F3714"/>
    </row>
    <row r="3715" spans="1:6" ht="15" x14ac:dyDescent="0.25">
      <c r="A3715"/>
      <c r="B3715"/>
      <c r="C3715"/>
      <c r="D3715"/>
      <c r="E3715"/>
      <c r="F3715"/>
    </row>
    <row r="3716" spans="1:6" ht="15" x14ac:dyDescent="0.25">
      <c r="A3716"/>
      <c r="B3716"/>
      <c r="C3716"/>
      <c r="D3716"/>
      <c r="E3716"/>
      <c r="F3716"/>
    </row>
    <row r="3717" spans="1:6" ht="15" x14ac:dyDescent="0.25">
      <c r="A3717"/>
      <c r="B3717"/>
      <c r="C3717"/>
      <c r="D3717"/>
      <c r="E3717"/>
      <c r="F3717"/>
    </row>
    <row r="3718" spans="1:6" ht="15" x14ac:dyDescent="0.25">
      <c r="A3718"/>
      <c r="B3718"/>
      <c r="C3718"/>
      <c r="D3718"/>
      <c r="E3718"/>
      <c r="F3718"/>
    </row>
    <row r="3719" spans="1:6" ht="15" x14ac:dyDescent="0.25">
      <c r="A3719"/>
      <c r="B3719"/>
      <c r="C3719"/>
      <c r="D3719"/>
      <c r="E3719"/>
      <c r="F3719"/>
    </row>
    <row r="3720" spans="1:6" ht="15" x14ac:dyDescent="0.25">
      <c r="A3720"/>
      <c r="B3720"/>
      <c r="C3720"/>
      <c r="D3720"/>
      <c r="E3720"/>
      <c r="F3720"/>
    </row>
    <row r="3721" spans="1:6" ht="15" x14ac:dyDescent="0.25">
      <c r="A3721"/>
      <c r="B3721"/>
      <c r="C3721"/>
      <c r="D3721"/>
      <c r="E3721"/>
      <c r="F3721"/>
    </row>
    <row r="3722" spans="1:6" ht="15" x14ac:dyDescent="0.25">
      <c r="A3722"/>
      <c r="B3722"/>
      <c r="C3722"/>
      <c r="D3722"/>
      <c r="E3722"/>
      <c r="F3722"/>
    </row>
    <row r="3723" spans="1:6" ht="15" x14ac:dyDescent="0.25">
      <c r="A3723"/>
      <c r="B3723"/>
      <c r="C3723"/>
      <c r="D3723"/>
      <c r="E3723"/>
      <c r="F3723"/>
    </row>
    <row r="3724" spans="1:6" ht="15" x14ac:dyDescent="0.25">
      <c r="A3724"/>
      <c r="B3724"/>
      <c r="C3724"/>
      <c r="D3724"/>
      <c r="E3724"/>
      <c r="F3724"/>
    </row>
    <row r="3725" spans="1:6" ht="15" x14ac:dyDescent="0.25">
      <c r="A3725"/>
      <c r="B3725"/>
      <c r="C3725"/>
      <c r="D3725"/>
      <c r="E3725"/>
      <c r="F3725"/>
    </row>
    <row r="3726" spans="1:6" ht="15" x14ac:dyDescent="0.25">
      <c r="A3726"/>
      <c r="B3726"/>
      <c r="C3726"/>
      <c r="D3726"/>
      <c r="E3726"/>
      <c r="F3726"/>
    </row>
    <row r="3727" spans="1:6" ht="15" x14ac:dyDescent="0.25">
      <c r="A3727"/>
      <c r="B3727"/>
      <c r="C3727"/>
      <c r="D3727"/>
      <c r="E3727"/>
      <c r="F3727"/>
    </row>
    <row r="3728" spans="1:6" ht="15" x14ac:dyDescent="0.25">
      <c r="A3728"/>
      <c r="B3728"/>
      <c r="C3728"/>
      <c r="D3728"/>
      <c r="E3728"/>
      <c r="F3728"/>
    </row>
    <row r="3729" spans="1:6" ht="15" x14ac:dyDescent="0.25">
      <c r="A3729"/>
      <c r="B3729"/>
      <c r="C3729"/>
      <c r="D3729"/>
      <c r="E3729"/>
      <c r="F3729"/>
    </row>
    <row r="3730" spans="1:6" ht="15" x14ac:dyDescent="0.25">
      <c r="A3730"/>
      <c r="B3730"/>
      <c r="C3730"/>
      <c r="D3730"/>
      <c r="E3730"/>
      <c r="F3730"/>
    </row>
    <row r="3731" spans="1:6" ht="15" x14ac:dyDescent="0.25">
      <c r="A3731"/>
      <c r="B3731"/>
      <c r="C3731"/>
      <c r="D3731"/>
      <c r="E3731"/>
      <c r="F3731"/>
    </row>
    <row r="3732" spans="1:6" ht="15" x14ac:dyDescent="0.25">
      <c r="A3732"/>
      <c r="B3732"/>
      <c r="C3732"/>
      <c r="D3732"/>
      <c r="E3732"/>
      <c r="F3732"/>
    </row>
    <row r="3733" spans="1:6" ht="15" x14ac:dyDescent="0.25">
      <c r="A3733"/>
      <c r="B3733"/>
      <c r="C3733"/>
      <c r="D3733"/>
      <c r="E3733"/>
      <c r="F3733"/>
    </row>
    <row r="3734" spans="1:6" ht="15" x14ac:dyDescent="0.25">
      <c r="A3734"/>
      <c r="B3734"/>
      <c r="C3734"/>
      <c r="D3734"/>
      <c r="E3734"/>
      <c r="F3734"/>
    </row>
    <row r="3735" spans="1:6" ht="15" x14ac:dyDescent="0.25">
      <c r="A3735"/>
      <c r="B3735"/>
      <c r="C3735"/>
      <c r="D3735"/>
      <c r="E3735"/>
      <c r="F3735"/>
    </row>
    <row r="3736" spans="1:6" ht="15" x14ac:dyDescent="0.25">
      <c r="A3736"/>
      <c r="B3736"/>
      <c r="C3736"/>
      <c r="D3736"/>
      <c r="E3736"/>
      <c r="F3736"/>
    </row>
    <row r="3737" spans="1:6" ht="15" x14ac:dyDescent="0.25">
      <c r="A3737"/>
      <c r="B3737"/>
      <c r="C3737"/>
      <c r="D3737"/>
      <c r="E3737"/>
      <c r="F3737"/>
    </row>
    <row r="3738" spans="1:6" ht="15" x14ac:dyDescent="0.25">
      <c r="A3738"/>
      <c r="B3738"/>
      <c r="C3738"/>
      <c r="D3738"/>
      <c r="E3738"/>
      <c r="F3738"/>
    </row>
    <row r="3739" spans="1:6" ht="15" x14ac:dyDescent="0.25">
      <c r="A3739"/>
      <c r="B3739"/>
      <c r="C3739"/>
      <c r="D3739"/>
      <c r="E3739"/>
      <c r="F3739"/>
    </row>
    <row r="3740" spans="1:6" ht="15" x14ac:dyDescent="0.25">
      <c r="A3740"/>
      <c r="B3740"/>
      <c r="C3740"/>
      <c r="D3740"/>
      <c r="E3740"/>
      <c r="F3740"/>
    </row>
    <row r="3741" spans="1:6" ht="15" x14ac:dyDescent="0.25">
      <c r="A3741"/>
      <c r="B3741"/>
      <c r="C3741"/>
      <c r="D3741"/>
      <c r="E3741"/>
      <c r="F3741"/>
    </row>
    <row r="3742" spans="1:6" ht="15" x14ac:dyDescent="0.25">
      <c r="A3742"/>
      <c r="B3742"/>
      <c r="C3742"/>
      <c r="D3742"/>
      <c r="E3742"/>
      <c r="F3742"/>
    </row>
    <row r="3743" spans="1:6" ht="15" x14ac:dyDescent="0.25">
      <c r="A3743"/>
      <c r="B3743"/>
      <c r="C3743"/>
      <c r="D3743"/>
      <c r="E3743"/>
      <c r="F3743"/>
    </row>
    <row r="3744" spans="1:6" ht="15" x14ac:dyDescent="0.25">
      <c r="A3744"/>
      <c r="B3744"/>
      <c r="C3744"/>
      <c r="D3744"/>
      <c r="E3744"/>
      <c r="F3744"/>
    </row>
    <row r="3745" spans="1:6" ht="15" x14ac:dyDescent="0.25">
      <c r="A3745"/>
      <c r="B3745"/>
      <c r="C3745"/>
      <c r="D3745"/>
      <c r="E3745"/>
      <c r="F3745"/>
    </row>
    <row r="3746" spans="1:6" ht="15" x14ac:dyDescent="0.25">
      <c r="A3746"/>
      <c r="B3746"/>
      <c r="C3746"/>
      <c r="D3746"/>
      <c r="E3746"/>
      <c r="F3746"/>
    </row>
    <row r="3747" spans="1:6" ht="15" x14ac:dyDescent="0.25">
      <c r="A3747"/>
      <c r="B3747"/>
      <c r="C3747"/>
      <c r="D3747"/>
      <c r="E3747"/>
      <c r="F3747"/>
    </row>
    <row r="3748" spans="1:6" ht="15" x14ac:dyDescent="0.25">
      <c r="A3748"/>
      <c r="B3748"/>
      <c r="C3748"/>
      <c r="D3748"/>
      <c r="E3748"/>
      <c r="F3748"/>
    </row>
    <row r="3749" spans="1:6" ht="15" x14ac:dyDescent="0.25">
      <c r="A3749"/>
      <c r="B3749"/>
      <c r="C3749"/>
      <c r="D3749"/>
      <c r="E3749"/>
      <c r="F3749"/>
    </row>
    <row r="3750" spans="1:6" ht="15" x14ac:dyDescent="0.25">
      <c r="A3750"/>
      <c r="B3750"/>
      <c r="C3750"/>
      <c r="D3750"/>
      <c r="E3750"/>
      <c r="F3750"/>
    </row>
    <row r="3751" spans="1:6" ht="15" x14ac:dyDescent="0.25">
      <c r="A3751"/>
      <c r="B3751"/>
      <c r="C3751"/>
      <c r="D3751"/>
      <c r="E3751"/>
      <c r="F3751"/>
    </row>
    <row r="3752" spans="1:6" ht="15" x14ac:dyDescent="0.25">
      <c r="A3752"/>
      <c r="B3752"/>
      <c r="C3752"/>
      <c r="D3752"/>
      <c r="E3752"/>
      <c r="F3752"/>
    </row>
    <row r="3753" spans="1:6" ht="15" x14ac:dyDescent="0.25">
      <c r="A3753"/>
      <c r="B3753"/>
      <c r="C3753"/>
      <c r="D3753"/>
      <c r="E3753"/>
      <c r="F3753"/>
    </row>
    <row r="3754" spans="1:6" ht="15" x14ac:dyDescent="0.25">
      <c r="A3754"/>
      <c r="B3754"/>
      <c r="C3754"/>
      <c r="D3754"/>
      <c r="E3754"/>
      <c r="F3754"/>
    </row>
    <row r="3755" spans="1:6" ht="15" x14ac:dyDescent="0.25">
      <c r="A3755"/>
      <c r="B3755"/>
      <c r="C3755"/>
      <c r="D3755"/>
      <c r="E3755"/>
      <c r="F3755"/>
    </row>
    <row r="3756" spans="1:6" ht="15" x14ac:dyDescent="0.25">
      <c r="A3756"/>
      <c r="B3756"/>
      <c r="C3756"/>
      <c r="D3756"/>
      <c r="E3756"/>
      <c r="F3756"/>
    </row>
    <row r="3757" spans="1:6" ht="15" x14ac:dyDescent="0.25">
      <c r="A3757"/>
      <c r="B3757"/>
      <c r="C3757"/>
      <c r="D3757"/>
      <c r="E3757"/>
      <c r="F3757"/>
    </row>
    <row r="3758" spans="1:6" ht="15" x14ac:dyDescent="0.25">
      <c r="A3758"/>
      <c r="B3758"/>
      <c r="C3758"/>
      <c r="D3758"/>
      <c r="E3758"/>
      <c r="F3758"/>
    </row>
    <row r="3759" spans="1:6" ht="15" x14ac:dyDescent="0.25">
      <c r="A3759"/>
      <c r="B3759"/>
      <c r="C3759"/>
      <c r="D3759"/>
      <c r="E3759"/>
      <c r="F3759"/>
    </row>
    <row r="3760" spans="1:6" ht="15" x14ac:dyDescent="0.25">
      <c r="A3760"/>
      <c r="B3760"/>
      <c r="C3760"/>
      <c r="D3760"/>
      <c r="E3760"/>
      <c r="F3760"/>
    </row>
    <row r="3761" spans="1:6" ht="15" x14ac:dyDescent="0.25">
      <c r="A3761"/>
      <c r="B3761"/>
      <c r="C3761"/>
      <c r="D3761"/>
      <c r="E3761"/>
      <c r="F3761"/>
    </row>
    <row r="3762" spans="1:6" ht="15" x14ac:dyDescent="0.25">
      <c r="A3762"/>
      <c r="B3762"/>
      <c r="C3762"/>
      <c r="D3762"/>
      <c r="E3762"/>
      <c r="F3762"/>
    </row>
    <row r="3763" spans="1:6" ht="15" x14ac:dyDescent="0.25">
      <c r="A3763"/>
      <c r="B3763"/>
      <c r="C3763"/>
      <c r="D3763"/>
      <c r="E3763"/>
      <c r="F3763"/>
    </row>
    <row r="3764" spans="1:6" ht="15" x14ac:dyDescent="0.25">
      <c r="A3764"/>
      <c r="B3764"/>
      <c r="C3764"/>
      <c r="D3764"/>
      <c r="E3764"/>
      <c r="F3764"/>
    </row>
    <row r="3765" spans="1:6" ht="15" x14ac:dyDescent="0.25">
      <c r="A3765"/>
      <c r="B3765"/>
      <c r="C3765"/>
      <c r="D3765"/>
      <c r="E3765"/>
      <c r="F3765"/>
    </row>
    <row r="3766" spans="1:6" ht="15" x14ac:dyDescent="0.25">
      <c r="A3766"/>
      <c r="B3766"/>
      <c r="C3766"/>
      <c r="D3766"/>
      <c r="E3766"/>
      <c r="F3766"/>
    </row>
    <row r="3767" spans="1:6" ht="15" x14ac:dyDescent="0.25">
      <c r="A3767"/>
      <c r="B3767"/>
      <c r="C3767"/>
      <c r="D3767"/>
      <c r="E3767"/>
      <c r="F3767"/>
    </row>
    <row r="3768" spans="1:6" ht="15" x14ac:dyDescent="0.25">
      <c r="A3768"/>
      <c r="B3768"/>
      <c r="C3768"/>
      <c r="D3768"/>
      <c r="E3768"/>
      <c r="F3768"/>
    </row>
    <row r="3769" spans="1:6" ht="15" x14ac:dyDescent="0.25">
      <c r="A3769"/>
      <c r="B3769"/>
      <c r="C3769"/>
      <c r="D3769"/>
      <c r="E3769"/>
      <c r="F3769"/>
    </row>
    <row r="3770" spans="1:6" ht="15" x14ac:dyDescent="0.25">
      <c r="A3770"/>
      <c r="B3770"/>
      <c r="C3770"/>
      <c r="D3770"/>
      <c r="E3770"/>
      <c r="F3770"/>
    </row>
    <row r="3771" spans="1:6" ht="15" x14ac:dyDescent="0.25">
      <c r="A3771"/>
      <c r="B3771"/>
      <c r="C3771"/>
      <c r="D3771"/>
      <c r="E3771"/>
      <c r="F3771"/>
    </row>
    <row r="3772" spans="1:6" ht="15" x14ac:dyDescent="0.25">
      <c r="A3772"/>
      <c r="B3772"/>
      <c r="C3772"/>
      <c r="D3772"/>
      <c r="E3772"/>
      <c r="F3772"/>
    </row>
    <row r="3773" spans="1:6" ht="15" x14ac:dyDescent="0.25">
      <c r="A3773"/>
      <c r="B3773"/>
      <c r="C3773"/>
      <c r="D3773"/>
      <c r="E3773"/>
      <c r="F3773"/>
    </row>
    <row r="3774" spans="1:6" ht="15" x14ac:dyDescent="0.25">
      <c r="A3774"/>
      <c r="B3774"/>
      <c r="C3774"/>
      <c r="D3774"/>
      <c r="E3774"/>
      <c r="F3774"/>
    </row>
    <row r="3775" spans="1:6" ht="15" x14ac:dyDescent="0.25">
      <c r="A3775"/>
      <c r="B3775"/>
      <c r="C3775"/>
      <c r="D3775"/>
      <c r="E3775"/>
      <c r="F3775"/>
    </row>
    <row r="3776" spans="1:6" ht="15" x14ac:dyDescent="0.25">
      <c r="A3776"/>
      <c r="B3776"/>
      <c r="C3776"/>
      <c r="D3776"/>
      <c r="E3776"/>
      <c r="F3776"/>
    </row>
    <row r="3777" spans="1:6" ht="15" x14ac:dyDescent="0.25">
      <c r="A3777"/>
      <c r="B3777"/>
      <c r="C3777"/>
      <c r="D3777"/>
      <c r="E3777"/>
      <c r="F3777"/>
    </row>
    <row r="3778" spans="1:6" ht="15" x14ac:dyDescent="0.25">
      <c r="A3778"/>
      <c r="B3778"/>
      <c r="C3778"/>
      <c r="D3778"/>
      <c r="E3778"/>
      <c r="F3778"/>
    </row>
    <row r="3779" spans="1:6" ht="15" x14ac:dyDescent="0.25">
      <c r="A3779"/>
      <c r="B3779"/>
      <c r="C3779"/>
      <c r="D3779"/>
      <c r="E3779"/>
      <c r="F3779"/>
    </row>
    <row r="3780" spans="1:6" ht="15" x14ac:dyDescent="0.25">
      <c r="A3780"/>
      <c r="B3780"/>
      <c r="C3780"/>
      <c r="D3780"/>
      <c r="E3780"/>
      <c r="F3780"/>
    </row>
    <row r="3781" spans="1:6" ht="15" x14ac:dyDescent="0.25">
      <c r="A3781"/>
      <c r="B3781"/>
      <c r="C3781"/>
      <c r="D3781"/>
      <c r="E3781"/>
      <c r="F3781"/>
    </row>
    <row r="3782" spans="1:6" ht="15" x14ac:dyDescent="0.25">
      <c r="A3782"/>
      <c r="B3782"/>
      <c r="C3782"/>
      <c r="D3782"/>
      <c r="E3782"/>
      <c r="F3782"/>
    </row>
    <row r="3783" spans="1:6" ht="15" x14ac:dyDescent="0.25">
      <c r="A3783"/>
      <c r="B3783"/>
      <c r="C3783"/>
      <c r="D3783"/>
      <c r="E3783"/>
      <c r="F3783"/>
    </row>
    <row r="3784" spans="1:6" ht="15" x14ac:dyDescent="0.25">
      <c r="A3784"/>
      <c r="B3784"/>
      <c r="C3784"/>
      <c r="D3784"/>
      <c r="E3784"/>
      <c r="F3784"/>
    </row>
    <row r="3785" spans="1:6" ht="15" x14ac:dyDescent="0.25">
      <c r="A3785"/>
      <c r="B3785"/>
      <c r="C3785"/>
      <c r="D3785"/>
      <c r="E3785"/>
      <c r="F3785"/>
    </row>
    <row r="3786" spans="1:6" ht="15" x14ac:dyDescent="0.25">
      <c r="A3786"/>
      <c r="B3786"/>
      <c r="C3786"/>
      <c r="D3786"/>
      <c r="E3786"/>
      <c r="F3786"/>
    </row>
    <row r="3787" spans="1:6" ht="15" x14ac:dyDescent="0.25">
      <c r="A3787"/>
      <c r="B3787"/>
      <c r="C3787"/>
      <c r="D3787"/>
      <c r="E3787"/>
      <c r="F3787"/>
    </row>
    <row r="3788" spans="1:6" ht="15" x14ac:dyDescent="0.25">
      <c r="A3788"/>
      <c r="B3788"/>
      <c r="C3788"/>
      <c r="D3788"/>
      <c r="E3788"/>
      <c r="F3788"/>
    </row>
    <row r="3789" spans="1:6" ht="15" x14ac:dyDescent="0.25">
      <c r="A3789"/>
      <c r="B3789"/>
      <c r="C3789"/>
      <c r="D3789"/>
      <c r="E3789"/>
      <c r="F3789"/>
    </row>
    <row r="3790" spans="1:6" ht="15" x14ac:dyDescent="0.25">
      <c r="A3790"/>
      <c r="B3790"/>
      <c r="C3790"/>
      <c r="D3790"/>
      <c r="E3790"/>
      <c r="F3790"/>
    </row>
    <row r="3791" spans="1:6" ht="15" x14ac:dyDescent="0.25">
      <c r="A3791"/>
      <c r="B3791"/>
      <c r="C3791"/>
      <c r="D3791"/>
      <c r="E3791"/>
      <c r="F3791"/>
    </row>
    <row r="3792" spans="1:6" ht="15" x14ac:dyDescent="0.25">
      <c r="A3792"/>
      <c r="B3792"/>
      <c r="C3792"/>
      <c r="D3792"/>
      <c r="E3792"/>
      <c r="F3792"/>
    </row>
    <row r="3793" spans="1:6" ht="15" x14ac:dyDescent="0.25">
      <c r="A3793"/>
      <c r="B3793"/>
      <c r="C3793"/>
      <c r="D3793"/>
      <c r="E3793"/>
      <c r="F3793"/>
    </row>
    <row r="3794" spans="1:6" ht="15" x14ac:dyDescent="0.25">
      <c r="A3794"/>
      <c r="B3794"/>
      <c r="C3794"/>
      <c r="D3794"/>
      <c r="E3794"/>
      <c r="F3794"/>
    </row>
    <row r="3795" spans="1:6" ht="15" x14ac:dyDescent="0.25">
      <c r="A3795"/>
      <c r="B3795"/>
      <c r="C3795"/>
      <c r="D3795"/>
      <c r="E3795"/>
      <c r="F3795"/>
    </row>
    <row r="3796" spans="1:6" ht="15" x14ac:dyDescent="0.25">
      <c r="A3796"/>
      <c r="B3796"/>
      <c r="C3796"/>
      <c r="D3796"/>
      <c r="E3796"/>
      <c r="F3796"/>
    </row>
    <row r="3797" spans="1:6" ht="15" x14ac:dyDescent="0.25">
      <c r="A3797"/>
      <c r="B3797"/>
      <c r="C3797"/>
      <c r="D3797"/>
      <c r="E3797"/>
      <c r="F3797"/>
    </row>
    <row r="3798" spans="1:6" ht="15" x14ac:dyDescent="0.25">
      <c r="A3798"/>
      <c r="B3798"/>
      <c r="C3798"/>
      <c r="D3798"/>
      <c r="E3798"/>
      <c r="F3798"/>
    </row>
    <row r="3799" spans="1:6" ht="15" x14ac:dyDescent="0.25">
      <c r="A3799"/>
      <c r="B3799"/>
      <c r="C3799"/>
      <c r="D3799"/>
      <c r="E3799"/>
      <c r="F3799"/>
    </row>
    <row r="3800" spans="1:6" ht="15" x14ac:dyDescent="0.25">
      <c r="A3800"/>
      <c r="B3800"/>
      <c r="C3800"/>
      <c r="D3800"/>
      <c r="E3800"/>
      <c r="F3800"/>
    </row>
    <row r="3801" spans="1:6" ht="15" x14ac:dyDescent="0.25">
      <c r="A3801"/>
      <c r="B3801"/>
      <c r="C3801"/>
      <c r="D3801"/>
      <c r="E3801"/>
      <c r="F3801"/>
    </row>
    <row r="3802" spans="1:6" ht="15" x14ac:dyDescent="0.25">
      <c r="A3802"/>
      <c r="B3802"/>
      <c r="C3802"/>
      <c r="D3802"/>
      <c r="E3802"/>
      <c r="F3802"/>
    </row>
    <row r="3803" spans="1:6" ht="15" x14ac:dyDescent="0.25">
      <c r="A3803"/>
      <c r="B3803"/>
      <c r="C3803"/>
      <c r="D3803"/>
      <c r="E3803"/>
      <c r="F3803"/>
    </row>
    <row r="3804" spans="1:6" ht="15" x14ac:dyDescent="0.25">
      <c r="A3804"/>
      <c r="B3804"/>
      <c r="C3804"/>
      <c r="D3804"/>
      <c r="E3804"/>
      <c r="F3804"/>
    </row>
    <row r="3805" spans="1:6" ht="15" x14ac:dyDescent="0.25">
      <c r="A3805"/>
      <c r="B3805"/>
      <c r="C3805"/>
      <c r="D3805"/>
      <c r="E3805"/>
      <c r="F3805"/>
    </row>
    <row r="3806" spans="1:6" ht="15" x14ac:dyDescent="0.25">
      <c r="A3806"/>
      <c r="B3806"/>
      <c r="C3806"/>
      <c r="D3806"/>
      <c r="E3806"/>
      <c r="F3806"/>
    </row>
    <row r="3807" spans="1:6" ht="15" x14ac:dyDescent="0.25">
      <c r="A3807"/>
      <c r="B3807"/>
      <c r="C3807"/>
      <c r="D3807"/>
      <c r="E3807"/>
      <c r="F3807"/>
    </row>
    <row r="3808" spans="1:6" ht="15" x14ac:dyDescent="0.25">
      <c r="A3808"/>
      <c r="B3808"/>
      <c r="C3808"/>
      <c r="D3808"/>
      <c r="E3808"/>
      <c r="F3808"/>
    </row>
    <row r="3809" spans="1:6" ht="15" x14ac:dyDescent="0.25">
      <c r="A3809"/>
      <c r="B3809"/>
      <c r="C3809"/>
      <c r="D3809"/>
      <c r="E3809"/>
      <c r="F3809"/>
    </row>
    <row r="3810" spans="1:6" ht="15" x14ac:dyDescent="0.25">
      <c r="A3810"/>
      <c r="B3810"/>
      <c r="C3810"/>
      <c r="D3810"/>
      <c r="E3810"/>
      <c r="F3810"/>
    </row>
    <row r="3811" spans="1:6" ht="15" x14ac:dyDescent="0.25">
      <c r="A3811"/>
      <c r="B3811"/>
      <c r="C3811"/>
      <c r="D3811"/>
      <c r="E3811"/>
      <c r="F3811"/>
    </row>
    <row r="3812" spans="1:6" ht="15" x14ac:dyDescent="0.25">
      <c r="A3812"/>
      <c r="B3812"/>
      <c r="C3812"/>
      <c r="D3812"/>
      <c r="E3812"/>
      <c r="F3812"/>
    </row>
    <row r="3813" spans="1:6" ht="15" x14ac:dyDescent="0.25">
      <c r="A3813"/>
      <c r="B3813"/>
      <c r="C3813"/>
      <c r="D3813"/>
      <c r="E3813"/>
      <c r="F3813"/>
    </row>
    <row r="3814" spans="1:6" ht="15" x14ac:dyDescent="0.25">
      <c r="A3814"/>
      <c r="B3814"/>
      <c r="C3814"/>
      <c r="D3814"/>
      <c r="E3814"/>
      <c r="F3814"/>
    </row>
    <row r="3815" spans="1:6" ht="15" x14ac:dyDescent="0.25">
      <c r="A3815"/>
      <c r="B3815"/>
      <c r="C3815"/>
      <c r="D3815"/>
      <c r="E3815"/>
      <c r="F3815"/>
    </row>
    <row r="3816" spans="1:6" ht="15" x14ac:dyDescent="0.25">
      <c r="A3816"/>
      <c r="B3816"/>
      <c r="C3816"/>
      <c r="D3816"/>
      <c r="E3816"/>
      <c r="F3816"/>
    </row>
    <row r="3817" spans="1:6" ht="15" x14ac:dyDescent="0.25">
      <c r="A3817"/>
      <c r="B3817"/>
      <c r="C3817"/>
      <c r="D3817"/>
      <c r="E3817"/>
      <c r="F3817"/>
    </row>
    <row r="3818" spans="1:6" ht="15" x14ac:dyDescent="0.25">
      <c r="A3818"/>
      <c r="B3818"/>
      <c r="C3818"/>
      <c r="D3818"/>
      <c r="E3818"/>
      <c r="F3818"/>
    </row>
    <row r="3819" spans="1:6" ht="15" x14ac:dyDescent="0.25">
      <c r="A3819"/>
      <c r="B3819"/>
      <c r="C3819"/>
      <c r="D3819"/>
      <c r="E3819"/>
      <c r="F3819"/>
    </row>
    <row r="3820" spans="1:6" ht="15" x14ac:dyDescent="0.25">
      <c r="A3820"/>
      <c r="B3820"/>
      <c r="C3820"/>
      <c r="D3820"/>
      <c r="E3820"/>
      <c r="F3820"/>
    </row>
    <row r="3821" spans="1:6" ht="15" x14ac:dyDescent="0.25">
      <c r="A3821"/>
      <c r="B3821"/>
      <c r="C3821"/>
      <c r="D3821"/>
      <c r="E3821"/>
      <c r="F3821"/>
    </row>
    <row r="3822" spans="1:6" ht="15" x14ac:dyDescent="0.25">
      <c r="A3822"/>
      <c r="B3822"/>
      <c r="C3822"/>
      <c r="D3822"/>
      <c r="E3822"/>
      <c r="F3822"/>
    </row>
    <row r="3823" spans="1:6" ht="15" x14ac:dyDescent="0.25">
      <c r="A3823"/>
      <c r="B3823"/>
      <c r="C3823"/>
      <c r="D3823"/>
      <c r="E3823"/>
      <c r="F3823"/>
    </row>
    <row r="3824" spans="1:6" ht="15" x14ac:dyDescent="0.25">
      <c r="A3824"/>
      <c r="B3824"/>
      <c r="C3824"/>
      <c r="D3824"/>
      <c r="E3824"/>
      <c r="F3824"/>
    </row>
    <row r="3825" spans="1:6" ht="15" x14ac:dyDescent="0.25">
      <c r="A3825"/>
      <c r="B3825"/>
      <c r="C3825"/>
      <c r="D3825"/>
      <c r="E3825"/>
      <c r="F3825"/>
    </row>
    <row r="3826" spans="1:6" ht="15" x14ac:dyDescent="0.25">
      <c r="A3826"/>
      <c r="B3826"/>
      <c r="C3826"/>
      <c r="D3826"/>
      <c r="E3826"/>
      <c r="F3826"/>
    </row>
    <row r="3827" spans="1:6" ht="15" x14ac:dyDescent="0.25">
      <c r="A3827"/>
      <c r="B3827"/>
      <c r="C3827"/>
      <c r="D3827"/>
      <c r="E3827"/>
      <c r="F3827"/>
    </row>
    <row r="3828" spans="1:6" ht="15" x14ac:dyDescent="0.25">
      <c r="A3828"/>
      <c r="B3828"/>
      <c r="C3828"/>
      <c r="D3828"/>
      <c r="E3828"/>
      <c r="F3828"/>
    </row>
    <row r="3829" spans="1:6" ht="15" x14ac:dyDescent="0.25">
      <c r="A3829"/>
      <c r="B3829"/>
      <c r="C3829"/>
      <c r="D3829"/>
      <c r="E3829"/>
      <c r="F3829"/>
    </row>
    <row r="3830" spans="1:6" ht="15" x14ac:dyDescent="0.25">
      <c r="A3830"/>
      <c r="B3830"/>
      <c r="C3830"/>
      <c r="D3830"/>
      <c r="E3830"/>
      <c r="F3830"/>
    </row>
    <row r="3831" spans="1:6" ht="15" x14ac:dyDescent="0.25">
      <c r="A3831"/>
      <c r="B3831"/>
      <c r="C3831"/>
      <c r="D3831"/>
      <c r="E3831"/>
      <c r="F3831"/>
    </row>
    <row r="3832" spans="1:6" ht="15" x14ac:dyDescent="0.25">
      <c r="A3832"/>
      <c r="B3832"/>
      <c r="C3832"/>
      <c r="D3832"/>
      <c r="E3832"/>
      <c r="F3832"/>
    </row>
    <row r="3833" spans="1:6" ht="15" x14ac:dyDescent="0.25">
      <c r="A3833"/>
      <c r="B3833"/>
      <c r="C3833"/>
      <c r="D3833"/>
      <c r="E3833"/>
      <c r="F3833"/>
    </row>
    <row r="3834" spans="1:6" ht="15" x14ac:dyDescent="0.25">
      <c r="A3834"/>
      <c r="B3834"/>
      <c r="C3834"/>
      <c r="D3834"/>
      <c r="E3834"/>
      <c r="F3834"/>
    </row>
    <row r="3835" spans="1:6" ht="15" x14ac:dyDescent="0.25">
      <c r="A3835"/>
      <c r="B3835"/>
      <c r="C3835"/>
      <c r="D3835"/>
      <c r="E3835"/>
      <c r="F3835"/>
    </row>
    <row r="3836" spans="1:6" ht="15" x14ac:dyDescent="0.25">
      <c r="A3836"/>
      <c r="B3836"/>
      <c r="C3836"/>
      <c r="D3836"/>
      <c r="E3836"/>
      <c r="F3836"/>
    </row>
    <row r="3837" spans="1:6" ht="15" x14ac:dyDescent="0.25">
      <c r="A3837"/>
      <c r="B3837"/>
      <c r="C3837"/>
      <c r="D3837"/>
      <c r="E3837"/>
      <c r="F3837"/>
    </row>
    <row r="3838" spans="1:6" ht="15" x14ac:dyDescent="0.25">
      <c r="A3838"/>
      <c r="B3838"/>
      <c r="C3838"/>
      <c r="D3838"/>
      <c r="E3838"/>
      <c r="F3838"/>
    </row>
    <row r="3839" spans="1:6" ht="15" x14ac:dyDescent="0.25">
      <c r="A3839"/>
      <c r="B3839"/>
      <c r="C3839"/>
      <c r="D3839"/>
      <c r="E3839"/>
      <c r="F3839"/>
    </row>
    <row r="3840" spans="1:6" ht="15" x14ac:dyDescent="0.25">
      <c r="A3840"/>
      <c r="B3840"/>
      <c r="C3840"/>
      <c r="D3840"/>
      <c r="E3840"/>
      <c r="F3840"/>
    </row>
    <row r="3841" spans="1:6" ht="15" x14ac:dyDescent="0.25">
      <c r="A3841"/>
      <c r="B3841"/>
      <c r="C3841"/>
      <c r="D3841"/>
      <c r="E3841"/>
      <c r="F3841"/>
    </row>
    <row r="3842" spans="1:6" ht="15" x14ac:dyDescent="0.25">
      <c r="A3842"/>
      <c r="B3842"/>
      <c r="C3842"/>
      <c r="D3842"/>
      <c r="E3842"/>
      <c r="F3842"/>
    </row>
    <row r="3843" spans="1:6" ht="15" x14ac:dyDescent="0.25">
      <c r="A3843"/>
      <c r="B3843"/>
      <c r="C3843"/>
      <c r="D3843"/>
      <c r="E3843"/>
      <c r="F3843"/>
    </row>
    <row r="3844" spans="1:6" ht="15" x14ac:dyDescent="0.25">
      <c r="A3844"/>
      <c r="B3844"/>
      <c r="C3844"/>
      <c r="D3844"/>
      <c r="E3844"/>
      <c r="F3844"/>
    </row>
    <row r="3845" spans="1:6" ht="15" x14ac:dyDescent="0.25">
      <c r="A3845"/>
      <c r="B3845"/>
      <c r="C3845"/>
      <c r="D3845"/>
      <c r="E3845"/>
      <c r="F3845"/>
    </row>
    <row r="3846" spans="1:6" ht="15" x14ac:dyDescent="0.25">
      <c r="A3846"/>
      <c r="B3846"/>
      <c r="C3846"/>
      <c r="D3846"/>
      <c r="E3846"/>
      <c r="F3846"/>
    </row>
    <row r="3847" spans="1:6" ht="15" x14ac:dyDescent="0.25">
      <c r="A3847"/>
      <c r="B3847"/>
      <c r="C3847"/>
      <c r="D3847"/>
      <c r="E3847"/>
      <c r="F3847"/>
    </row>
    <row r="3848" spans="1:6" ht="15" x14ac:dyDescent="0.25">
      <c r="A3848"/>
      <c r="B3848"/>
      <c r="C3848"/>
      <c r="D3848"/>
      <c r="E3848"/>
      <c r="F3848"/>
    </row>
    <row r="3849" spans="1:6" ht="15" x14ac:dyDescent="0.25">
      <c r="A3849"/>
      <c r="B3849"/>
      <c r="C3849"/>
      <c r="D3849"/>
      <c r="E3849"/>
      <c r="F3849"/>
    </row>
    <row r="3850" spans="1:6" ht="15" x14ac:dyDescent="0.25">
      <c r="A3850"/>
      <c r="B3850"/>
      <c r="C3850"/>
      <c r="D3850"/>
      <c r="E3850"/>
      <c r="F3850"/>
    </row>
    <row r="3851" spans="1:6" ht="15" x14ac:dyDescent="0.25">
      <c r="A3851"/>
      <c r="B3851"/>
      <c r="C3851"/>
      <c r="D3851"/>
      <c r="E3851"/>
      <c r="F3851"/>
    </row>
    <row r="3852" spans="1:6" ht="15" x14ac:dyDescent="0.25">
      <c r="A3852"/>
      <c r="B3852"/>
      <c r="C3852"/>
      <c r="D3852"/>
      <c r="E3852"/>
      <c r="F3852"/>
    </row>
    <row r="3853" spans="1:6" ht="15" x14ac:dyDescent="0.25">
      <c r="A3853"/>
      <c r="B3853"/>
      <c r="C3853"/>
      <c r="D3853"/>
      <c r="E3853"/>
      <c r="F3853"/>
    </row>
    <row r="3854" spans="1:6" ht="15" x14ac:dyDescent="0.25">
      <c r="A3854"/>
      <c r="B3854"/>
      <c r="C3854"/>
      <c r="D3854"/>
      <c r="E3854"/>
      <c r="F3854"/>
    </row>
    <row r="3855" spans="1:6" ht="15" x14ac:dyDescent="0.25">
      <c r="A3855"/>
      <c r="B3855"/>
      <c r="C3855"/>
      <c r="D3855"/>
      <c r="E3855"/>
      <c r="F3855"/>
    </row>
    <row r="3856" spans="1:6" ht="15" x14ac:dyDescent="0.25">
      <c r="A3856"/>
      <c r="B3856"/>
      <c r="C3856"/>
      <c r="D3856"/>
      <c r="E3856"/>
      <c r="F3856"/>
    </row>
    <row r="3857" spans="1:6" ht="15" x14ac:dyDescent="0.25">
      <c r="A3857"/>
      <c r="B3857"/>
      <c r="C3857"/>
      <c r="D3857"/>
      <c r="E3857"/>
      <c r="F3857"/>
    </row>
    <row r="3858" spans="1:6" ht="15" x14ac:dyDescent="0.25">
      <c r="A3858"/>
      <c r="B3858"/>
      <c r="C3858"/>
      <c r="D3858"/>
      <c r="E3858"/>
      <c r="F3858"/>
    </row>
    <row r="3859" spans="1:6" ht="15" x14ac:dyDescent="0.25">
      <c r="A3859"/>
      <c r="B3859"/>
      <c r="C3859"/>
      <c r="D3859"/>
      <c r="E3859"/>
      <c r="F3859"/>
    </row>
    <row r="3860" spans="1:6" ht="15" x14ac:dyDescent="0.25">
      <c r="A3860"/>
      <c r="B3860"/>
      <c r="C3860"/>
      <c r="D3860"/>
      <c r="E3860"/>
      <c r="F3860"/>
    </row>
    <row r="3861" spans="1:6" ht="15" x14ac:dyDescent="0.25">
      <c r="A3861"/>
      <c r="B3861"/>
      <c r="C3861"/>
      <c r="D3861"/>
      <c r="E3861"/>
      <c r="F3861"/>
    </row>
    <row r="3862" spans="1:6" ht="15" x14ac:dyDescent="0.25">
      <c r="A3862"/>
      <c r="B3862"/>
      <c r="C3862"/>
      <c r="D3862"/>
      <c r="E3862"/>
      <c r="F3862"/>
    </row>
    <row r="3863" spans="1:6" ht="15" x14ac:dyDescent="0.25">
      <c r="A3863"/>
      <c r="B3863"/>
      <c r="C3863"/>
      <c r="D3863"/>
      <c r="E3863"/>
      <c r="F3863"/>
    </row>
    <row r="3864" spans="1:6" ht="15" x14ac:dyDescent="0.25">
      <c r="A3864"/>
      <c r="B3864"/>
      <c r="C3864"/>
      <c r="D3864"/>
      <c r="E3864"/>
      <c r="F3864"/>
    </row>
    <row r="3865" spans="1:6" ht="15" x14ac:dyDescent="0.25">
      <c r="A3865"/>
      <c r="B3865"/>
      <c r="C3865"/>
      <c r="D3865"/>
      <c r="E3865"/>
      <c r="F3865"/>
    </row>
    <row r="3866" spans="1:6" ht="15" x14ac:dyDescent="0.25">
      <c r="A3866"/>
      <c r="B3866"/>
      <c r="C3866"/>
      <c r="D3866"/>
      <c r="E3866"/>
      <c r="F3866"/>
    </row>
    <row r="3867" spans="1:6" ht="15" x14ac:dyDescent="0.25">
      <c r="A3867"/>
      <c r="B3867"/>
      <c r="C3867"/>
      <c r="D3867"/>
      <c r="E3867"/>
      <c r="F3867"/>
    </row>
    <row r="3868" spans="1:6" ht="15" x14ac:dyDescent="0.25">
      <c r="A3868"/>
      <c r="B3868"/>
      <c r="C3868"/>
      <c r="D3868"/>
      <c r="E3868"/>
      <c r="F3868"/>
    </row>
    <row r="3869" spans="1:6" ht="15" x14ac:dyDescent="0.25">
      <c r="A3869"/>
      <c r="B3869"/>
      <c r="C3869"/>
      <c r="D3869"/>
      <c r="E3869"/>
      <c r="F3869"/>
    </row>
    <row r="3870" spans="1:6" ht="15" x14ac:dyDescent="0.25">
      <c r="A3870"/>
      <c r="B3870"/>
      <c r="C3870"/>
      <c r="D3870"/>
      <c r="E3870"/>
      <c r="F3870"/>
    </row>
    <row r="3871" spans="1:6" ht="15" x14ac:dyDescent="0.25">
      <c r="A3871"/>
      <c r="B3871"/>
      <c r="C3871"/>
      <c r="D3871"/>
      <c r="E3871"/>
      <c r="F3871"/>
    </row>
    <row r="3872" spans="1:6" ht="15" x14ac:dyDescent="0.25">
      <c r="A3872"/>
      <c r="B3872"/>
      <c r="C3872"/>
      <c r="D3872"/>
      <c r="E3872"/>
      <c r="F3872"/>
    </row>
    <row r="3873" spans="1:6" ht="15" x14ac:dyDescent="0.25">
      <c r="A3873"/>
      <c r="B3873"/>
      <c r="C3873"/>
      <c r="D3873"/>
      <c r="E3873"/>
      <c r="F3873"/>
    </row>
    <row r="3874" spans="1:6" ht="15" x14ac:dyDescent="0.25">
      <c r="A3874"/>
      <c r="B3874"/>
      <c r="C3874"/>
      <c r="D3874"/>
      <c r="E3874"/>
      <c r="F3874"/>
    </row>
    <row r="3875" spans="1:6" ht="15" x14ac:dyDescent="0.25">
      <c r="A3875"/>
      <c r="B3875"/>
      <c r="C3875"/>
      <c r="D3875"/>
      <c r="E3875"/>
      <c r="F3875"/>
    </row>
    <row r="3876" spans="1:6" ht="15" x14ac:dyDescent="0.25">
      <c r="A3876"/>
      <c r="B3876"/>
      <c r="C3876"/>
      <c r="D3876"/>
      <c r="E3876"/>
      <c r="F3876"/>
    </row>
    <row r="3877" spans="1:6" ht="15" x14ac:dyDescent="0.25">
      <c r="A3877"/>
      <c r="B3877"/>
      <c r="C3877"/>
      <c r="D3877"/>
      <c r="E3877"/>
      <c r="F3877"/>
    </row>
    <row r="3878" spans="1:6" ht="15" x14ac:dyDescent="0.25">
      <c r="A3878"/>
      <c r="B3878"/>
      <c r="C3878"/>
      <c r="D3878"/>
      <c r="E3878"/>
      <c r="F3878"/>
    </row>
    <row r="3879" spans="1:6" ht="15" x14ac:dyDescent="0.25">
      <c r="A3879"/>
      <c r="B3879"/>
      <c r="C3879"/>
      <c r="D3879"/>
      <c r="E3879"/>
      <c r="F3879"/>
    </row>
    <row r="3880" spans="1:6" ht="15" x14ac:dyDescent="0.25">
      <c r="A3880"/>
      <c r="B3880"/>
      <c r="C3880"/>
      <c r="D3880"/>
      <c r="E3880"/>
      <c r="F3880"/>
    </row>
    <row r="3881" spans="1:6" ht="15" x14ac:dyDescent="0.25">
      <c r="A3881"/>
      <c r="B3881"/>
      <c r="C3881"/>
      <c r="D3881"/>
      <c r="E3881"/>
      <c r="F3881"/>
    </row>
    <row r="3882" spans="1:6" ht="15" x14ac:dyDescent="0.25">
      <c r="A3882"/>
      <c r="B3882"/>
      <c r="C3882"/>
      <c r="D3882"/>
      <c r="E3882"/>
      <c r="F3882"/>
    </row>
    <row r="3883" spans="1:6" ht="15" x14ac:dyDescent="0.25">
      <c r="A3883"/>
      <c r="B3883"/>
      <c r="C3883"/>
      <c r="D3883"/>
      <c r="E3883"/>
      <c r="F3883"/>
    </row>
    <row r="3884" spans="1:6" ht="15" x14ac:dyDescent="0.25">
      <c r="A3884"/>
      <c r="B3884"/>
      <c r="C3884"/>
      <c r="D3884"/>
      <c r="E3884"/>
      <c r="F3884"/>
    </row>
    <row r="3885" spans="1:6" ht="15" x14ac:dyDescent="0.25">
      <c r="A3885"/>
      <c r="B3885"/>
      <c r="C3885"/>
      <c r="D3885"/>
      <c r="E3885"/>
      <c r="F3885"/>
    </row>
    <row r="3886" spans="1:6" ht="15" x14ac:dyDescent="0.25">
      <c r="A3886"/>
      <c r="B3886"/>
      <c r="C3886"/>
      <c r="D3886"/>
      <c r="E3886"/>
      <c r="F3886"/>
    </row>
    <row r="3887" spans="1:6" ht="15" x14ac:dyDescent="0.25">
      <c r="A3887"/>
      <c r="B3887"/>
      <c r="C3887"/>
      <c r="D3887"/>
      <c r="E3887"/>
      <c r="F3887"/>
    </row>
    <row r="3888" spans="1:6" ht="15" x14ac:dyDescent="0.25">
      <c r="A3888"/>
      <c r="B3888"/>
      <c r="C3888"/>
      <c r="D3888"/>
      <c r="E3888"/>
      <c r="F3888"/>
    </row>
    <row r="3889" spans="1:6" ht="15" x14ac:dyDescent="0.25">
      <c r="A3889"/>
      <c r="B3889"/>
      <c r="C3889"/>
      <c r="D3889"/>
      <c r="E3889"/>
      <c r="F3889"/>
    </row>
    <row r="3890" spans="1:6" ht="15" x14ac:dyDescent="0.25">
      <c r="A3890"/>
      <c r="B3890"/>
      <c r="C3890"/>
      <c r="D3890"/>
      <c r="E3890"/>
      <c r="F3890"/>
    </row>
    <row r="3891" spans="1:6" ht="15" x14ac:dyDescent="0.25">
      <c r="A3891"/>
      <c r="B3891"/>
      <c r="C3891"/>
      <c r="D3891"/>
      <c r="E3891"/>
      <c r="F3891"/>
    </row>
    <row r="3892" spans="1:6" ht="15" x14ac:dyDescent="0.25">
      <c r="A3892"/>
      <c r="B3892"/>
      <c r="C3892"/>
      <c r="D3892"/>
      <c r="E3892"/>
      <c r="F3892"/>
    </row>
    <row r="3893" spans="1:6" ht="15" x14ac:dyDescent="0.25">
      <c r="A3893"/>
      <c r="B3893"/>
      <c r="C3893"/>
      <c r="D3893"/>
      <c r="E3893"/>
      <c r="F3893"/>
    </row>
    <row r="3894" spans="1:6" ht="15" x14ac:dyDescent="0.25">
      <c r="A3894"/>
      <c r="B3894"/>
      <c r="C3894"/>
      <c r="D3894"/>
      <c r="E3894"/>
      <c r="F3894"/>
    </row>
    <row r="3895" spans="1:6" ht="15" x14ac:dyDescent="0.25">
      <c r="A3895"/>
      <c r="B3895"/>
      <c r="C3895"/>
      <c r="D3895"/>
      <c r="E3895"/>
      <c r="F3895"/>
    </row>
    <row r="3896" spans="1:6" ht="15" x14ac:dyDescent="0.25">
      <c r="A3896"/>
      <c r="B3896"/>
      <c r="C3896"/>
      <c r="D3896"/>
      <c r="E3896"/>
      <c r="F3896"/>
    </row>
    <row r="3897" spans="1:6" ht="15" x14ac:dyDescent="0.25">
      <c r="A3897"/>
      <c r="B3897"/>
      <c r="C3897"/>
      <c r="D3897"/>
      <c r="E3897"/>
      <c r="F3897"/>
    </row>
    <row r="3898" spans="1:6" ht="15" x14ac:dyDescent="0.25">
      <c r="A3898"/>
      <c r="B3898"/>
      <c r="C3898"/>
      <c r="D3898"/>
      <c r="E3898"/>
      <c r="F3898"/>
    </row>
    <row r="3899" spans="1:6" ht="15" x14ac:dyDescent="0.25">
      <c r="A3899"/>
      <c r="B3899"/>
      <c r="C3899"/>
      <c r="D3899"/>
      <c r="E3899"/>
      <c r="F3899"/>
    </row>
    <row r="3900" spans="1:6" ht="15" x14ac:dyDescent="0.25">
      <c r="A3900"/>
      <c r="B3900"/>
      <c r="C3900"/>
      <c r="D3900"/>
      <c r="E3900"/>
      <c r="F3900"/>
    </row>
    <row r="3901" spans="1:6" ht="15" x14ac:dyDescent="0.25">
      <c r="A3901"/>
      <c r="B3901"/>
      <c r="C3901"/>
      <c r="D3901"/>
      <c r="E3901"/>
      <c r="F3901"/>
    </row>
    <row r="3902" spans="1:6" ht="15" x14ac:dyDescent="0.25">
      <c r="A3902"/>
      <c r="B3902"/>
      <c r="C3902"/>
      <c r="D3902"/>
      <c r="E3902"/>
      <c r="F3902"/>
    </row>
    <row r="3903" spans="1:6" ht="15" x14ac:dyDescent="0.25">
      <c r="A3903"/>
      <c r="B3903"/>
      <c r="C3903"/>
      <c r="D3903"/>
      <c r="E3903"/>
      <c r="F3903"/>
    </row>
    <row r="3904" spans="1:6" ht="15" x14ac:dyDescent="0.25">
      <c r="A3904"/>
      <c r="B3904"/>
      <c r="C3904"/>
      <c r="D3904"/>
      <c r="E3904"/>
      <c r="F3904"/>
    </row>
    <row r="3905" spans="1:6" ht="15" x14ac:dyDescent="0.25">
      <c r="A3905"/>
      <c r="B3905"/>
      <c r="C3905"/>
      <c r="D3905"/>
      <c r="E3905"/>
      <c r="F3905"/>
    </row>
    <row r="3906" spans="1:6" ht="15" x14ac:dyDescent="0.25">
      <c r="A3906"/>
      <c r="B3906"/>
      <c r="C3906"/>
      <c r="D3906"/>
      <c r="E3906"/>
      <c r="F3906"/>
    </row>
    <row r="3907" spans="1:6" ht="15" x14ac:dyDescent="0.25">
      <c r="A3907"/>
      <c r="B3907"/>
      <c r="C3907"/>
      <c r="D3907"/>
      <c r="E3907"/>
      <c r="F3907"/>
    </row>
    <row r="3908" spans="1:6" ht="15" x14ac:dyDescent="0.25">
      <c r="A3908"/>
      <c r="B3908"/>
      <c r="C3908"/>
      <c r="D3908"/>
      <c r="E3908"/>
      <c r="F3908"/>
    </row>
    <row r="3909" spans="1:6" ht="15" x14ac:dyDescent="0.25">
      <c r="A3909"/>
      <c r="B3909"/>
      <c r="C3909"/>
      <c r="D3909"/>
      <c r="E3909"/>
      <c r="F3909"/>
    </row>
    <row r="3910" spans="1:6" ht="15" x14ac:dyDescent="0.25">
      <c r="A3910"/>
      <c r="B3910"/>
      <c r="C3910"/>
      <c r="D3910"/>
      <c r="E3910"/>
      <c r="F3910"/>
    </row>
    <row r="3911" spans="1:6" ht="15" x14ac:dyDescent="0.25">
      <c r="A3911"/>
      <c r="B3911"/>
      <c r="C3911"/>
      <c r="D3911"/>
      <c r="E3911"/>
      <c r="F3911"/>
    </row>
    <row r="3912" spans="1:6" ht="15" x14ac:dyDescent="0.25">
      <c r="A3912"/>
      <c r="B3912"/>
      <c r="C3912"/>
      <c r="D3912"/>
      <c r="E3912"/>
      <c r="F3912"/>
    </row>
    <row r="3913" spans="1:6" ht="15" x14ac:dyDescent="0.25">
      <c r="A3913"/>
      <c r="B3913"/>
      <c r="C3913"/>
      <c r="D3913"/>
      <c r="E3913"/>
      <c r="F3913"/>
    </row>
    <row r="3914" spans="1:6" ht="15" x14ac:dyDescent="0.25">
      <c r="A3914"/>
      <c r="B3914"/>
      <c r="C3914"/>
      <c r="D3914"/>
      <c r="E3914"/>
      <c r="F3914"/>
    </row>
    <row r="3915" spans="1:6" ht="15" x14ac:dyDescent="0.25">
      <c r="A3915"/>
      <c r="B3915"/>
      <c r="C3915"/>
      <c r="D3915"/>
      <c r="E3915"/>
      <c r="F3915"/>
    </row>
    <row r="3916" spans="1:6" ht="15" x14ac:dyDescent="0.25">
      <c r="A3916"/>
      <c r="B3916"/>
      <c r="C3916"/>
      <c r="D3916"/>
      <c r="E3916"/>
      <c r="F3916"/>
    </row>
    <row r="3917" spans="1:6" ht="15" x14ac:dyDescent="0.25">
      <c r="A3917"/>
      <c r="B3917"/>
      <c r="C3917"/>
      <c r="D3917"/>
      <c r="E3917"/>
      <c r="F3917"/>
    </row>
    <row r="3918" spans="1:6" ht="15" x14ac:dyDescent="0.25">
      <c r="A3918"/>
      <c r="B3918"/>
      <c r="C3918"/>
      <c r="D3918"/>
      <c r="E3918"/>
      <c r="F3918"/>
    </row>
    <row r="3919" spans="1:6" ht="15" x14ac:dyDescent="0.25">
      <c r="A3919"/>
      <c r="B3919"/>
      <c r="C3919"/>
      <c r="D3919"/>
      <c r="E3919"/>
      <c r="F3919"/>
    </row>
    <row r="3920" spans="1:6" ht="15" x14ac:dyDescent="0.25">
      <c r="A3920"/>
      <c r="B3920"/>
      <c r="C3920"/>
      <c r="D3920"/>
      <c r="E3920"/>
      <c r="F3920"/>
    </row>
    <row r="3921" spans="1:6" ht="15" x14ac:dyDescent="0.25">
      <c r="A3921"/>
      <c r="B3921"/>
      <c r="C3921"/>
      <c r="D3921"/>
      <c r="E3921"/>
      <c r="F3921"/>
    </row>
    <row r="3922" spans="1:6" ht="15" x14ac:dyDescent="0.25">
      <c r="A3922"/>
      <c r="B3922"/>
      <c r="C3922"/>
      <c r="D3922"/>
      <c r="E3922"/>
      <c r="F3922"/>
    </row>
    <row r="3923" spans="1:6" ht="15" x14ac:dyDescent="0.25">
      <c r="A3923"/>
      <c r="B3923"/>
      <c r="C3923"/>
      <c r="D3923"/>
      <c r="E3923"/>
      <c r="F3923"/>
    </row>
    <row r="3924" spans="1:6" ht="15" x14ac:dyDescent="0.25">
      <c r="A3924"/>
      <c r="B3924"/>
      <c r="C3924"/>
      <c r="D3924"/>
      <c r="E3924"/>
      <c r="F3924"/>
    </row>
    <row r="3925" spans="1:6" ht="15" x14ac:dyDescent="0.25">
      <c r="A3925"/>
      <c r="B3925"/>
      <c r="C3925"/>
      <c r="D3925"/>
      <c r="E3925"/>
      <c r="F3925"/>
    </row>
    <row r="3926" spans="1:6" ht="15" x14ac:dyDescent="0.25">
      <c r="A3926"/>
      <c r="B3926"/>
      <c r="C3926"/>
      <c r="D3926"/>
      <c r="E3926"/>
      <c r="F3926"/>
    </row>
    <row r="3927" spans="1:6" ht="15" x14ac:dyDescent="0.25">
      <c r="A3927"/>
      <c r="B3927"/>
      <c r="C3927"/>
      <c r="D3927"/>
      <c r="E3927"/>
      <c r="F3927"/>
    </row>
    <row r="3928" spans="1:6" ht="15" x14ac:dyDescent="0.25">
      <c r="A3928"/>
      <c r="B3928"/>
      <c r="C3928"/>
      <c r="D3928"/>
      <c r="E3928"/>
      <c r="F3928"/>
    </row>
    <row r="3929" spans="1:6" ht="15" x14ac:dyDescent="0.25">
      <c r="A3929"/>
      <c r="B3929"/>
      <c r="C3929"/>
      <c r="D3929"/>
      <c r="E3929"/>
      <c r="F3929"/>
    </row>
    <row r="3930" spans="1:6" ht="15" x14ac:dyDescent="0.25">
      <c r="A3930"/>
      <c r="B3930"/>
      <c r="C3930"/>
      <c r="D3930"/>
      <c r="E3930"/>
      <c r="F3930"/>
    </row>
    <row r="3931" spans="1:6" ht="15" x14ac:dyDescent="0.25">
      <c r="A3931"/>
      <c r="B3931"/>
      <c r="C3931"/>
      <c r="D3931"/>
      <c r="E3931"/>
      <c r="F3931"/>
    </row>
    <row r="3932" spans="1:6" ht="15" x14ac:dyDescent="0.25">
      <c r="A3932"/>
      <c r="B3932"/>
      <c r="C3932"/>
      <c r="D3932"/>
      <c r="E3932"/>
      <c r="F3932"/>
    </row>
    <row r="3933" spans="1:6" ht="15" x14ac:dyDescent="0.25">
      <c r="A3933"/>
      <c r="B3933"/>
      <c r="C3933"/>
      <c r="D3933"/>
      <c r="E3933"/>
      <c r="F3933"/>
    </row>
    <row r="3934" spans="1:6" ht="15" x14ac:dyDescent="0.25">
      <c r="A3934"/>
      <c r="B3934"/>
      <c r="C3934"/>
      <c r="D3934"/>
      <c r="E3934"/>
      <c r="F3934"/>
    </row>
    <row r="3935" spans="1:6" ht="15" x14ac:dyDescent="0.25">
      <c r="A3935"/>
      <c r="B3935"/>
      <c r="C3935"/>
      <c r="D3935"/>
      <c r="E3935"/>
      <c r="F3935"/>
    </row>
    <row r="3936" spans="1:6" ht="15" x14ac:dyDescent="0.25">
      <c r="A3936"/>
      <c r="B3936"/>
      <c r="C3936"/>
      <c r="D3936"/>
      <c r="E3936"/>
      <c r="F3936"/>
    </row>
    <row r="3937" spans="1:6" ht="15" x14ac:dyDescent="0.25">
      <c r="A3937"/>
      <c r="B3937"/>
      <c r="C3937"/>
      <c r="D3937"/>
      <c r="E3937"/>
      <c r="F3937"/>
    </row>
    <row r="3938" spans="1:6" ht="15" x14ac:dyDescent="0.25">
      <c r="A3938"/>
      <c r="B3938"/>
      <c r="C3938"/>
      <c r="D3938"/>
      <c r="E3938"/>
      <c r="F3938"/>
    </row>
    <row r="3939" spans="1:6" ht="15" x14ac:dyDescent="0.25">
      <c r="A3939"/>
      <c r="B3939"/>
      <c r="C3939"/>
      <c r="D3939"/>
      <c r="E3939"/>
      <c r="F3939"/>
    </row>
    <row r="3940" spans="1:6" ht="15" x14ac:dyDescent="0.25">
      <c r="A3940"/>
      <c r="B3940"/>
      <c r="C3940"/>
      <c r="D3940"/>
      <c r="E3940"/>
      <c r="F3940"/>
    </row>
    <row r="3941" spans="1:6" ht="15" x14ac:dyDescent="0.25">
      <c r="A3941"/>
      <c r="B3941"/>
      <c r="C3941"/>
      <c r="D3941"/>
      <c r="E3941"/>
      <c r="F3941"/>
    </row>
    <row r="3942" spans="1:6" ht="15" x14ac:dyDescent="0.25">
      <c r="A3942"/>
      <c r="B3942"/>
      <c r="C3942"/>
      <c r="D3942"/>
      <c r="E3942"/>
      <c r="F3942"/>
    </row>
    <row r="3943" spans="1:6" ht="15" x14ac:dyDescent="0.25">
      <c r="A3943"/>
      <c r="B3943"/>
      <c r="C3943"/>
      <c r="D3943"/>
      <c r="E3943"/>
      <c r="F3943"/>
    </row>
    <row r="3944" spans="1:6" ht="15" x14ac:dyDescent="0.25">
      <c r="A3944"/>
      <c r="B3944"/>
      <c r="C3944"/>
      <c r="D3944"/>
      <c r="E3944"/>
      <c r="F3944"/>
    </row>
    <row r="3945" spans="1:6" ht="15" x14ac:dyDescent="0.25">
      <c r="A3945"/>
      <c r="B3945"/>
      <c r="C3945"/>
      <c r="D3945"/>
      <c r="E3945"/>
      <c r="F3945"/>
    </row>
    <row r="3946" spans="1:6" ht="15" x14ac:dyDescent="0.25">
      <c r="A3946"/>
      <c r="B3946"/>
      <c r="C3946"/>
      <c r="D3946"/>
      <c r="E3946"/>
      <c r="F3946"/>
    </row>
    <row r="3947" spans="1:6" ht="15" x14ac:dyDescent="0.25">
      <c r="A3947"/>
      <c r="B3947"/>
      <c r="C3947"/>
      <c r="D3947"/>
      <c r="E3947"/>
      <c r="F3947"/>
    </row>
    <row r="3948" spans="1:6" ht="15" x14ac:dyDescent="0.25">
      <c r="A3948"/>
      <c r="B3948"/>
      <c r="C3948"/>
      <c r="D3948"/>
      <c r="E3948"/>
      <c r="F3948"/>
    </row>
    <row r="3949" spans="1:6" ht="15" x14ac:dyDescent="0.25">
      <c r="A3949"/>
      <c r="B3949"/>
      <c r="C3949"/>
      <c r="D3949"/>
      <c r="E3949"/>
      <c r="F3949"/>
    </row>
    <row r="3950" spans="1:6" ht="15" x14ac:dyDescent="0.25">
      <c r="A3950"/>
      <c r="B3950"/>
      <c r="C3950"/>
      <c r="D3950"/>
      <c r="E3950"/>
      <c r="F3950"/>
    </row>
    <row r="3951" spans="1:6" ht="15" x14ac:dyDescent="0.25">
      <c r="A3951"/>
      <c r="B3951"/>
      <c r="C3951"/>
      <c r="D3951"/>
      <c r="E3951"/>
      <c r="F3951"/>
    </row>
    <row r="3952" spans="1:6" ht="15" x14ac:dyDescent="0.25">
      <c r="A3952"/>
      <c r="B3952"/>
      <c r="C3952"/>
      <c r="D3952"/>
      <c r="E3952"/>
      <c r="F3952"/>
    </row>
    <row r="3953" spans="1:6" ht="15" x14ac:dyDescent="0.25">
      <c r="A3953"/>
      <c r="B3953"/>
      <c r="C3953"/>
      <c r="D3953"/>
      <c r="E3953"/>
      <c r="F3953"/>
    </row>
    <row r="3954" spans="1:6" ht="15" x14ac:dyDescent="0.25">
      <c r="A3954"/>
      <c r="B3954"/>
      <c r="C3954"/>
      <c r="D3954"/>
      <c r="E3954"/>
      <c r="F3954"/>
    </row>
    <row r="3955" spans="1:6" ht="15" x14ac:dyDescent="0.25">
      <c r="A3955"/>
      <c r="B3955"/>
      <c r="C3955"/>
      <c r="D3955"/>
      <c r="E3955"/>
      <c r="F3955"/>
    </row>
    <row r="3956" spans="1:6" ht="15" x14ac:dyDescent="0.25">
      <c r="A3956"/>
      <c r="B3956"/>
      <c r="C3956"/>
      <c r="D3956"/>
      <c r="E3956"/>
      <c r="F3956"/>
    </row>
    <row r="3957" spans="1:6" ht="15" x14ac:dyDescent="0.25">
      <c r="A3957"/>
      <c r="B3957"/>
      <c r="C3957"/>
      <c r="D3957"/>
      <c r="E3957"/>
      <c r="F3957"/>
    </row>
    <row r="3958" spans="1:6" ht="15" x14ac:dyDescent="0.25">
      <c r="A3958"/>
      <c r="B3958"/>
      <c r="C3958"/>
      <c r="D3958"/>
      <c r="E3958"/>
      <c r="F3958"/>
    </row>
    <row r="3959" spans="1:6" ht="15" x14ac:dyDescent="0.25">
      <c r="A3959"/>
      <c r="B3959"/>
      <c r="C3959"/>
      <c r="D3959"/>
      <c r="E3959"/>
      <c r="F3959"/>
    </row>
    <row r="3960" spans="1:6" ht="15" x14ac:dyDescent="0.25">
      <c r="A3960"/>
      <c r="B3960"/>
      <c r="C3960"/>
      <c r="D3960"/>
      <c r="E3960"/>
      <c r="F3960"/>
    </row>
    <row r="3961" spans="1:6" ht="15" x14ac:dyDescent="0.25">
      <c r="A3961"/>
      <c r="B3961"/>
      <c r="C3961"/>
      <c r="D3961"/>
      <c r="E3961"/>
      <c r="F3961"/>
    </row>
    <row r="3962" spans="1:6" ht="15" x14ac:dyDescent="0.25">
      <c r="A3962"/>
      <c r="B3962"/>
      <c r="C3962"/>
      <c r="D3962"/>
      <c r="E3962"/>
      <c r="F3962"/>
    </row>
    <row r="3963" spans="1:6" ht="15" x14ac:dyDescent="0.25">
      <c r="A3963"/>
      <c r="B3963"/>
      <c r="C3963"/>
      <c r="D3963"/>
      <c r="E3963"/>
      <c r="F3963"/>
    </row>
    <row r="3964" spans="1:6" ht="15" x14ac:dyDescent="0.25">
      <c r="A3964"/>
      <c r="B3964"/>
      <c r="C3964"/>
      <c r="D3964"/>
      <c r="E3964"/>
      <c r="F3964"/>
    </row>
    <row r="3965" spans="1:6" ht="15" x14ac:dyDescent="0.25">
      <c r="A3965"/>
      <c r="B3965"/>
      <c r="C3965"/>
      <c r="D3965"/>
      <c r="E3965"/>
      <c r="F3965"/>
    </row>
    <row r="3966" spans="1:6" ht="15" x14ac:dyDescent="0.25">
      <c r="A3966"/>
      <c r="B3966"/>
      <c r="C3966"/>
      <c r="D3966"/>
      <c r="E3966"/>
      <c r="F3966"/>
    </row>
    <row r="3967" spans="1:6" ht="15" x14ac:dyDescent="0.25">
      <c r="A3967"/>
      <c r="B3967"/>
      <c r="C3967"/>
      <c r="D3967"/>
      <c r="E3967"/>
      <c r="F3967"/>
    </row>
    <row r="3968" spans="1:6" ht="15" x14ac:dyDescent="0.25">
      <c r="A3968"/>
      <c r="B3968"/>
      <c r="C3968"/>
      <c r="D3968"/>
      <c r="E3968"/>
      <c r="F3968"/>
    </row>
    <row r="3969" spans="1:6" ht="15" x14ac:dyDescent="0.25">
      <c r="A3969"/>
      <c r="B3969"/>
      <c r="C3969"/>
      <c r="D3969"/>
      <c r="E3969"/>
      <c r="F3969"/>
    </row>
    <row r="3970" spans="1:6" ht="15" x14ac:dyDescent="0.25">
      <c r="A3970"/>
      <c r="B3970"/>
      <c r="C3970"/>
      <c r="D3970"/>
      <c r="E3970"/>
      <c r="F3970"/>
    </row>
    <row r="3971" spans="1:6" ht="15" x14ac:dyDescent="0.25">
      <c r="A3971"/>
      <c r="B3971"/>
      <c r="C3971"/>
      <c r="D3971"/>
      <c r="E3971"/>
      <c r="F3971"/>
    </row>
    <row r="3972" spans="1:6" ht="15" x14ac:dyDescent="0.25">
      <c r="A3972"/>
      <c r="B3972"/>
      <c r="C3972"/>
      <c r="D3972"/>
      <c r="E3972"/>
      <c r="F3972"/>
    </row>
    <row r="3973" spans="1:6" ht="15" x14ac:dyDescent="0.25">
      <c r="A3973"/>
      <c r="B3973"/>
      <c r="C3973"/>
      <c r="D3973"/>
      <c r="E3973"/>
      <c r="F3973"/>
    </row>
    <row r="3974" spans="1:6" ht="15" x14ac:dyDescent="0.25">
      <c r="A3974"/>
      <c r="B3974"/>
      <c r="C3974"/>
      <c r="D3974"/>
      <c r="E3974"/>
      <c r="F3974"/>
    </row>
    <row r="3975" spans="1:6" ht="15" x14ac:dyDescent="0.25">
      <c r="A3975"/>
      <c r="B3975"/>
      <c r="C3975"/>
      <c r="D3975"/>
      <c r="E3975"/>
      <c r="F3975"/>
    </row>
    <row r="3976" spans="1:6" ht="15" x14ac:dyDescent="0.25">
      <c r="A3976"/>
      <c r="B3976"/>
      <c r="C3976"/>
      <c r="D3976"/>
      <c r="E3976"/>
      <c r="F3976"/>
    </row>
    <row r="3977" spans="1:6" ht="15" x14ac:dyDescent="0.25">
      <c r="A3977"/>
      <c r="B3977"/>
      <c r="C3977"/>
      <c r="D3977"/>
      <c r="E3977"/>
      <c r="F3977"/>
    </row>
    <row r="3978" spans="1:6" ht="15" x14ac:dyDescent="0.25">
      <c r="A3978"/>
      <c r="B3978"/>
      <c r="C3978"/>
      <c r="D3978"/>
      <c r="E3978"/>
      <c r="F3978"/>
    </row>
    <row r="3979" spans="1:6" ht="15" x14ac:dyDescent="0.25">
      <c r="A3979"/>
      <c r="B3979"/>
      <c r="C3979"/>
      <c r="D3979"/>
      <c r="E3979"/>
      <c r="F3979"/>
    </row>
    <row r="3980" spans="1:6" ht="15" x14ac:dyDescent="0.25">
      <c r="A3980"/>
      <c r="B3980"/>
      <c r="C3980"/>
      <c r="D3980"/>
      <c r="E3980"/>
      <c r="F3980"/>
    </row>
    <row r="3981" spans="1:6" ht="15" x14ac:dyDescent="0.25">
      <c r="A3981"/>
      <c r="B3981"/>
      <c r="C3981"/>
      <c r="D3981"/>
      <c r="E3981"/>
      <c r="F3981"/>
    </row>
    <row r="3982" spans="1:6" ht="15" x14ac:dyDescent="0.25">
      <c r="A3982"/>
      <c r="B3982"/>
      <c r="C3982"/>
      <c r="D3982"/>
      <c r="E3982"/>
      <c r="F3982"/>
    </row>
    <row r="3983" spans="1:6" ht="15" x14ac:dyDescent="0.25">
      <c r="A3983"/>
      <c r="B3983"/>
      <c r="C3983"/>
      <c r="D3983"/>
      <c r="E3983"/>
      <c r="F3983"/>
    </row>
    <row r="3984" spans="1:6" ht="15" x14ac:dyDescent="0.25">
      <c r="A3984"/>
      <c r="B3984"/>
      <c r="C3984"/>
      <c r="D3984"/>
      <c r="E3984"/>
      <c r="F3984"/>
    </row>
    <row r="3985" spans="1:6" ht="15" x14ac:dyDescent="0.25">
      <c r="A3985"/>
      <c r="B3985"/>
      <c r="C3985"/>
      <c r="D3985"/>
      <c r="E3985"/>
      <c r="F3985"/>
    </row>
    <row r="3986" spans="1:6" ht="15" x14ac:dyDescent="0.25">
      <c r="A3986"/>
      <c r="B3986"/>
      <c r="C3986"/>
      <c r="D3986"/>
      <c r="E3986"/>
      <c r="F3986"/>
    </row>
    <row r="3987" spans="1:6" ht="15" x14ac:dyDescent="0.25">
      <c r="A3987"/>
      <c r="B3987"/>
      <c r="C3987"/>
      <c r="D3987"/>
      <c r="E3987"/>
      <c r="F3987"/>
    </row>
    <row r="3988" spans="1:6" ht="15" x14ac:dyDescent="0.25">
      <c r="A3988"/>
      <c r="B3988"/>
      <c r="C3988"/>
      <c r="D3988"/>
      <c r="E3988"/>
      <c r="F3988"/>
    </row>
    <row r="3989" spans="1:6" ht="15" x14ac:dyDescent="0.25">
      <c r="A3989"/>
      <c r="B3989"/>
      <c r="C3989"/>
      <c r="D3989"/>
      <c r="E3989"/>
      <c r="F3989"/>
    </row>
    <row r="3990" spans="1:6" ht="15" x14ac:dyDescent="0.25">
      <c r="A3990"/>
      <c r="B3990"/>
      <c r="C3990"/>
      <c r="D3990"/>
      <c r="E3990"/>
      <c r="F3990"/>
    </row>
    <row r="3991" spans="1:6" ht="15" x14ac:dyDescent="0.25">
      <c r="A3991"/>
      <c r="B3991"/>
      <c r="C3991"/>
      <c r="D3991"/>
      <c r="E3991"/>
      <c r="F3991"/>
    </row>
    <row r="3992" spans="1:6" ht="15" x14ac:dyDescent="0.25">
      <c r="A3992"/>
      <c r="B3992"/>
      <c r="C3992"/>
      <c r="D3992"/>
      <c r="E3992"/>
      <c r="F3992"/>
    </row>
    <row r="3993" spans="1:6" ht="15" x14ac:dyDescent="0.25">
      <c r="A3993"/>
      <c r="B3993"/>
      <c r="C3993"/>
      <c r="D3993"/>
      <c r="E3993"/>
      <c r="F3993"/>
    </row>
    <row r="3994" spans="1:6" ht="15" x14ac:dyDescent="0.25">
      <c r="A3994"/>
      <c r="B3994"/>
      <c r="C3994"/>
      <c r="D3994"/>
      <c r="E3994"/>
      <c r="F3994"/>
    </row>
    <row r="3995" spans="1:6" ht="15" x14ac:dyDescent="0.25">
      <c r="A3995"/>
      <c r="B3995"/>
      <c r="C3995"/>
      <c r="D3995"/>
      <c r="E3995"/>
      <c r="F3995"/>
    </row>
    <row r="3996" spans="1:6" ht="15" x14ac:dyDescent="0.25">
      <c r="A3996"/>
      <c r="B3996"/>
      <c r="C3996"/>
      <c r="D3996"/>
      <c r="E3996"/>
      <c r="F3996"/>
    </row>
    <row r="3997" spans="1:6" ht="15" x14ac:dyDescent="0.25">
      <c r="A3997"/>
      <c r="B3997"/>
      <c r="C3997"/>
      <c r="D3997"/>
      <c r="E3997"/>
      <c r="F3997"/>
    </row>
    <row r="3998" spans="1:6" ht="15" x14ac:dyDescent="0.25">
      <c r="A3998"/>
      <c r="B3998"/>
      <c r="C3998"/>
      <c r="D3998"/>
      <c r="E3998"/>
      <c r="F3998"/>
    </row>
    <row r="3999" spans="1:6" ht="15" x14ac:dyDescent="0.25">
      <c r="A3999"/>
      <c r="B3999"/>
      <c r="C3999"/>
      <c r="D3999"/>
      <c r="E3999"/>
      <c r="F3999"/>
    </row>
    <row r="4000" spans="1:6" ht="15" x14ac:dyDescent="0.25">
      <c r="A4000"/>
      <c r="B4000"/>
      <c r="C4000"/>
      <c r="D4000"/>
      <c r="E4000"/>
      <c r="F4000"/>
    </row>
    <row r="4001" spans="1:6" ht="15" x14ac:dyDescent="0.25">
      <c r="A4001"/>
      <c r="B4001"/>
      <c r="C4001"/>
      <c r="D4001"/>
      <c r="E4001"/>
      <c r="F4001"/>
    </row>
    <row r="4002" spans="1:6" ht="15" x14ac:dyDescent="0.25">
      <c r="A4002"/>
      <c r="B4002"/>
      <c r="C4002"/>
      <c r="D4002"/>
      <c r="E4002"/>
      <c r="F4002"/>
    </row>
    <row r="4003" spans="1:6" ht="15" x14ac:dyDescent="0.25">
      <c r="A4003"/>
      <c r="B4003"/>
      <c r="C4003"/>
      <c r="D4003"/>
      <c r="E4003"/>
      <c r="F4003"/>
    </row>
    <row r="4004" spans="1:6" ht="15" x14ac:dyDescent="0.25">
      <c r="A4004"/>
      <c r="B4004"/>
      <c r="C4004"/>
      <c r="D4004"/>
      <c r="E4004"/>
      <c r="F4004"/>
    </row>
    <row r="4005" spans="1:6" ht="15" x14ac:dyDescent="0.25">
      <c r="A4005"/>
      <c r="B4005"/>
      <c r="C4005"/>
      <c r="D4005"/>
      <c r="E4005"/>
      <c r="F4005"/>
    </row>
    <row r="4006" spans="1:6" ht="15" x14ac:dyDescent="0.25">
      <c r="A4006"/>
      <c r="B4006"/>
      <c r="C4006"/>
      <c r="D4006"/>
      <c r="E4006"/>
      <c r="F4006"/>
    </row>
    <row r="4007" spans="1:6" ht="15" x14ac:dyDescent="0.25">
      <c r="A4007"/>
      <c r="B4007"/>
      <c r="C4007"/>
      <c r="D4007"/>
      <c r="E4007"/>
      <c r="F4007"/>
    </row>
    <row r="4008" spans="1:6" ht="15" x14ac:dyDescent="0.25">
      <c r="A4008"/>
      <c r="B4008"/>
      <c r="C4008"/>
      <c r="D4008"/>
      <c r="E4008"/>
      <c r="F4008"/>
    </row>
    <row r="4009" spans="1:6" ht="15" x14ac:dyDescent="0.25">
      <c r="A4009"/>
      <c r="B4009"/>
      <c r="C4009"/>
      <c r="D4009"/>
      <c r="E4009"/>
      <c r="F4009"/>
    </row>
    <row r="4010" spans="1:6" ht="15" x14ac:dyDescent="0.25">
      <c r="A4010"/>
      <c r="B4010"/>
      <c r="C4010"/>
      <c r="D4010"/>
      <c r="E4010"/>
      <c r="F4010"/>
    </row>
    <row r="4011" spans="1:6" ht="15" x14ac:dyDescent="0.25">
      <c r="A4011"/>
      <c r="B4011"/>
      <c r="C4011"/>
      <c r="D4011"/>
      <c r="E4011"/>
      <c r="F4011"/>
    </row>
    <row r="4012" spans="1:6" ht="15" x14ac:dyDescent="0.25">
      <c r="A4012"/>
      <c r="B4012"/>
      <c r="C4012"/>
      <c r="D4012"/>
      <c r="E4012"/>
      <c r="F4012"/>
    </row>
    <row r="4013" spans="1:6" ht="15" x14ac:dyDescent="0.25">
      <c r="A4013"/>
      <c r="B4013"/>
      <c r="C4013"/>
      <c r="D4013"/>
      <c r="E4013"/>
      <c r="F4013"/>
    </row>
    <row r="4014" spans="1:6" ht="15" x14ac:dyDescent="0.25">
      <c r="A4014"/>
      <c r="B4014"/>
      <c r="C4014"/>
      <c r="D4014"/>
      <c r="E4014"/>
      <c r="F4014"/>
    </row>
    <row r="4015" spans="1:6" ht="15" x14ac:dyDescent="0.25">
      <c r="A4015"/>
      <c r="B4015"/>
      <c r="C4015"/>
      <c r="D4015"/>
      <c r="E4015"/>
      <c r="F4015"/>
    </row>
    <row r="4016" spans="1:6" ht="15" x14ac:dyDescent="0.25">
      <c r="A4016"/>
      <c r="B4016"/>
      <c r="C4016"/>
      <c r="D4016"/>
      <c r="E4016"/>
      <c r="F4016"/>
    </row>
    <row r="4017" spans="1:6" ht="15" x14ac:dyDescent="0.25">
      <c r="A4017"/>
      <c r="B4017"/>
      <c r="C4017"/>
      <c r="D4017"/>
      <c r="E4017"/>
      <c r="F4017"/>
    </row>
    <row r="4018" spans="1:6" ht="15" x14ac:dyDescent="0.25">
      <c r="A4018"/>
      <c r="B4018"/>
      <c r="C4018"/>
      <c r="D4018"/>
      <c r="E4018"/>
      <c r="F4018"/>
    </row>
    <row r="4019" spans="1:6" ht="15" x14ac:dyDescent="0.25">
      <c r="A4019"/>
      <c r="B4019"/>
      <c r="C4019"/>
      <c r="D4019"/>
      <c r="E4019"/>
      <c r="F4019"/>
    </row>
    <row r="4020" spans="1:6" ht="15" x14ac:dyDescent="0.25">
      <c r="A4020"/>
      <c r="B4020"/>
      <c r="C4020"/>
      <c r="D4020"/>
      <c r="E4020"/>
      <c r="F4020"/>
    </row>
    <row r="4021" spans="1:6" ht="15" x14ac:dyDescent="0.25">
      <c r="A4021"/>
      <c r="B4021"/>
      <c r="C4021"/>
      <c r="D4021"/>
      <c r="E4021"/>
      <c r="F4021"/>
    </row>
    <row r="4022" spans="1:6" ht="15" x14ac:dyDescent="0.25">
      <c r="A4022"/>
      <c r="B4022"/>
      <c r="C4022"/>
      <c r="D4022"/>
      <c r="E4022"/>
      <c r="F4022"/>
    </row>
    <row r="4023" spans="1:6" ht="15" x14ac:dyDescent="0.25">
      <c r="A4023"/>
      <c r="B4023"/>
      <c r="C4023"/>
      <c r="D4023"/>
      <c r="E4023"/>
      <c r="F4023"/>
    </row>
    <row r="4024" spans="1:6" ht="15" x14ac:dyDescent="0.25">
      <c r="A4024"/>
      <c r="B4024"/>
      <c r="C4024"/>
      <c r="D4024"/>
      <c r="E4024"/>
      <c r="F4024"/>
    </row>
    <row r="4025" spans="1:6" ht="15" x14ac:dyDescent="0.25">
      <c r="A4025"/>
      <c r="B4025"/>
      <c r="C4025"/>
      <c r="D4025"/>
      <c r="E4025"/>
      <c r="F4025"/>
    </row>
    <row r="4026" spans="1:6" ht="15" x14ac:dyDescent="0.25">
      <c r="A4026"/>
      <c r="B4026"/>
      <c r="C4026"/>
      <c r="D4026"/>
      <c r="E4026"/>
      <c r="F4026"/>
    </row>
    <row r="4027" spans="1:6" ht="15" x14ac:dyDescent="0.25">
      <c r="A4027"/>
      <c r="B4027"/>
      <c r="C4027"/>
      <c r="D4027"/>
      <c r="E4027"/>
      <c r="F4027"/>
    </row>
    <row r="4028" spans="1:6" ht="15" x14ac:dyDescent="0.25">
      <c r="A4028"/>
      <c r="B4028"/>
      <c r="C4028"/>
      <c r="D4028"/>
      <c r="E4028"/>
      <c r="F4028"/>
    </row>
    <row r="4029" spans="1:6" ht="15" x14ac:dyDescent="0.25">
      <c r="A4029"/>
      <c r="B4029"/>
      <c r="C4029"/>
      <c r="D4029"/>
      <c r="E4029"/>
      <c r="F4029"/>
    </row>
    <row r="4030" spans="1:6" ht="15" x14ac:dyDescent="0.25">
      <c r="A4030"/>
      <c r="B4030"/>
      <c r="C4030"/>
      <c r="D4030"/>
      <c r="E4030"/>
      <c r="F4030"/>
    </row>
    <row r="4031" spans="1:6" ht="15" x14ac:dyDescent="0.25">
      <c r="A4031"/>
      <c r="B4031"/>
      <c r="C4031"/>
      <c r="D4031"/>
      <c r="E4031"/>
      <c r="F4031"/>
    </row>
    <row r="4032" spans="1:6" ht="15" x14ac:dyDescent="0.25">
      <c r="A4032"/>
      <c r="B4032"/>
      <c r="C4032"/>
      <c r="D4032"/>
      <c r="E4032"/>
      <c r="F4032"/>
    </row>
    <row r="4033" spans="1:6" ht="15" x14ac:dyDescent="0.25">
      <c r="A4033"/>
      <c r="B4033"/>
      <c r="C4033"/>
      <c r="D4033"/>
      <c r="E4033"/>
      <c r="F4033"/>
    </row>
    <row r="4034" spans="1:6" ht="15" x14ac:dyDescent="0.25">
      <c r="A4034"/>
      <c r="B4034"/>
      <c r="C4034"/>
      <c r="D4034"/>
      <c r="E4034"/>
      <c r="F4034"/>
    </row>
    <row r="4035" spans="1:6" ht="15" x14ac:dyDescent="0.25">
      <c r="A4035"/>
      <c r="B4035"/>
      <c r="C4035"/>
      <c r="D4035"/>
      <c r="E4035"/>
      <c r="F4035"/>
    </row>
    <row r="4036" spans="1:6" ht="15" x14ac:dyDescent="0.25">
      <c r="A4036"/>
      <c r="B4036"/>
      <c r="C4036"/>
      <c r="D4036"/>
      <c r="E4036"/>
      <c r="F4036"/>
    </row>
    <row r="4037" spans="1:6" ht="15" x14ac:dyDescent="0.25">
      <c r="A4037"/>
      <c r="B4037"/>
      <c r="C4037"/>
      <c r="D4037"/>
      <c r="E4037"/>
      <c r="F4037"/>
    </row>
    <row r="4038" spans="1:6" ht="15" x14ac:dyDescent="0.25">
      <c r="A4038"/>
      <c r="B4038"/>
      <c r="C4038"/>
      <c r="D4038"/>
      <c r="E4038"/>
      <c r="F4038"/>
    </row>
    <row r="4039" spans="1:6" ht="15" x14ac:dyDescent="0.25">
      <c r="A4039"/>
      <c r="B4039"/>
      <c r="C4039"/>
      <c r="D4039"/>
      <c r="E4039"/>
      <c r="F4039"/>
    </row>
    <row r="4040" spans="1:6" ht="15" x14ac:dyDescent="0.25">
      <c r="A4040"/>
      <c r="B4040"/>
      <c r="C4040"/>
      <c r="D4040"/>
      <c r="E4040"/>
      <c r="F4040"/>
    </row>
    <row r="4041" spans="1:6" ht="15" x14ac:dyDescent="0.25">
      <c r="A4041"/>
      <c r="B4041"/>
      <c r="C4041"/>
      <c r="D4041"/>
      <c r="E4041"/>
      <c r="F4041"/>
    </row>
    <row r="4042" spans="1:6" ht="15" x14ac:dyDescent="0.25">
      <c r="A4042"/>
      <c r="B4042"/>
      <c r="C4042"/>
      <c r="D4042"/>
      <c r="E4042"/>
      <c r="F4042"/>
    </row>
    <row r="4043" spans="1:6" ht="15" x14ac:dyDescent="0.25">
      <c r="A4043"/>
      <c r="B4043"/>
      <c r="C4043"/>
      <c r="D4043"/>
      <c r="E4043"/>
      <c r="F4043"/>
    </row>
    <row r="4044" spans="1:6" ht="15" x14ac:dyDescent="0.25">
      <c r="A4044"/>
      <c r="B4044"/>
      <c r="C4044"/>
      <c r="D4044"/>
      <c r="E4044"/>
      <c r="F4044"/>
    </row>
    <row r="4045" spans="1:6" ht="15" x14ac:dyDescent="0.25">
      <c r="A4045"/>
      <c r="B4045"/>
      <c r="C4045"/>
      <c r="D4045"/>
      <c r="E4045"/>
      <c r="F4045"/>
    </row>
    <row r="4046" spans="1:6" ht="15" x14ac:dyDescent="0.25">
      <c r="A4046"/>
      <c r="B4046"/>
      <c r="C4046"/>
      <c r="D4046"/>
      <c r="E4046"/>
      <c r="F4046"/>
    </row>
    <row r="4047" spans="1:6" ht="15" x14ac:dyDescent="0.25">
      <c r="A4047"/>
      <c r="B4047"/>
      <c r="C4047"/>
      <c r="D4047"/>
      <c r="E4047"/>
      <c r="F4047"/>
    </row>
    <row r="4048" spans="1:6" ht="15" x14ac:dyDescent="0.25">
      <c r="A4048"/>
      <c r="B4048"/>
      <c r="C4048"/>
      <c r="D4048"/>
      <c r="E4048"/>
      <c r="F4048"/>
    </row>
    <row r="4049" spans="1:6" ht="15" x14ac:dyDescent="0.25">
      <c r="A4049"/>
      <c r="B4049"/>
      <c r="C4049"/>
      <c r="D4049"/>
      <c r="E4049"/>
      <c r="F4049"/>
    </row>
    <row r="4050" spans="1:6" ht="15" x14ac:dyDescent="0.25">
      <c r="A4050"/>
      <c r="B4050"/>
      <c r="C4050"/>
      <c r="D4050"/>
      <c r="E4050"/>
      <c r="F4050"/>
    </row>
    <row r="4051" spans="1:6" ht="15" x14ac:dyDescent="0.25">
      <c r="A4051"/>
      <c r="B4051"/>
      <c r="C4051"/>
      <c r="D4051"/>
      <c r="E4051"/>
      <c r="F4051"/>
    </row>
    <row r="4052" spans="1:6" ht="15" x14ac:dyDescent="0.25">
      <c r="A4052"/>
      <c r="B4052"/>
      <c r="C4052"/>
      <c r="D4052"/>
      <c r="E4052"/>
      <c r="F4052"/>
    </row>
    <row r="4053" spans="1:6" ht="15" x14ac:dyDescent="0.25">
      <c r="A4053"/>
      <c r="B4053"/>
      <c r="C4053"/>
      <c r="D4053"/>
      <c r="E4053"/>
      <c r="F4053"/>
    </row>
    <row r="4054" spans="1:6" ht="15" x14ac:dyDescent="0.25">
      <c r="A4054"/>
      <c r="B4054"/>
      <c r="C4054"/>
      <c r="D4054"/>
      <c r="E4054"/>
      <c r="F4054"/>
    </row>
    <row r="4055" spans="1:6" ht="15" x14ac:dyDescent="0.25">
      <c r="A4055"/>
      <c r="B4055"/>
      <c r="C4055"/>
      <c r="D4055"/>
      <c r="E4055"/>
      <c r="F4055"/>
    </row>
    <row r="4056" spans="1:6" ht="15" x14ac:dyDescent="0.25">
      <c r="A4056"/>
      <c r="B4056"/>
      <c r="C4056"/>
      <c r="D4056"/>
      <c r="E4056"/>
      <c r="F4056"/>
    </row>
    <row r="4057" spans="1:6" ht="15" x14ac:dyDescent="0.25">
      <c r="A4057"/>
      <c r="B4057"/>
      <c r="C4057"/>
      <c r="D4057"/>
      <c r="E4057"/>
      <c r="F4057"/>
    </row>
    <row r="4058" spans="1:6" ht="15" x14ac:dyDescent="0.25">
      <c r="A4058"/>
      <c r="B4058"/>
      <c r="C4058"/>
      <c r="D4058"/>
      <c r="E4058"/>
      <c r="F4058"/>
    </row>
    <row r="4059" spans="1:6" ht="15" x14ac:dyDescent="0.25">
      <c r="A4059"/>
      <c r="B4059"/>
      <c r="C4059"/>
      <c r="D4059"/>
      <c r="E4059"/>
      <c r="F4059"/>
    </row>
    <row r="4060" spans="1:6" ht="15" x14ac:dyDescent="0.25">
      <c r="A4060"/>
      <c r="B4060"/>
      <c r="C4060"/>
      <c r="D4060"/>
      <c r="E4060"/>
      <c r="F4060"/>
    </row>
    <row r="4061" spans="1:6" ht="15" x14ac:dyDescent="0.25">
      <c r="A4061"/>
      <c r="B4061"/>
      <c r="C4061"/>
      <c r="D4061"/>
      <c r="E4061"/>
      <c r="F4061"/>
    </row>
    <row r="4062" spans="1:6" ht="15" x14ac:dyDescent="0.25">
      <c r="A4062"/>
      <c r="B4062"/>
      <c r="C4062"/>
      <c r="D4062"/>
      <c r="E4062"/>
      <c r="F4062"/>
    </row>
    <row r="4063" spans="1:6" ht="15" x14ac:dyDescent="0.25">
      <c r="A4063"/>
      <c r="B4063"/>
      <c r="C4063"/>
      <c r="D4063"/>
      <c r="E4063"/>
      <c r="F4063"/>
    </row>
    <row r="4064" spans="1:6" ht="15" x14ac:dyDescent="0.25">
      <c r="A4064"/>
      <c r="B4064"/>
      <c r="C4064"/>
      <c r="D4064"/>
      <c r="E4064"/>
      <c r="F4064"/>
    </row>
    <row r="4065" spans="1:6" ht="15" x14ac:dyDescent="0.25">
      <c r="A4065"/>
      <c r="B4065"/>
      <c r="C4065"/>
      <c r="D4065"/>
      <c r="E4065"/>
      <c r="F4065"/>
    </row>
    <row r="4066" spans="1:6" ht="15" x14ac:dyDescent="0.25">
      <c r="A4066"/>
      <c r="B4066"/>
      <c r="C4066"/>
      <c r="D4066"/>
      <c r="E4066"/>
      <c r="F4066"/>
    </row>
    <row r="4067" spans="1:6" ht="15" x14ac:dyDescent="0.25">
      <c r="A4067"/>
      <c r="B4067"/>
      <c r="C4067"/>
      <c r="D4067"/>
      <c r="E4067"/>
      <c r="F4067"/>
    </row>
    <row r="4068" spans="1:6" ht="15" x14ac:dyDescent="0.25">
      <c r="A4068"/>
      <c r="B4068"/>
      <c r="C4068"/>
      <c r="D4068"/>
      <c r="E4068"/>
      <c r="F4068"/>
    </row>
    <row r="4069" spans="1:6" ht="15" x14ac:dyDescent="0.25">
      <c r="A4069"/>
      <c r="B4069"/>
      <c r="C4069"/>
      <c r="D4069"/>
      <c r="E4069"/>
      <c r="F4069"/>
    </row>
    <row r="4070" spans="1:6" ht="15" x14ac:dyDescent="0.25">
      <c r="A4070"/>
      <c r="B4070"/>
      <c r="C4070"/>
      <c r="D4070"/>
      <c r="E4070"/>
      <c r="F4070"/>
    </row>
    <row r="4071" spans="1:6" ht="15" x14ac:dyDescent="0.25">
      <c r="A4071"/>
      <c r="B4071"/>
      <c r="C4071"/>
      <c r="D4071"/>
      <c r="E4071"/>
      <c r="F4071"/>
    </row>
    <row r="4072" spans="1:6" ht="15" x14ac:dyDescent="0.25">
      <c r="A4072"/>
      <c r="B4072"/>
      <c r="C4072"/>
      <c r="D4072"/>
      <c r="E4072"/>
      <c r="F4072"/>
    </row>
    <row r="4073" spans="1:6" ht="15" x14ac:dyDescent="0.25">
      <c r="A4073"/>
      <c r="B4073"/>
      <c r="C4073"/>
      <c r="D4073"/>
      <c r="E4073"/>
      <c r="F4073"/>
    </row>
    <row r="4074" spans="1:6" ht="15" x14ac:dyDescent="0.25">
      <c r="A4074"/>
      <c r="B4074"/>
      <c r="C4074"/>
      <c r="D4074"/>
      <c r="E4074"/>
      <c r="F4074"/>
    </row>
    <row r="4075" spans="1:6" ht="15" x14ac:dyDescent="0.25">
      <c r="A4075"/>
      <c r="B4075"/>
      <c r="C4075"/>
      <c r="D4075"/>
      <c r="E4075"/>
      <c r="F4075"/>
    </row>
    <row r="4076" spans="1:6" ht="15" x14ac:dyDescent="0.25">
      <c r="A4076"/>
      <c r="B4076"/>
      <c r="C4076"/>
      <c r="D4076"/>
      <c r="E4076"/>
      <c r="F4076"/>
    </row>
    <row r="4077" spans="1:6" ht="15" x14ac:dyDescent="0.25">
      <c r="A4077"/>
      <c r="B4077"/>
      <c r="C4077"/>
      <c r="D4077"/>
      <c r="E4077"/>
      <c r="F4077"/>
    </row>
    <row r="4078" spans="1:6" ht="15" x14ac:dyDescent="0.25">
      <c r="A4078"/>
      <c r="B4078"/>
      <c r="C4078"/>
      <c r="D4078"/>
      <c r="E4078"/>
      <c r="F4078"/>
    </row>
    <row r="4079" spans="1:6" ht="15" x14ac:dyDescent="0.25">
      <c r="A4079"/>
      <c r="B4079"/>
      <c r="C4079"/>
      <c r="D4079"/>
      <c r="E4079"/>
      <c r="F4079"/>
    </row>
    <row r="4080" spans="1:6" ht="15" x14ac:dyDescent="0.25">
      <c r="A4080"/>
      <c r="B4080"/>
      <c r="C4080"/>
      <c r="D4080"/>
      <c r="E4080"/>
      <c r="F4080"/>
    </row>
    <row r="4081" spans="1:6" ht="15" x14ac:dyDescent="0.25">
      <c r="A4081"/>
      <c r="B4081"/>
      <c r="C4081"/>
      <c r="D4081"/>
      <c r="E4081"/>
      <c r="F4081"/>
    </row>
    <row r="4082" spans="1:6" ht="15" x14ac:dyDescent="0.25">
      <c r="A4082"/>
      <c r="B4082"/>
      <c r="C4082"/>
      <c r="D4082"/>
      <c r="E4082"/>
      <c r="F4082"/>
    </row>
    <row r="4083" spans="1:6" ht="15" x14ac:dyDescent="0.25">
      <c r="A4083"/>
      <c r="B4083"/>
      <c r="C4083"/>
      <c r="D4083"/>
      <c r="E4083"/>
      <c r="F4083"/>
    </row>
    <row r="4084" spans="1:6" ht="15" x14ac:dyDescent="0.25">
      <c r="A4084"/>
      <c r="B4084"/>
      <c r="C4084"/>
      <c r="D4084"/>
      <c r="E4084"/>
      <c r="F4084"/>
    </row>
    <row r="4085" spans="1:6" ht="15" x14ac:dyDescent="0.25">
      <c r="A4085"/>
      <c r="B4085"/>
      <c r="C4085"/>
      <c r="D4085"/>
      <c r="E4085"/>
      <c r="F4085"/>
    </row>
    <row r="4086" spans="1:6" ht="15" x14ac:dyDescent="0.25">
      <c r="A4086"/>
      <c r="B4086"/>
      <c r="C4086"/>
      <c r="D4086"/>
      <c r="E4086"/>
      <c r="F4086"/>
    </row>
    <row r="4087" spans="1:6" ht="15" x14ac:dyDescent="0.25">
      <c r="A4087"/>
      <c r="B4087"/>
      <c r="C4087"/>
      <c r="D4087"/>
      <c r="E4087"/>
      <c r="F4087"/>
    </row>
    <row r="4088" spans="1:6" ht="15" x14ac:dyDescent="0.25">
      <c r="A4088"/>
      <c r="B4088"/>
      <c r="C4088"/>
      <c r="D4088"/>
      <c r="E4088"/>
      <c r="F4088"/>
    </row>
    <row r="4089" spans="1:6" ht="15" x14ac:dyDescent="0.25">
      <c r="A4089"/>
      <c r="B4089"/>
      <c r="C4089"/>
      <c r="D4089"/>
      <c r="E4089"/>
      <c r="F4089"/>
    </row>
    <row r="4090" spans="1:6" ht="15" x14ac:dyDescent="0.25">
      <c r="A4090"/>
      <c r="B4090"/>
      <c r="C4090"/>
      <c r="D4090"/>
      <c r="E4090"/>
      <c r="F4090"/>
    </row>
    <row r="4091" spans="1:6" ht="15" x14ac:dyDescent="0.25">
      <c r="A4091"/>
      <c r="B4091"/>
      <c r="C4091"/>
      <c r="D4091"/>
      <c r="E4091"/>
      <c r="F4091"/>
    </row>
    <row r="4092" spans="1:6" ht="15" x14ac:dyDescent="0.25">
      <c r="A4092"/>
      <c r="B4092"/>
      <c r="C4092"/>
      <c r="D4092"/>
      <c r="E4092"/>
      <c r="F4092"/>
    </row>
    <row r="4093" spans="1:6" ht="15" x14ac:dyDescent="0.25">
      <c r="A4093"/>
      <c r="B4093"/>
      <c r="C4093"/>
      <c r="D4093"/>
      <c r="E4093"/>
      <c r="F4093"/>
    </row>
    <row r="4094" spans="1:6" ht="15" x14ac:dyDescent="0.25">
      <c r="A4094"/>
      <c r="B4094"/>
      <c r="C4094"/>
      <c r="D4094"/>
      <c r="E4094"/>
      <c r="F4094"/>
    </row>
    <row r="4095" spans="1:6" ht="15" x14ac:dyDescent="0.25">
      <c r="A4095"/>
      <c r="B4095"/>
      <c r="C4095"/>
      <c r="D4095"/>
      <c r="E4095"/>
      <c r="F4095"/>
    </row>
    <row r="4096" spans="1:6" ht="15" x14ac:dyDescent="0.25">
      <c r="A4096"/>
      <c r="B4096"/>
      <c r="C4096"/>
      <c r="D4096"/>
      <c r="E4096"/>
      <c r="F4096"/>
    </row>
    <row r="4097" spans="1:6" ht="15" x14ac:dyDescent="0.25">
      <c r="A4097"/>
      <c r="B4097"/>
      <c r="C4097"/>
      <c r="D4097"/>
      <c r="E4097"/>
      <c r="F4097"/>
    </row>
    <row r="4098" spans="1:6" ht="15" x14ac:dyDescent="0.25">
      <c r="A4098"/>
      <c r="B4098"/>
      <c r="C4098"/>
      <c r="D4098"/>
      <c r="E4098"/>
      <c r="F4098"/>
    </row>
    <row r="4099" spans="1:6" ht="15" x14ac:dyDescent="0.25">
      <c r="A4099"/>
      <c r="B4099"/>
      <c r="C4099"/>
      <c r="D4099"/>
      <c r="E4099"/>
      <c r="F4099"/>
    </row>
    <row r="4100" spans="1:6" ht="15" x14ac:dyDescent="0.25">
      <c r="A4100"/>
      <c r="B4100"/>
      <c r="C4100"/>
      <c r="D4100"/>
      <c r="E4100"/>
      <c r="F4100"/>
    </row>
    <row r="4101" spans="1:6" ht="15" x14ac:dyDescent="0.25">
      <c r="A4101"/>
      <c r="B4101"/>
      <c r="C4101"/>
      <c r="D4101"/>
      <c r="E4101"/>
      <c r="F4101"/>
    </row>
    <row r="4102" spans="1:6" ht="15" x14ac:dyDescent="0.25">
      <c r="A4102"/>
      <c r="B4102"/>
      <c r="C4102"/>
      <c r="D4102"/>
      <c r="E4102"/>
      <c r="F4102"/>
    </row>
    <row r="4103" spans="1:6" ht="15" x14ac:dyDescent="0.25">
      <c r="A4103"/>
      <c r="B4103"/>
      <c r="C4103"/>
      <c r="D4103"/>
      <c r="E4103"/>
      <c r="F4103"/>
    </row>
    <row r="4104" spans="1:6" ht="15" x14ac:dyDescent="0.25">
      <c r="A4104"/>
      <c r="B4104"/>
      <c r="C4104"/>
      <c r="D4104"/>
      <c r="E4104"/>
      <c r="F4104"/>
    </row>
    <row r="4105" spans="1:6" ht="15" x14ac:dyDescent="0.25">
      <c r="A4105"/>
      <c r="B4105"/>
      <c r="C4105"/>
      <c r="D4105"/>
      <c r="E4105"/>
      <c r="F4105"/>
    </row>
    <row r="4106" spans="1:6" ht="15" x14ac:dyDescent="0.25">
      <c r="A4106"/>
      <c r="B4106"/>
      <c r="C4106"/>
      <c r="D4106"/>
      <c r="E4106"/>
      <c r="F4106"/>
    </row>
    <row r="4107" spans="1:6" ht="15" x14ac:dyDescent="0.25">
      <c r="A4107"/>
      <c r="B4107"/>
      <c r="C4107"/>
      <c r="D4107"/>
      <c r="E4107"/>
      <c r="F4107"/>
    </row>
    <row r="4108" spans="1:6" ht="15" x14ac:dyDescent="0.25">
      <c r="A4108"/>
      <c r="B4108"/>
      <c r="C4108"/>
      <c r="D4108"/>
      <c r="E4108"/>
      <c r="F4108"/>
    </row>
    <row r="4109" spans="1:6" ht="15" x14ac:dyDescent="0.25">
      <c r="A4109"/>
      <c r="B4109"/>
      <c r="C4109"/>
      <c r="D4109"/>
      <c r="E4109"/>
      <c r="F4109"/>
    </row>
    <row r="4110" spans="1:6" ht="15" x14ac:dyDescent="0.25">
      <c r="A4110"/>
      <c r="B4110"/>
      <c r="C4110"/>
      <c r="D4110"/>
      <c r="E4110"/>
      <c r="F4110"/>
    </row>
    <row r="4111" spans="1:6" ht="15" x14ac:dyDescent="0.25">
      <c r="A4111"/>
      <c r="B4111"/>
      <c r="C4111"/>
      <c r="D4111"/>
      <c r="E4111"/>
      <c r="F4111"/>
    </row>
    <row r="4112" spans="1:6" ht="15" x14ac:dyDescent="0.25">
      <c r="A4112"/>
      <c r="B4112"/>
      <c r="C4112"/>
      <c r="D4112"/>
      <c r="E4112"/>
      <c r="F4112"/>
    </row>
    <row r="4113" spans="1:6" ht="15" x14ac:dyDescent="0.25">
      <c r="A4113"/>
      <c r="B4113"/>
      <c r="C4113"/>
      <c r="D4113"/>
      <c r="E4113"/>
      <c r="F4113"/>
    </row>
    <row r="4114" spans="1:6" ht="15" x14ac:dyDescent="0.25">
      <c r="A4114"/>
      <c r="B4114"/>
      <c r="C4114"/>
      <c r="D4114"/>
      <c r="E4114"/>
      <c r="F4114"/>
    </row>
    <row r="4115" spans="1:6" ht="15" x14ac:dyDescent="0.25">
      <c r="A4115"/>
      <c r="B4115"/>
      <c r="C4115"/>
      <c r="D4115"/>
      <c r="E4115"/>
      <c r="F4115"/>
    </row>
    <row r="4116" spans="1:6" ht="15" x14ac:dyDescent="0.25">
      <c r="A4116"/>
      <c r="B4116"/>
      <c r="C4116"/>
      <c r="D4116"/>
      <c r="E4116"/>
      <c r="F4116"/>
    </row>
    <row r="4117" spans="1:6" ht="15" x14ac:dyDescent="0.25">
      <c r="A4117"/>
      <c r="B4117"/>
      <c r="C4117"/>
      <c r="D4117"/>
      <c r="E4117"/>
      <c r="F4117"/>
    </row>
    <row r="4118" spans="1:6" ht="15" x14ac:dyDescent="0.25">
      <c r="A4118"/>
      <c r="B4118"/>
      <c r="C4118"/>
      <c r="D4118"/>
      <c r="E4118"/>
      <c r="F4118"/>
    </row>
    <row r="4119" spans="1:6" ht="15" x14ac:dyDescent="0.25">
      <c r="A4119"/>
      <c r="B4119"/>
      <c r="C4119"/>
      <c r="D4119"/>
      <c r="E4119"/>
      <c r="F4119"/>
    </row>
    <row r="4120" spans="1:6" ht="15" x14ac:dyDescent="0.25">
      <c r="A4120"/>
      <c r="B4120"/>
      <c r="C4120"/>
      <c r="D4120"/>
      <c r="E4120"/>
      <c r="F4120"/>
    </row>
    <row r="4121" spans="1:6" ht="15" x14ac:dyDescent="0.25">
      <c r="A4121"/>
      <c r="B4121"/>
      <c r="C4121"/>
      <c r="D4121"/>
      <c r="E4121"/>
      <c r="F4121"/>
    </row>
    <row r="4122" spans="1:6" ht="15" x14ac:dyDescent="0.25">
      <c r="A4122"/>
      <c r="B4122"/>
      <c r="C4122"/>
      <c r="D4122"/>
      <c r="E4122"/>
      <c r="F4122"/>
    </row>
    <row r="4123" spans="1:6" ht="15" x14ac:dyDescent="0.25">
      <c r="A4123"/>
      <c r="B4123"/>
      <c r="C4123"/>
      <c r="D4123"/>
      <c r="E4123"/>
      <c r="F4123"/>
    </row>
    <row r="4124" spans="1:6" ht="15" x14ac:dyDescent="0.25">
      <c r="A4124"/>
      <c r="B4124"/>
      <c r="C4124"/>
      <c r="D4124"/>
      <c r="E4124"/>
      <c r="F4124"/>
    </row>
    <row r="4125" spans="1:6" ht="15" x14ac:dyDescent="0.25">
      <c r="A4125"/>
      <c r="B4125"/>
      <c r="C4125"/>
      <c r="D4125"/>
      <c r="E4125"/>
      <c r="F4125"/>
    </row>
    <row r="4126" spans="1:6" ht="15" x14ac:dyDescent="0.25">
      <c r="A4126"/>
      <c r="B4126"/>
      <c r="C4126"/>
      <c r="D4126"/>
      <c r="E4126"/>
      <c r="F4126"/>
    </row>
    <row r="4127" spans="1:6" ht="15" x14ac:dyDescent="0.25">
      <c r="A4127"/>
      <c r="B4127"/>
      <c r="C4127"/>
      <c r="D4127"/>
      <c r="E4127"/>
      <c r="F4127"/>
    </row>
    <row r="4128" spans="1:6" ht="15" x14ac:dyDescent="0.25">
      <c r="A4128"/>
      <c r="B4128"/>
      <c r="C4128"/>
      <c r="D4128"/>
      <c r="E4128"/>
      <c r="F4128"/>
    </row>
    <row r="4129" spans="1:6" ht="15" x14ac:dyDescent="0.25">
      <c r="A4129"/>
      <c r="B4129"/>
      <c r="C4129"/>
      <c r="D4129"/>
      <c r="E4129"/>
      <c r="F4129"/>
    </row>
    <row r="4130" spans="1:6" ht="15" x14ac:dyDescent="0.25">
      <c r="A4130"/>
      <c r="B4130"/>
      <c r="C4130"/>
      <c r="D4130"/>
      <c r="E4130"/>
      <c r="F4130"/>
    </row>
    <row r="4131" spans="1:6" ht="15" x14ac:dyDescent="0.25">
      <c r="A4131"/>
      <c r="B4131"/>
      <c r="C4131"/>
      <c r="D4131"/>
      <c r="E4131"/>
      <c r="F4131"/>
    </row>
    <row r="4132" spans="1:6" ht="15" x14ac:dyDescent="0.25">
      <c r="A4132"/>
      <c r="B4132"/>
      <c r="C4132"/>
      <c r="D4132"/>
      <c r="E4132"/>
      <c r="F4132"/>
    </row>
    <row r="4133" spans="1:6" ht="15" x14ac:dyDescent="0.25">
      <c r="A4133"/>
      <c r="B4133"/>
      <c r="C4133"/>
      <c r="D4133"/>
      <c r="E4133"/>
      <c r="F4133"/>
    </row>
    <row r="4134" spans="1:6" ht="15" x14ac:dyDescent="0.25">
      <c r="A4134"/>
      <c r="B4134"/>
      <c r="C4134"/>
      <c r="D4134"/>
      <c r="E4134"/>
      <c r="F4134"/>
    </row>
    <row r="4135" spans="1:6" ht="15" x14ac:dyDescent="0.25">
      <c r="A4135"/>
      <c r="B4135"/>
      <c r="C4135"/>
      <c r="D4135"/>
      <c r="E4135"/>
      <c r="F4135"/>
    </row>
    <row r="4136" spans="1:6" ht="15" x14ac:dyDescent="0.25">
      <c r="A4136"/>
      <c r="B4136"/>
      <c r="C4136"/>
      <c r="D4136"/>
      <c r="E4136"/>
      <c r="F4136"/>
    </row>
    <row r="4137" spans="1:6" ht="15" x14ac:dyDescent="0.25">
      <c r="A4137"/>
      <c r="B4137"/>
      <c r="C4137"/>
      <c r="D4137"/>
      <c r="E4137"/>
      <c r="F4137"/>
    </row>
    <row r="4138" spans="1:6" ht="15" x14ac:dyDescent="0.25">
      <c r="A4138"/>
      <c r="B4138"/>
      <c r="C4138"/>
      <c r="D4138"/>
      <c r="E4138"/>
      <c r="F4138"/>
    </row>
    <row r="4139" spans="1:6" ht="15" x14ac:dyDescent="0.25">
      <c r="A4139"/>
      <c r="B4139"/>
      <c r="C4139"/>
      <c r="D4139"/>
      <c r="E4139"/>
      <c r="F4139"/>
    </row>
    <row r="4140" spans="1:6" ht="15" x14ac:dyDescent="0.25">
      <c r="A4140"/>
      <c r="B4140"/>
      <c r="C4140"/>
      <c r="D4140"/>
      <c r="E4140"/>
      <c r="F4140"/>
    </row>
    <row r="4141" spans="1:6" ht="15" x14ac:dyDescent="0.25">
      <c r="A4141"/>
      <c r="B4141"/>
      <c r="C4141"/>
      <c r="D4141"/>
      <c r="E4141"/>
      <c r="F4141"/>
    </row>
    <row r="4142" spans="1:6" ht="15" x14ac:dyDescent="0.25">
      <c r="A4142"/>
      <c r="B4142"/>
      <c r="C4142"/>
      <c r="D4142"/>
      <c r="E4142"/>
      <c r="F4142"/>
    </row>
    <row r="4143" spans="1:6" ht="15" x14ac:dyDescent="0.25">
      <c r="A4143"/>
      <c r="B4143"/>
      <c r="C4143"/>
      <c r="D4143"/>
      <c r="E4143"/>
      <c r="F4143"/>
    </row>
    <row r="4144" spans="1:6" ht="15" x14ac:dyDescent="0.25">
      <c r="A4144"/>
      <c r="B4144"/>
      <c r="C4144"/>
      <c r="D4144"/>
      <c r="E4144"/>
      <c r="F4144"/>
    </row>
    <row r="4145" spans="1:6" ht="15" x14ac:dyDescent="0.25">
      <c r="A4145"/>
      <c r="B4145"/>
      <c r="C4145"/>
      <c r="D4145"/>
      <c r="E4145"/>
      <c r="F4145"/>
    </row>
    <row r="4146" spans="1:6" ht="15" x14ac:dyDescent="0.25">
      <c r="A4146"/>
      <c r="B4146"/>
      <c r="C4146"/>
      <c r="D4146"/>
      <c r="E4146"/>
      <c r="F4146"/>
    </row>
    <row r="4147" spans="1:6" ht="15" x14ac:dyDescent="0.25">
      <c r="A4147"/>
      <c r="B4147"/>
      <c r="C4147"/>
      <c r="D4147"/>
      <c r="E4147"/>
      <c r="F4147"/>
    </row>
    <row r="4148" spans="1:6" ht="15" x14ac:dyDescent="0.25">
      <c r="A4148"/>
      <c r="B4148"/>
      <c r="C4148"/>
      <c r="D4148"/>
      <c r="E4148"/>
      <c r="F4148"/>
    </row>
    <row r="4149" spans="1:6" ht="15" x14ac:dyDescent="0.25">
      <c r="A4149"/>
      <c r="B4149"/>
      <c r="C4149"/>
      <c r="D4149"/>
      <c r="E4149"/>
      <c r="F4149"/>
    </row>
    <row r="4150" spans="1:6" ht="15" x14ac:dyDescent="0.25">
      <c r="A4150"/>
      <c r="B4150"/>
      <c r="C4150"/>
      <c r="D4150"/>
      <c r="E4150"/>
      <c r="F4150"/>
    </row>
    <row r="4151" spans="1:6" ht="15" x14ac:dyDescent="0.25">
      <c r="A4151"/>
      <c r="B4151"/>
      <c r="C4151"/>
      <c r="D4151"/>
      <c r="E4151"/>
      <c r="F4151"/>
    </row>
    <row r="4152" spans="1:6" ht="15" x14ac:dyDescent="0.25">
      <c r="A4152"/>
      <c r="B4152"/>
      <c r="C4152"/>
      <c r="D4152"/>
      <c r="E4152"/>
      <c r="F4152"/>
    </row>
    <row r="4153" spans="1:6" ht="15" x14ac:dyDescent="0.25">
      <c r="A4153"/>
      <c r="B4153"/>
      <c r="C4153"/>
      <c r="D4153"/>
      <c r="E4153"/>
      <c r="F4153"/>
    </row>
    <row r="4154" spans="1:6" ht="15" x14ac:dyDescent="0.25">
      <c r="A4154"/>
      <c r="B4154"/>
      <c r="C4154"/>
      <c r="D4154"/>
      <c r="E4154"/>
      <c r="F4154"/>
    </row>
    <row r="4155" spans="1:6" ht="15" x14ac:dyDescent="0.25">
      <c r="A4155"/>
      <c r="B4155"/>
      <c r="C4155"/>
      <c r="D4155"/>
      <c r="E4155"/>
      <c r="F4155"/>
    </row>
    <row r="4156" spans="1:6" ht="15" x14ac:dyDescent="0.25">
      <c r="A4156"/>
      <c r="B4156"/>
      <c r="C4156"/>
      <c r="D4156"/>
      <c r="E4156"/>
      <c r="F4156"/>
    </row>
    <row r="4157" spans="1:6" ht="15" x14ac:dyDescent="0.25">
      <c r="A4157"/>
      <c r="B4157"/>
      <c r="C4157"/>
      <c r="D4157"/>
      <c r="E4157"/>
      <c r="F4157"/>
    </row>
    <row r="4158" spans="1:6" ht="15" x14ac:dyDescent="0.25">
      <c r="A4158"/>
      <c r="B4158"/>
      <c r="C4158"/>
      <c r="D4158"/>
      <c r="E4158"/>
      <c r="F4158"/>
    </row>
    <row r="4159" spans="1:6" ht="15" x14ac:dyDescent="0.25">
      <c r="A4159"/>
      <c r="B4159"/>
      <c r="C4159"/>
      <c r="D4159"/>
      <c r="E4159"/>
      <c r="F4159"/>
    </row>
    <row r="4160" spans="1:6" ht="15" x14ac:dyDescent="0.25">
      <c r="A4160"/>
      <c r="B4160"/>
      <c r="C4160"/>
      <c r="D4160"/>
      <c r="E4160"/>
      <c r="F4160"/>
    </row>
    <row r="4161" spans="1:6" ht="15" x14ac:dyDescent="0.25">
      <c r="A4161"/>
      <c r="B4161"/>
      <c r="C4161"/>
      <c r="D4161"/>
      <c r="E4161"/>
      <c r="F4161"/>
    </row>
    <row r="4162" spans="1:6" ht="15" x14ac:dyDescent="0.25">
      <c r="A4162"/>
      <c r="B4162"/>
      <c r="C4162"/>
      <c r="D4162"/>
      <c r="E4162"/>
      <c r="F4162"/>
    </row>
    <row r="4163" spans="1:6" ht="15" x14ac:dyDescent="0.25">
      <c r="A4163"/>
      <c r="B4163"/>
      <c r="C4163"/>
      <c r="D4163"/>
      <c r="E4163"/>
      <c r="F4163"/>
    </row>
    <row r="4164" spans="1:6" ht="15" x14ac:dyDescent="0.25">
      <c r="A4164"/>
      <c r="B4164"/>
      <c r="C4164"/>
      <c r="D4164"/>
      <c r="E4164"/>
      <c r="F4164"/>
    </row>
    <row r="4165" spans="1:6" ht="15" x14ac:dyDescent="0.25">
      <c r="A4165"/>
      <c r="B4165"/>
      <c r="C4165"/>
      <c r="D4165"/>
      <c r="E4165"/>
      <c r="F4165"/>
    </row>
    <row r="4166" spans="1:6" ht="15" x14ac:dyDescent="0.25">
      <c r="A4166"/>
      <c r="B4166"/>
      <c r="C4166"/>
      <c r="D4166"/>
      <c r="E4166"/>
      <c r="F4166"/>
    </row>
    <row r="4167" spans="1:6" ht="15" x14ac:dyDescent="0.25">
      <c r="A4167"/>
      <c r="B4167"/>
      <c r="C4167"/>
      <c r="D4167"/>
      <c r="E4167"/>
      <c r="F4167"/>
    </row>
    <row r="4168" spans="1:6" ht="15" x14ac:dyDescent="0.25">
      <c r="A4168"/>
      <c r="B4168"/>
      <c r="C4168"/>
      <c r="D4168"/>
      <c r="E4168"/>
      <c r="F4168"/>
    </row>
    <row r="4169" spans="1:6" ht="15" x14ac:dyDescent="0.25">
      <c r="A4169"/>
      <c r="B4169"/>
      <c r="C4169"/>
      <c r="D4169"/>
      <c r="E4169"/>
      <c r="F4169"/>
    </row>
    <row r="4170" spans="1:6" ht="15" x14ac:dyDescent="0.25">
      <c r="A4170"/>
      <c r="B4170"/>
      <c r="C4170"/>
      <c r="D4170"/>
      <c r="E4170"/>
      <c r="F4170"/>
    </row>
    <row r="4171" spans="1:6" ht="15" x14ac:dyDescent="0.25">
      <c r="A4171"/>
      <c r="B4171"/>
      <c r="C4171"/>
      <c r="D4171"/>
      <c r="E4171"/>
      <c r="F4171"/>
    </row>
    <row r="4172" spans="1:6" ht="15" x14ac:dyDescent="0.25">
      <c r="A4172"/>
      <c r="B4172"/>
      <c r="C4172"/>
      <c r="D4172"/>
      <c r="E4172"/>
      <c r="F4172"/>
    </row>
    <row r="4173" spans="1:6" ht="15" x14ac:dyDescent="0.25">
      <c r="A4173"/>
      <c r="B4173"/>
      <c r="C4173"/>
      <c r="D4173"/>
      <c r="E4173"/>
      <c r="F4173"/>
    </row>
    <row r="4174" spans="1:6" ht="15" x14ac:dyDescent="0.25">
      <c r="A4174"/>
      <c r="B4174"/>
      <c r="C4174"/>
      <c r="D4174"/>
      <c r="E4174"/>
      <c r="F4174"/>
    </row>
    <row r="4175" spans="1:6" ht="15" x14ac:dyDescent="0.25">
      <c r="A4175"/>
      <c r="B4175"/>
      <c r="C4175"/>
      <c r="D4175"/>
      <c r="E4175"/>
      <c r="F4175"/>
    </row>
    <row r="4176" spans="1:6" ht="15" x14ac:dyDescent="0.25">
      <c r="A4176"/>
      <c r="B4176"/>
      <c r="C4176"/>
      <c r="D4176"/>
      <c r="E4176"/>
      <c r="F4176"/>
    </row>
    <row r="4177" spans="1:6" ht="15" x14ac:dyDescent="0.25">
      <c r="A4177"/>
      <c r="B4177"/>
      <c r="C4177"/>
      <c r="D4177"/>
      <c r="E4177"/>
      <c r="F4177"/>
    </row>
    <row r="4178" spans="1:6" ht="15" x14ac:dyDescent="0.25">
      <c r="A4178"/>
      <c r="B4178"/>
      <c r="C4178"/>
      <c r="D4178"/>
      <c r="E4178"/>
      <c r="F4178"/>
    </row>
    <row r="4179" spans="1:6" ht="15" x14ac:dyDescent="0.25">
      <c r="A4179"/>
      <c r="B4179"/>
      <c r="C4179"/>
      <c r="D4179"/>
      <c r="E4179"/>
      <c r="F4179"/>
    </row>
    <row r="4180" spans="1:6" ht="15" x14ac:dyDescent="0.25">
      <c r="A4180"/>
      <c r="B4180"/>
      <c r="C4180"/>
      <c r="D4180"/>
      <c r="E4180"/>
      <c r="F4180"/>
    </row>
    <row r="4181" spans="1:6" ht="15" x14ac:dyDescent="0.25">
      <c r="A4181"/>
      <c r="B4181"/>
      <c r="C4181"/>
      <c r="D4181"/>
      <c r="E4181"/>
      <c r="F4181"/>
    </row>
    <row r="4182" spans="1:6" ht="15" x14ac:dyDescent="0.25">
      <c r="A4182"/>
      <c r="B4182"/>
      <c r="C4182"/>
      <c r="D4182"/>
      <c r="E4182"/>
      <c r="F4182"/>
    </row>
    <row r="4183" spans="1:6" ht="15" x14ac:dyDescent="0.25">
      <c r="A4183"/>
      <c r="B4183"/>
      <c r="C4183"/>
      <c r="D4183"/>
      <c r="E4183"/>
      <c r="F4183"/>
    </row>
    <row r="4184" spans="1:6" ht="15" x14ac:dyDescent="0.25">
      <c r="A4184"/>
      <c r="B4184"/>
      <c r="C4184"/>
      <c r="D4184"/>
      <c r="E4184"/>
      <c r="F4184"/>
    </row>
    <row r="4185" spans="1:6" ht="15" x14ac:dyDescent="0.25">
      <c r="A4185"/>
      <c r="B4185"/>
      <c r="C4185"/>
      <c r="D4185"/>
      <c r="E4185"/>
      <c r="F4185"/>
    </row>
    <row r="4186" spans="1:6" ht="15" x14ac:dyDescent="0.25">
      <c r="A4186"/>
      <c r="B4186"/>
      <c r="C4186"/>
      <c r="D4186"/>
      <c r="E4186"/>
      <c r="F4186"/>
    </row>
    <row r="4187" spans="1:6" ht="15" x14ac:dyDescent="0.25">
      <c r="A4187"/>
      <c r="B4187"/>
      <c r="C4187"/>
      <c r="D4187"/>
      <c r="E4187"/>
      <c r="F4187"/>
    </row>
    <row r="4188" spans="1:6" ht="15" x14ac:dyDescent="0.25">
      <c r="A4188"/>
      <c r="B4188"/>
      <c r="C4188"/>
      <c r="D4188"/>
      <c r="E4188"/>
      <c r="F4188"/>
    </row>
    <row r="4189" spans="1:6" ht="15" x14ac:dyDescent="0.25">
      <c r="A4189"/>
      <c r="B4189"/>
      <c r="C4189"/>
      <c r="D4189"/>
      <c r="E4189"/>
      <c r="F4189"/>
    </row>
    <row r="4190" spans="1:6" ht="15" x14ac:dyDescent="0.25">
      <c r="A4190"/>
      <c r="B4190"/>
      <c r="C4190"/>
      <c r="D4190"/>
      <c r="E4190"/>
      <c r="F4190"/>
    </row>
    <row r="4191" spans="1:6" ht="15" x14ac:dyDescent="0.25">
      <c r="A4191"/>
      <c r="B4191"/>
      <c r="C4191"/>
      <c r="D4191"/>
      <c r="E4191"/>
      <c r="F4191"/>
    </row>
    <row r="4192" spans="1:6" ht="15" x14ac:dyDescent="0.25">
      <c r="A4192"/>
      <c r="B4192"/>
      <c r="C4192"/>
      <c r="D4192"/>
      <c r="E4192"/>
      <c r="F4192"/>
    </row>
    <row r="4193" spans="1:6" ht="15" x14ac:dyDescent="0.25">
      <c r="A4193"/>
      <c r="B4193"/>
      <c r="C4193"/>
      <c r="D4193"/>
      <c r="E4193"/>
      <c r="F4193"/>
    </row>
    <row r="4194" spans="1:6" ht="15" x14ac:dyDescent="0.25">
      <c r="A4194"/>
      <c r="B4194"/>
      <c r="C4194"/>
      <c r="D4194"/>
      <c r="E4194"/>
      <c r="F4194"/>
    </row>
    <row r="4195" spans="1:6" ht="15" x14ac:dyDescent="0.25">
      <c r="A4195"/>
      <c r="B4195"/>
      <c r="C4195"/>
      <c r="D4195"/>
      <c r="E4195"/>
      <c r="F4195"/>
    </row>
    <row r="4196" spans="1:6" ht="15" x14ac:dyDescent="0.25">
      <c r="A4196"/>
      <c r="B4196"/>
      <c r="C4196"/>
      <c r="D4196"/>
      <c r="E4196"/>
      <c r="F4196"/>
    </row>
    <row r="4197" spans="1:6" ht="15" x14ac:dyDescent="0.25">
      <c r="A4197"/>
      <c r="B4197"/>
      <c r="C4197"/>
      <c r="D4197"/>
      <c r="E4197"/>
      <c r="F4197"/>
    </row>
    <row r="4198" spans="1:6" ht="15" x14ac:dyDescent="0.25">
      <c r="A4198"/>
      <c r="B4198"/>
      <c r="C4198"/>
      <c r="D4198"/>
      <c r="E4198"/>
      <c r="F4198"/>
    </row>
    <row r="4199" spans="1:6" ht="15" x14ac:dyDescent="0.25">
      <c r="A4199"/>
      <c r="B4199"/>
      <c r="C4199"/>
      <c r="D4199"/>
      <c r="E4199"/>
      <c r="F4199"/>
    </row>
    <row r="4200" spans="1:6" ht="15" x14ac:dyDescent="0.25">
      <c r="A4200"/>
      <c r="B4200"/>
      <c r="C4200"/>
      <c r="D4200"/>
      <c r="E4200"/>
      <c r="F4200"/>
    </row>
    <row r="4201" spans="1:6" ht="15" x14ac:dyDescent="0.25">
      <c r="A4201"/>
      <c r="B4201"/>
      <c r="C4201"/>
      <c r="D4201"/>
      <c r="E4201"/>
      <c r="F4201"/>
    </row>
    <row r="4202" spans="1:6" ht="15" x14ac:dyDescent="0.25">
      <c r="A4202"/>
      <c r="B4202"/>
      <c r="C4202"/>
      <c r="D4202"/>
      <c r="E4202"/>
      <c r="F4202"/>
    </row>
    <row r="4203" spans="1:6" ht="15" x14ac:dyDescent="0.25">
      <c r="A4203"/>
      <c r="B4203"/>
      <c r="C4203"/>
      <c r="D4203"/>
      <c r="E4203"/>
      <c r="F4203"/>
    </row>
    <row r="4204" spans="1:6" ht="15" x14ac:dyDescent="0.25">
      <c r="A4204"/>
      <c r="B4204"/>
      <c r="C4204"/>
      <c r="D4204"/>
      <c r="E4204"/>
      <c r="F4204"/>
    </row>
    <row r="4205" spans="1:6" ht="15" x14ac:dyDescent="0.25">
      <c r="A4205"/>
      <c r="B4205"/>
      <c r="C4205"/>
      <c r="D4205"/>
      <c r="E4205"/>
      <c r="F4205"/>
    </row>
    <row r="4206" spans="1:6" ht="15" x14ac:dyDescent="0.25">
      <c r="A4206"/>
      <c r="B4206"/>
      <c r="C4206"/>
      <c r="D4206"/>
      <c r="E4206"/>
      <c r="F4206"/>
    </row>
    <row r="4207" spans="1:6" ht="15" x14ac:dyDescent="0.25">
      <c r="A4207"/>
      <c r="B4207"/>
      <c r="C4207"/>
      <c r="D4207"/>
      <c r="E4207"/>
      <c r="F4207"/>
    </row>
    <row r="4208" spans="1:6" ht="15" x14ac:dyDescent="0.25">
      <c r="A4208"/>
      <c r="B4208"/>
      <c r="C4208"/>
      <c r="D4208"/>
      <c r="E4208"/>
      <c r="F4208"/>
    </row>
    <row r="4209" spans="1:6" ht="15" x14ac:dyDescent="0.25">
      <c r="A4209"/>
      <c r="B4209"/>
      <c r="C4209"/>
      <c r="D4209"/>
      <c r="E4209"/>
      <c r="F4209"/>
    </row>
    <row r="4210" spans="1:6" ht="15" x14ac:dyDescent="0.25">
      <c r="A4210"/>
      <c r="B4210"/>
      <c r="C4210"/>
      <c r="D4210"/>
      <c r="E4210"/>
      <c r="F4210"/>
    </row>
    <row r="4211" spans="1:6" ht="15" x14ac:dyDescent="0.25">
      <c r="A4211"/>
      <c r="B4211"/>
      <c r="C4211"/>
      <c r="D4211"/>
      <c r="E4211"/>
      <c r="F4211"/>
    </row>
    <row r="4212" spans="1:6" ht="15" x14ac:dyDescent="0.25">
      <c r="A4212"/>
      <c r="B4212"/>
      <c r="C4212"/>
      <c r="D4212"/>
      <c r="E4212"/>
      <c r="F4212"/>
    </row>
    <row r="4213" spans="1:6" ht="15" x14ac:dyDescent="0.25">
      <c r="A4213"/>
      <c r="B4213"/>
      <c r="C4213"/>
      <c r="D4213"/>
      <c r="E4213"/>
      <c r="F4213"/>
    </row>
    <row r="4214" spans="1:6" ht="15" x14ac:dyDescent="0.25">
      <c r="A4214"/>
      <c r="B4214"/>
      <c r="C4214"/>
      <c r="D4214"/>
      <c r="E4214"/>
      <c r="F4214"/>
    </row>
    <row r="4215" spans="1:6" ht="15" x14ac:dyDescent="0.25">
      <c r="A4215"/>
      <c r="B4215"/>
      <c r="C4215"/>
      <c r="D4215"/>
      <c r="E4215"/>
      <c r="F4215"/>
    </row>
    <row r="4216" spans="1:6" ht="15" x14ac:dyDescent="0.25">
      <c r="A4216"/>
      <c r="B4216"/>
      <c r="C4216"/>
      <c r="D4216"/>
      <c r="E4216"/>
      <c r="F4216"/>
    </row>
    <row r="4217" spans="1:6" ht="15" x14ac:dyDescent="0.25">
      <c r="A4217"/>
      <c r="B4217"/>
      <c r="C4217"/>
      <c r="D4217"/>
      <c r="E4217"/>
      <c r="F4217"/>
    </row>
    <row r="4218" spans="1:6" ht="15" x14ac:dyDescent="0.25">
      <c r="A4218"/>
      <c r="B4218"/>
      <c r="C4218"/>
      <c r="D4218"/>
      <c r="E4218"/>
      <c r="F4218"/>
    </row>
    <row r="4219" spans="1:6" ht="15" x14ac:dyDescent="0.25">
      <c r="A4219"/>
      <c r="B4219"/>
      <c r="C4219"/>
      <c r="D4219"/>
      <c r="E4219"/>
      <c r="F4219"/>
    </row>
    <row r="4220" spans="1:6" ht="15" x14ac:dyDescent="0.25">
      <c r="A4220"/>
      <c r="B4220"/>
      <c r="C4220"/>
      <c r="D4220"/>
      <c r="E4220"/>
      <c r="F4220"/>
    </row>
    <row r="4221" spans="1:6" ht="15" x14ac:dyDescent="0.25">
      <c r="A4221"/>
      <c r="B4221"/>
      <c r="C4221"/>
      <c r="D4221"/>
      <c r="E4221"/>
      <c r="F4221"/>
    </row>
    <row r="4222" spans="1:6" ht="15" x14ac:dyDescent="0.25">
      <c r="A4222"/>
      <c r="B4222"/>
      <c r="C4222"/>
      <c r="D4222"/>
      <c r="E4222"/>
      <c r="F4222"/>
    </row>
    <row r="4223" spans="1:6" ht="15" x14ac:dyDescent="0.25">
      <c r="A4223"/>
      <c r="B4223"/>
      <c r="C4223"/>
      <c r="D4223"/>
      <c r="E4223"/>
      <c r="F4223"/>
    </row>
    <row r="4224" spans="1:6" ht="15" x14ac:dyDescent="0.25">
      <c r="A4224"/>
      <c r="B4224"/>
      <c r="C4224"/>
      <c r="D4224"/>
      <c r="E4224"/>
      <c r="F4224"/>
    </row>
    <row r="4225" spans="1:6" ht="15" x14ac:dyDescent="0.25">
      <c r="A4225"/>
      <c r="B4225"/>
      <c r="C4225"/>
      <c r="D4225"/>
      <c r="E4225"/>
      <c r="F4225"/>
    </row>
    <row r="4226" spans="1:6" ht="15" x14ac:dyDescent="0.25">
      <c r="A4226"/>
      <c r="B4226"/>
      <c r="C4226"/>
      <c r="D4226"/>
      <c r="E4226"/>
      <c r="F4226"/>
    </row>
    <row r="4227" spans="1:6" ht="15" x14ac:dyDescent="0.25">
      <c r="A4227"/>
      <c r="B4227"/>
      <c r="C4227"/>
      <c r="D4227"/>
      <c r="E4227"/>
      <c r="F4227"/>
    </row>
    <row r="4228" spans="1:6" ht="15" x14ac:dyDescent="0.25">
      <c r="A4228"/>
      <c r="B4228"/>
      <c r="C4228"/>
      <c r="D4228"/>
      <c r="E4228"/>
      <c r="F4228"/>
    </row>
    <row r="4229" spans="1:6" ht="15" x14ac:dyDescent="0.25">
      <c r="A4229"/>
      <c r="B4229"/>
      <c r="C4229"/>
      <c r="D4229"/>
      <c r="E4229"/>
      <c r="F4229"/>
    </row>
    <row r="4230" spans="1:6" ht="15" x14ac:dyDescent="0.25">
      <c r="A4230"/>
      <c r="B4230"/>
      <c r="C4230"/>
      <c r="D4230"/>
      <c r="E4230"/>
      <c r="F4230"/>
    </row>
    <row r="4231" spans="1:6" ht="15" x14ac:dyDescent="0.25">
      <c r="A4231"/>
      <c r="B4231"/>
      <c r="C4231"/>
      <c r="D4231"/>
      <c r="E4231"/>
      <c r="F4231"/>
    </row>
    <row r="4232" spans="1:6" ht="15" x14ac:dyDescent="0.25">
      <c r="A4232"/>
      <c r="B4232"/>
      <c r="C4232"/>
      <c r="D4232"/>
      <c r="E4232"/>
      <c r="F4232"/>
    </row>
    <row r="4233" spans="1:6" ht="15" x14ac:dyDescent="0.25">
      <c r="A4233"/>
      <c r="B4233"/>
      <c r="C4233"/>
      <c r="D4233"/>
      <c r="E4233"/>
      <c r="F4233"/>
    </row>
    <row r="4234" spans="1:6" ht="15" x14ac:dyDescent="0.25">
      <c r="A4234"/>
      <c r="B4234"/>
      <c r="C4234"/>
      <c r="D4234"/>
      <c r="E4234"/>
      <c r="F4234"/>
    </row>
    <row r="4235" spans="1:6" ht="15" x14ac:dyDescent="0.25">
      <c r="A4235"/>
      <c r="B4235"/>
      <c r="C4235"/>
      <c r="D4235"/>
      <c r="E4235"/>
      <c r="F4235"/>
    </row>
    <row r="4236" spans="1:6" ht="15" x14ac:dyDescent="0.25">
      <c r="A4236"/>
      <c r="B4236"/>
      <c r="C4236"/>
      <c r="D4236"/>
      <c r="E4236"/>
      <c r="F4236"/>
    </row>
    <row r="4237" spans="1:6" ht="15" x14ac:dyDescent="0.25">
      <c r="A4237"/>
      <c r="B4237"/>
      <c r="C4237"/>
      <c r="D4237"/>
      <c r="E4237"/>
      <c r="F4237"/>
    </row>
    <row r="4238" spans="1:6" ht="15" x14ac:dyDescent="0.25">
      <c r="A4238"/>
      <c r="B4238"/>
      <c r="C4238"/>
      <c r="D4238"/>
      <c r="E4238"/>
      <c r="F4238"/>
    </row>
    <row r="4239" spans="1:6" ht="15" x14ac:dyDescent="0.25">
      <c r="A4239"/>
      <c r="B4239"/>
      <c r="C4239"/>
      <c r="D4239"/>
      <c r="E4239"/>
      <c r="F4239"/>
    </row>
    <row r="4240" spans="1:6" ht="15" x14ac:dyDescent="0.25">
      <c r="A4240"/>
      <c r="B4240"/>
      <c r="C4240"/>
      <c r="D4240"/>
      <c r="E4240"/>
      <c r="F4240"/>
    </row>
    <row r="4241" spans="1:6" ht="15" x14ac:dyDescent="0.25">
      <c r="A4241"/>
      <c r="B4241"/>
      <c r="C4241"/>
      <c r="D4241"/>
      <c r="E4241"/>
      <c r="F4241"/>
    </row>
    <row r="4242" spans="1:6" ht="15" x14ac:dyDescent="0.25">
      <c r="A4242"/>
      <c r="B4242"/>
      <c r="C4242"/>
      <c r="D4242"/>
      <c r="E4242"/>
      <c r="F4242"/>
    </row>
    <row r="4243" spans="1:6" ht="15" x14ac:dyDescent="0.25">
      <c r="A4243"/>
      <c r="B4243"/>
      <c r="C4243"/>
      <c r="D4243"/>
      <c r="E4243"/>
      <c r="F4243"/>
    </row>
    <row r="4244" spans="1:6" ht="15" x14ac:dyDescent="0.25">
      <c r="A4244"/>
      <c r="B4244"/>
      <c r="C4244"/>
      <c r="D4244"/>
      <c r="E4244"/>
      <c r="F4244"/>
    </row>
    <row r="4245" spans="1:6" ht="15" x14ac:dyDescent="0.25">
      <c r="A4245"/>
      <c r="B4245"/>
      <c r="C4245"/>
      <c r="D4245"/>
      <c r="E4245"/>
      <c r="F4245"/>
    </row>
    <row r="4246" spans="1:6" ht="15" x14ac:dyDescent="0.25">
      <c r="A4246"/>
      <c r="B4246"/>
      <c r="C4246"/>
      <c r="D4246"/>
      <c r="E4246"/>
      <c r="F4246"/>
    </row>
    <row r="4247" spans="1:6" ht="15" x14ac:dyDescent="0.25">
      <c r="A4247"/>
      <c r="B4247"/>
      <c r="C4247"/>
      <c r="D4247"/>
      <c r="E4247"/>
      <c r="F4247"/>
    </row>
    <row r="4248" spans="1:6" ht="15" x14ac:dyDescent="0.25">
      <c r="A4248"/>
      <c r="B4248"/>
      <c r="C4248"/>
      <c r="D4248"/>
      <c r="E4248"/>
      <c r="F4248"/>
    </row>
    <row r="4249" spans="1:6" ht="15" x14ac:dyDescent="0.25">
      <c r="A4249"/>
      <c r="B4249"/>
      <c r="C4249"/>
      <c r="D4249"/>
      <c r="E4249"/>
      <c r="F4249"/>
    </row>
    <row r="4250" spans="1:6" ht="15" x14ac:dyDescent="0.25">
      <c r="A4250"/>
      <c r="B4250"/>
      <c r="C4250"/>
      <c r="D4250"/>
      <c r="E4250"/>
      <c r="F4250"/>
    </row>
    <row r="4251" spans="1:6" ht="15" x14ac:dyDescent="0.25">
      <c r="A4251"/>
      <c r="B4251"/>
      <c r="C4251"/>
      <c r="D4251"/>
      <c r="E4251"/>
      <c r="F4251"/>
    </row>
    <row r="4252" spans="1:6" ht="15" x14ac:dyDescent="0.25">
      <c r="A4252"/>
      <c r="B4252"/>
      <c r="C4252"/>
      <c r="D4252"/>
      <c r="E4252"/>
      <c r="F4252"/>
    </row>
    <row r="4253" spans="1:6" ht="15" x14ac:dyDescent="0.25">
      <c r="A4253"/>
      <c r="B4253"/>
      <c r="C4253"/>
      <c r="D4253"/>
      <c r="E4253"/>
      <c r="F4253"/>
    </row>
    <row r="4254" spans="1:6" ht="15" x14ac:dyDescent="0.25">
      <c r="A4254"/>
      <c r="B4254"/>
      <c r="C4254"/>
      <c r="D4254"/>
      <c r="E4254"/>
      <c r="F4254"/>
    </row>
    <row r="4255" spans="1:6" ht="15" x14ac:dyDescent="0.25">
      <c r="A4255"/>
      <c r="B4255"/>
      <c r="C4255"/>
      <c r="D4255"/>
      <c r="E4255"/>
      <c r="F4255"/>
    </row>
    <row r="4256" spans="1:6" ht="15" x14ac:dyDescent="0.25">
      <c r="A4256"/>
      <c r="B4256"/>
      <c r="C4256"/>
      <c r="D4256"/>
      <c r="E4256"/>
      <c r="F4256"/>
    </row>
    <row r="4257" spans="1:6" ht="15" x14ac:dyDescent="0.25">
      <c r="A4257"/>
      <c r="B4257"/>
      <c r="C4257"/>
      <c r="D4257"/>
      <c r="E4257"/>
      <c r="F4257"/>
    </row>
    <row r="4258" spans="1:6" ht="15" x14ac:dyDescent="0.25">
      <c r="A4258"/>
      <c r="B4258"/>
      <c r="C4258"/>
      <c r="D4258"/>
      <c r="E4258"/>
      <c r="F4258"/>
    </row>
    <row r="4259" spans="1:6" ht="15" x14ac:dyDescent="0.25">
      <c r="A4259"/>
      <c r="B4259"/>
      <c r="C4259"/>
      <c r="D4259"/>
      <c r="E4259"/>
      <c r="F4259"/>
    </row>
    <row r="4260" spans="1:6" ht="15" x14ac:dyDescent="0.25">
      <c r="A4260"/>
      <c r="B4260"/>
      <c r="C4260"/>
      <c r="D4260"/>
      <c r="E4260"/>
      <c r="F4260"/>
    </row>
    <row r="4261" spans="1:6" ht="15" x14ac:dyDescent="0.25">
      <c r="A4261"/>
      <c r="B4261"/>
      <c r="C4261"/>
      <c r="D4261"/>
      <c r="E4261"/>
      <c r="F4261"/>
    </row>
    <row r="4262" spans="1:6" ht="15" x14ac:dyDescent="0.25">
      <c r="A4262"/>
      <c r="B4262"/>
      <c r="C4262"/>
      <c r="D4262"/>
      <c r="E4262"/>
      <c r="F4262"/>
    </row>
    <row r="4263" spans="1:6" ht="15" x14ac:dyDescent="0.25">
      <c r="A4263"/>
      <c r="B4263"/>
      <c r="C4263"/>
      <c r="D4263"/>
      <c r="E4263"/>
      <c r="F4263"/>
    </row>
    <row r="4264" spans="1:6" ht="15" x14ac:dyDescent="0.25">
      <c r="A4264"/>
      <c r="B4264"/>
      <c r="C4264"/>
      <c r="D4264"/>
      <c r="E4264"/>
      <c r="F4264"/>
    </row>
    <row r="4265" spans="1:6" ht="15" x14ac:dyDescent="0.25">
      <c r="A4265"/>
      <c r="B4265"/>
      <c r="C4265"/>
      <c r="D4265"/>
      <c r="E4265"/>
      <c r="F4265"/>
    </row>
    <row r="4266" spans="1:6" ht="15" x14ac:dyDescent="0.25">
      <c r="A4266"/>
      <c r="B4266"/>
      <c r="C4266"/>
      <c r="D4266"/>
      <c r="E4266"/>
      <c r="F4266"/>
    </row>
    <row r="4267" spans="1:6" ht="15" x14ac:dyDescent="0.25">
      <c r="A4267"/>
      <c r="B4267"/>
      <c r="C4267"/>
      <c r="D4267"/>
      <c r="E4267"/>
      <c r="F4267"/>
    </row>
    <row r="4268" spans="1:6" ht="15" x14ac:dyDescent="0.25">
      <c r="A4268"/>
      <c r="B4268"/>
      <c r="C4268"/>
      <c r="D4268"/>
      <c r="E4268"/>
      <c r="F4268"/>
    </row>
    <row r="4269" spans="1:6" ht="15" x14ac:dyDescent="0.25">
      <c r="A4269"/>
      <c r="B4269"/>
      <c r="C4269"/>
      <c r="D4269"/>
      <c r="E4269"/>
      <c r="F4269"/>
    </row>
    <row r="4270" spans="1:6" ht="15" x14ac:dyDescent="0.25">
      <c r="A4270"/>
      <c r="B4270"/>
      <c r="C4270"/>
      <c r="D4270"/>
      <c r="E4270"/>
      <c r="F4270"/>
    </row>
    <row r="4271" spans="1:6" ht="15" x14ac:dyDescent="0.25">
      <c r="A4271"/>
      <c r="B4271"/>
      <c r="C4271"/>
      <c r="D4271"/>
      <c r="E4271"/>
      <c r="F4271"/>
    </row>
    <row r="4272" spans="1:6" ht="15" x14ac:dyDescent="0.25">
      <c r="A4272"/>
      <c r="B4272"/>
      <c r="C4272"/>
      <c r="D4272"/>
      <c r="E4272"/>
      <c r="F4272"/>
    </row>
    <row r="4273" spans="1:6" ht="15" x14ac:dyDescent="0.25">
      <c r="A4273"/>
      <c r="B4273"/>
      <c r="C4273"/>
      <c r="D4273"/>
      <c r="E4273"/>
      <c r="F4273"/>
    </row>
    <row r="4274" spans="1:6" ht="15" x14ac:dyDescent="0.25">
      <c r="A4274"/>
      <c r="B4274"/>
      <c r="C4274"/>
      <c r="D4274"/>
      <c r="E4274"/>
      <c r="F4274"/>
    </row>
    <row r="4275" spans="1:6" ht="15" x14ac:dyDescent="0.25">
      <c r="A4275"/>
      <c r="B4275"/>
      <c r="C4275"/>
      <c r="D4275"/>
      <c r="E4275"/>
      <c r="F4275"/>
    </row>
    <row r="4276" spans="1:6" ht="15" x14ac:dyDescent="0.25">
      <c r="A4276"/>
      <c r="B4276"/>
      <c r="C4276"/>
      <c r="D4276"/>
      <c r="E4276"/>
      <c r="F4276"/>
    </row>
    <row r="4277" spans="1:6" ht="15" x14ac:dyDescent="0.25">
      <c r="A4277"/>
      <c r="B4277"/>
      <c r="C4277"/>
      <c r="D4277"/>
      <c r="E4277"/>
      <c r="F4277"/>
    </row>
    <row r="4278" spans="1:6" ht="15" x14ac:dyDescent="0.25">
      <c r="A4278"/>
      <c r="B4278"/>
      <c r="C4278"/>
      <c r="D4278"/>
      <c r="E4278"/>
      <c r="F4278"/>
    </row>
    <row r="4279" spans="1:6" ht="15" x14ac:dyDescent="0.25">
      <c r="A4279"/>
      <c r="B4279"/>
      <c r="C4279"/>
      <c r="D4279"/>
      <c r="E4279"/>
      <c r="F4279"/>
    </row>
    <row r="4280" spans="1:6" ht="15" x14ac:dyDescent="0.25">
      <c r="A4280"/>
      <c r="B4280"/>
      <c r="C4280"/>
      <c r="D4280"/>
      <c r="E4280"/>
      <c r="F4280"/>
    </row>
    <row r="4281" spans="1:6" ht="15" x14ac:dyDescent="0.25">
      <c r="A4281"/>
      <c r="B4281"/>
      <c r="C4281"/>
      <c r="D4281"/>
      <c r="E4281"/>
      <c r="F4281"/>
    </row>
    <row r="4282" spans="1:6" ht="15" x14ac:dyDescent="0.25">
      <c r="A4282"/>
      <c r="B4282"/>
      <c r="C4282"/>
      <c r="D4282"/>
      <c r="E4282"/>
      <c r="F4282"/>
    </row>
    <row r="4283" spans="1:6" ht="15" x14ac:dyDescent="0.25">
      <c r="A4283"/>
      <c r="B4283"/>
      <c r="C4283"/>
      <c r="D4283"/>
      <c r="E4283"/>
      <c r="F4283"/>
    </row>
    <row r="4284" spans="1:6" ht="15" x14ac:dyDescent="0.25">
      <c r="A4284"/>
      <c r="B4284"/>
      <c r="C4284"/>
      <c r="D4284"/>
      <c r="E4284"/>
      <c r="F4284"/>
    </row>
    <row r="4285" spans="1:6" ht="15" x14ac:dyDescent="0.25">
      <c r="A4285"/>
      <c r="B4285"/>
      <c r="C4285"/>
      <c r="D4285"/>
      <c r="E4285"/>
      <c r="F4285"/>
    </row>
    <row r="4286" spans="1:6" ht="15" x14ac:dyDescent="0.25">
      <c r="A4286"/>
      <c r="B4286"/>
      <c r="C4286"/>
      <c r="D4286"/>
      <c r="E4286"/>
      <c r="F4286"/>
    </row>
    <row r="4287" spans="1:6" ht="15" x14ac:dyDescent="0.25">
      <c r="A4287"/>
      <c r="B4287"/>
      <c r="C4287"/>
      <c r="D4287"/>
      <c r="E4287"/>
      <c r="F4287"/>
    </row>
    <row r="4288" spans="1:6" ht="15" x14ac:dyDescent="0.25">
      <c r="A4288"/>
      <c r="B4288"/>
      <c r="C4288"/>
      <c r="D4288"/>
      <c r="E4288"/>
      <c r="F4288"/>
    </row>
    <row r="4289" spans="1:6" ht="15" x14ac:dyDescent="0.25">
      <c r="A4289"/>
      <c r="B4289"/>
      <c r="C4289"/>
      <c r="D4289"/>
      <c r="E4289"/>
      <c r="F4289"/>
    </row>
    <row r="4290" spans="1:6" ht="15" x14ac:dyDescent="0.25">
      <c r="A4290"/>
      <c r="B4290"/>
      <c r="C4290"/>
      <c r="D4290"/>
      <c r="E4290"/>
      <c r="F4290"/>
    </row>
    <row r="4291" spans="1:6" ht="15" x14ac:dyDescent="0.25">
      <c r="A4291"/>
      <c r="B4291"/>
      <c r="C4291"/>
      <c r="D4291"/>
      <c r="E4291"/>
      <c r="F4291"/>
    </row>
    <row r="4292" spans="1:6" ht="15" x14ac:dyDescent="0.25">
      <c r="A4292"/>
      <c r="B4292"/>
      <c r="C4292"/>
      <c r="D4292"/>
      <c r="E4292"/>
      <c r="F4292"/>
    </row>
    <row r="4293" spans="1:6" ht="15" x14ac:dyDescent="0.25">
      <c r="A4293"/>
      <c r="B4293"/>
      <c r="C4293"/>
      <c r="D4293"/>
      <c r="E4293"/>
      <c r="F4293"/>
    </row>
    <row r="4294" spans="1:6" ht="15" x14ac:dyDescent="0.25">
      <c r="A4294"/>
      <c r="B4294"/>
      <c r="C4294"/>
      <c r="D4294"/>
      <c r="E4294"/>
      <c r="F4294"/>
    </row>
    <row r="4295" spans="1:6" ht="15" x14ac:dyDescent="0.25">
      <c r="A4295"/>
      <c r="B4295"/>
      <c r="C4295"/>
      <c r="D4295"/>
      <c r="E4295"/>
      <c r="F4295"/>
    </row>
    <row r="4296" spans="1:6" ht="15" x14ac:dyDescent="0.25">
      <c r="A4296"/>
      <c r="B4296"/>
      <c r="C4296"/>
      <c r="D4296"/>
      <c r="E4296"/>
      <c r="F4296"/>
    </row>
    <row r="4297" spans="1:6" ht="15" x14ac:dyDescent="0.25">
      <c r="A4297"/>
      <c r="B4297"/>
      <c r="C4297"/>
      <c r="D4297"/>
      <c r="E4297"/>
      <c r="F4297"/>
    </row>
    <row r="4298" spans="1:6" ht="15" x14ac:dyDescent="0.25">
      <c r="A4298"/>
      <c r="B4298"/>
      <c r="C4298"/>
      <c r="D4298"/>
      <c r="E4298"/>
      <c r="F4298"/>
    </row>
    <row r="4299" spans="1:6" ht="15" x14ac:dyDescent="0.25">
      <c r="A4299"/>
      <c r="B4299"/>
      <c r="C4299"/>
      <c r="D4299"/>
      <c r="E4299"/>
      <c r="F4299"/>
    </row>
    <row r="4300" spans="1:6" ht="15" x14ac:dyDescent="0.25">
      <c r="A4300"/>
      <c r="B4300"/>
      <c r="C4300"/>
      <c r="D4300"/>
      <c r="E4300"/>
      <c r="F4300"/>
    </row>
    <row r="4301" spans="1:6" ht="15" x14ac:dyDescent="0.25">
      <c r="A4301"/>
      <c r="B4301"/>
      <c r="C4301"/>
      <c r="D4301"/>
      <c r="E4301"/>
      <c r="F4301"/>
    </row>
    <row r="4302" spans="1:6" ht="15" x14ac:dyDescent="0.25">
      <c r="A4302"/>
      <c r="B4302"/>
      <c r="C4302"/>
      <c r="D4302"/>
      <c r="E4302"/>
      <c r="F4302"/>
    </row>
    <row r="4303" spans="1:6" ht="15" x14ac:dyDescent="0.25">
      <c r="A4303"/>
      <c r="B4303"/>
      <c r="C4303"/>
      <c r="D4303"/>
      <c r="E4303"/>
      <c r="F4303"/>
    </row>
    <row r="4304" spans="1:6" ht="15" x14ac:dyDescent="0.25">
      <c r="A4304"/>
      <c r="B4304"/>
      <c r="C4304"/>
      <c r="D4304"/>
      <c r="E4304"/>
      <c r="F4304"/>
    </row>
    <row r="4305" spans="1:6" ht="15" x14ac:dyDescent="0.25">
      <c r="A4305"/>
      <c r="B4305"/>
      <c r="C4305"/>
      <c r="D4305"/>
      <c r="E4305"/>
      <c r="F4305"/>
    </row>
    <row r="4306" spans="1:6" ht="15" x14ac:dyDescent="0.25">
      <c r="A4306"/>
      <c r="B4306"/>
      <c r="C4306"/>
      <c r="D4306"/>
      <c r="E4306"/>
      <c r="F4306"/>
    </row>
    <row r="4307" spans="1:6" ht="15" x14ac:dyDescent="0.25">
      <c r="A4307"/>
      <c r="B4307"/>
      <c r="C4307"/>
      <c r="D4307"/>
      <c r="E4307"/>
      <c r="F4307"/>
    </row>
    <row r="4308" spans="1:6" ht="15" x14ac:dyDescent="0.25">
      <c r="A4308"/>
      <c r="B4308"/>
      <c r="C4308"/>
      <c r="D4308"/>
      <c r="E4308"/>
      <c r="F4308"/>
    </row>
    <row r="4309" spans="1:6" ht="15" x14ac:dyDescent="0.25">
      <c r="A4309"/>
      <c r="B4309"/>
      <c r="C4309"/>
      <c r="D4309"/>
      <c r="E4309"/>
      <c r="F4309"/>
    </row>
    <row r="4310" spans="1:6" ht="15" x14ac:dyDescent="0.25">
      <c r="A4310"/>
      <c r="B4310"/>
      <c r="C4310"/>
      <c r="D4310"/>
      <c r="E4310"/>
      <c r="F4310"/>
    </row>
    <row r="4311" spans="1:6" ht="15" x14ac:dyDescent="0.25">
      <c r="A4311"/>
      <c r="B4311"/>
      <c r="C4311"/>
      <c r="D4311"/>
      <c r="E4311"/>
      <c r="F4311"/>
    </row>
    <row r="4312" spans="1:6" ht="15" x14ac:dyDescent="0.25">
      <c r="A4312"/>
      <c r="B4312"/>
      <c r="C4312"/>
      <c r="D4312"/>
      <c r="E4312"/>
      <c r="F4312"/>
    </row>
    <row r="4313" spans="1:6" ht="15" x14ac:dyDescent="0.25">
      <c r="A4313"/>
      <c r="B4313"/>
      <c r="C4313"/>
      <c r="D4313"/>
      <c r="E4313"/>
      <c r="F4313"/>
    </row>
    <row r="4314" spans="1:6" ht="15" x14ac:dyDescent="0.25">
      <c r="A4314"/>
      <c r="B4314"/>
      <c r="C4314"/>
      <c r="D4314"/>
      <c r="E4314"/>
      <c r="F4314"/>
    </row>
    <row r="4315" spans="1:6" ht="15" x14ac:dyDescent="0.25">
      <c r="A4315"/>
      <c r="B4315"/>
      <c r="C4315"/>
      <c r="D4315"/>
      <c r="E4315"/>
      <c r="F4315"/>
    </row>
    <row r="4316" spans="1:6" ht="15" x14ac:dyDescent="0.25">
      <c r="A4316"/>
      <c r="B4316"/>
      <c r="C4316"/>
      <c r="D4316"/>
      <c r="E4316"/>
      <c r="F4316"/>
    </row>
    <row r="4317" spans="1:6" ht="15" x14ac:dyDescent="0.25">
      <c r="A4317"/>
      <c r="B4317"/>
      <c r="C4317"/>
      <c r="D4317"/>
      <c r="E4317"/>
      <c r="F4317"/>
    </row>
    <row r="4318" spans="1:6" ht="15" x14ac:dyDescent="0.25">
      <c r="A4318"/>
      <c r="B4318"/>
      <c r="C4318"/>
      <c r="D4318"/>
      <c r="E4318"/>
      <c r="F4318"/>
    </row>
    <row r="4319" spans="1:6" ht="15" x14ac:dyDescent="0.25">
      <c r="A4319"/>
      <c r="B4319"/>
      <c r="C4319"/>
      <c r="D4319"/>
      <c r="E4319"/>
      <c r="F4319"/>
    </row>
    <row r="4320" spans="1:6" ht="15" x14ac:dyDescent="0.25">
      <c r="A4320"/>
      <c r="B4320"/>
      <c r="C4320"/>
      <c r="D4320"/>
      <c r="E4320"/>
      <c r="F4320"/>
    </row>
    <row r="4321" spans="1:6" ht="15" x14ac:dyDescent="0.25">
      <c r="A4321"/>
      <c r="B4321"/>
      <c r="C4321"/>
      <c r="D4321"/>
      <c r="E4321"/>
      <c r="F4321"/>
    </row>
    <row r="4322" spans="1:6" ht="15" x14ac:dyDescent="0.25">
      <c r="A4322"/>
      <c r="B4322"/>
      <c r="C4322"/>
      <c r="D4322"/>
      <c r="E4322"/>
      <c r="F4322"/>
    </row>
    <row r="4323" spans="1:6" ht="15" x14ac:dyDescent="0.25">
      <c r="A4323"/>
      <c r="B4323"/>
      <c r="C4323"/>
      <c r="D4323"/>
      <c r="E4323"/>
      <c r="F4323"/>
    </row>
    <row r="4324" spans="1:6" ht="15" x14ac:dyDescent="0.25">
      <c r="A4324"/>
      <c r="B4324"/>
      <c r="C4324"/>
      <c r="D4324"/>
      <c r="E4324"/>
      <c r="F4324"/>
    </row>
    <row r="4325" spans="1:6" ht="15" x14ac:dyDescent="0.25">
      <c r="A4325"/>
      <c r="B4325"/>
      <c r="C4325"/>
      <c r="D4325"/>
      <c r="E4325"/>
      <c r="F4325"/>
    </row>
    <row r="4326" spans="1:6" ht="15" x14ac:dyDescent="0.25">
      <c r="A4326"/>
      <c r="B4326"/>
      <c r="C4326"/>
      <c r="D4326"/>
      <c r="E4326"/>
      <c r="F4326"/>
    </row>
    <row r="4327" spans="1:6" ht="15" x14ac:dyDescent="0.25">
      <c r="A4327"/>
      <c r="B4327"/>
      <c r="C4327"/>
      <c r="D4327"/>
      <c r="E4327"/>
      <c r="F4327"/>
    </row>
    <row r="4328" spans="1:6" ht="15" x14ac:dyDescent="0.25">
      <c r="A4328"/>
      <c r="B4328"/>
      <c r="C4328"/>
      <c r="D4328"/>
      <c r="E4328"/>
      <c r="F4328"/>
    </row>
    <row r="4329" spans="1:6" ht="15" x14ac:dyDescent="0.25">
      <c r="A4329"/>
      <c r="B4329"/>
      <c r="C4329"/>
      <c r="D4329"/>
      <c r="E4329"/>
      <c r="F4329"/>
    </row>
    <row r="4330" spans="1:6" ht="15" x14ac:dyDescent="0.25">
      <c r="A4330"/>
      <c r="B4330"/>
      <c r="C4330"/>
      <c r="D4330"/>
      <c r="E4330"/>
      <c r="F4330"/>
    </row>
    <row r="4331" spans="1:6" ht="15" x14ac:dyDescent="0.25">
      <c r="A4331"/>
      <c r="B4331"/>
      <c r="C4331"/>
      <c r="D4331"/>
      <c r="E4331"/>
      <c r="F4331"/>
    </row>
    <row r="4332" spans="1:6" ht="15" x14ac:dyDescent="0.25">
      <c r="A4332"/>
      <c r="B4332"/>
      <c r="C4332"/>
      <c r="D4332"/>
      <c r="E4332"/>
      <c r="F4332"/>
    </row>
    <row r="4333" spans="1:6" ht="15" x14ac:dyDescent="0.25">
      <c r="A4333"/>
      <c r="B4333"/>
      <c r="C4333"/>
      <c r="D4333"/>
      <c r="E4333"/>
      <c r="F4333"/>
    </row>
    <row r="4334" spans="1:6" ht="15" x14ac:dyDescent="0.25">
      <c r="A4334"/>
      <c r="B4334"/>
      <c r="C4334"/>
      <c r="D4334"/>
      <c r="E4334"/>
      <c r="F4334"/>
    </row>
    <row r="4335" spans="1:6" ht="15" x14ac:dyDescent="0.25">
      <c r="A4335"/>
      <c r="B4335"/>
      <c r="C4335"/>
      <c r="D4335"/>
      <c r="E4335"/>
      <c r="F4335"/>
    </row>
    <row r="4336" spans="1:6" ht="15" x14ac:dyDescent="0.25">
      <c r="A4336"/>
      <c r="B4336"/>
      <c r="C4336"/>
      <c r="D4336"/>
      <c r="E4336"/>
      <c r="F4336"/>
    </row>
    <row r="4337" spans="1:6" ht="15" x14ac:dyDescent="0.25">
      <c r="A4337"/>
      <c r="B4337"/>
      <c r="C4337"/>
      <c r="D4337"/>
      <c r="E4337"/>
      <c r="F4337"/>
    </row>
    <row r="4338" spans="1:6" ht="15" x14ac:dyDescent="0.25">
      <c r="A4338"/>
      <c r="B4338"/>
      <c r="C4338"/>
      <c r="D4338"/>
      <c r="E4338"/>
      <c r="F4338"/>
    </row>
    <row r="4339" spans="1:6" ht="15" x14ac:dyDescent="0.25">
      <c r="A4339"/>
      <c r="B4339"/>
      <c r="C4339"/>
      <c r="D4339"/>
      <c r="E4339"/>
      <c r="F4339"/>
    </row>
    <row r="4340" spans="1:6" ht="15" x14ac:dyDescent="0.25">
      <c r="A4340"/>
      <c r="B4340"/>
      <c r="C4340"/>
      <c r="D4340"/>
      <c r="E4340"/>
      <c r="F4340"/>
    </row>
    <row r="4341" spans="1:6" ht="15" x14ac:dyDescent="0.25">
      <c r="A4341"/>
      <c r="B4341"/>
      <c r="C4341"/>
      <c r="D4341"/>
      <c r="E4341"/>
      <c r="F4341"/>
    </row>
    <row r="4342" spans="1:6" ht="15" x14ac:dyDescent="0.25">
      <c r="A4342"/>
      <c r="B4342"/>
      <c r="C4342"/>
      <c r="D4342"/>
      <c r="E4342"/>
      <c r="F4342"/>
    </row>
    <row r="4343" spans="1:6" ht="15" x14ac:dyDescent="0.25">
      <c r="A4343"/>
      <c r="B4343"/>
      <c r="C4343"/>
      <c r="D4343"/>
      <c r="E4343"/>
      <c r="F4343"/>
    </row>
    <row r="4344" spans="1:6" ht="15" x14ac:dyDescent="0.25">
      <c r="A4344"/>
      <c r="B4344"/>
      <c r="C4344"/>
      <c r="D4344"/>
      <c r="E4344"/>
      <c r="F4344"/>
    </row>
    <row r="4345" spans="1:6" ht="15" x14ac:dyDescent="0.25">
      <c r="A4345"/>
      <c r="B4345"/>
      <c r="C4345"/>
      <c r="D4345"/>
      <c r="E4345"/>
      <c r="F4345"/>
    </row>
    <row r="4346" spans="1:6" ht="15" x14ac:dyDescent="0.25">
      <c r="A4346"/>
      <c r="B4346"/>
      <c r="C4346"/>
      <c r="D4346"/>
      <c r="E4346"/>
      <c r="F4346"/>
    </row>
    <row r="4347" spans="1:6" ht="15" x14ac:dyDescent="0.25">
      <c r="A4347"/>
      <c r="B4347"/>
      <c r="C4347"/>
      <c r="D4347"/>
      <c r="E4347"/>
      <c r="F4347"/>
    </row>
    <row r="4348" spans="1:6" ht="15" x14ac:dyDescent="0.25">
      <c r="A4348"/>
      <c r="B4348"/>
      <c r="C4348"/>
      <c r="D4348"/>
      <c r="E4348"/>
      <c r="F4348"/>
    </row>
    <row r="4349" spans="1:6" ht="15" x14ac:dyDescent="0.25">
      <c r="A4349"/>
      <c r="B4349"/>
      <c r="C4349"/>
      <c r="D4349"/>
      <c r="E4349"/>
      <c r="F4349"/>
    </row>
    <row r="4350" spans="1:6" ht="15" x14ac:dyDescent="0.25">
      <c r="A4350"/>
      <c r="B4350"/>
      <c r="C4350"/>
      <c r="D4350"/>
      <c r="E4350"/>
      <c r="F4350"/>
    </row>
    <row r="4351" spans="1:6" ht="15" x14ac:dyDescent="0.25">
      <c r="A4351"/>
      <c r="B4351"/>
      <c r="C4351"/>
      <c r="D4351"/>
      <c r="E4351"/>
      <c r="F4351"/>
    </row>
    <row r="4352" spans="1:6" ht="15" x14ac:dyDescent="0.25">
      <c r="A4352"/>
      <c r="B4352"/>
      <c r="C4352"/>
      <c r="D4352"/>
      <c r="E4352"/>
      <c r="F4352"/>
    </row>
    <row r="4353" spans="1:6" ht="15" x14ac:dyDescent="0.25">
      <c r="A4353"/>
      <c r="B4353"/>
      <c r="C4353"/>
      <c r="D4353"/>
      <c r="E4353"/>
      <c r="F4353"/>
    </row>
    <row r="4354" spans="1:6" ht="15" x14ac:dyDescent="0.25">
      <c r="A4354"/>
      <c r="B4354"/>
      <c r="C4354"/>
      <c r="D4354"/>
      <c r="E4354"/>
      <c r="F4354"/>
    </row>
    <row r="4355" spans="1:6" ht="15" x14ac:dyDescent="0.25">
      <c r="A4355"/>
      <c r="B4355"/>
      <c r="C4355"/>
      <c r="D4355"/>
      <c r="E4355"/>
      <c r="F4355"/>
    </row>
    <row r="4356" spans="1:6" ht="15" x14ac:dyDescent="0.25">
      <c r="A4356"/>
      <c r="B4356"/>
      <c r="C4356"/>
      <c r="D4356"/>
      <c r="E4356"/>
      <c r="F4356"/>
    </row>
    <row r="4357" spans="1:6" ht="15" x14ac:dyDescent="0.25">
      <c r="A4357"/>
      <c r="B4357"/>
      <c r="C4357"/>
      <c r="D4357"/>
      <c r="E4357"/>
      <c r="F4357"/>
    </row>
    <row r="4358" spans="1:6" ht="15" x14ac:dyDescent="0.25">
      <c r="A4358"/>
      <c r="B4358"/>
      <c r="C4358"/>
      <c r="D4358"/>
      <c r="E4358"/>
      <c r="F4358"/>
    </row>
    <row r="4359" spans="1:6" ht="15" x14ac:dyDescent="0.25">
      <c r="A4359"/>
      <c r="B4359"/>
      <c r="C4359"/>
      <c r="D4359"/>
      <c r="E4359"/>
      <c r="F4359"/>
    </row>
    <row r="4360" spans="1:6" ht="15" x14ac:dyDescent="0.25">
      <c r="A4360"/>
      <c r="B4360"/>
      <c r="C4360"/>
      <c r="D4360"/>
      <c r="E4360"/>
      <c r="F4360"/>
    </row>
    <row r="4361" spans="1:6" ht="15" x14ac:dyDescent="0.25">
      <c r="A4361"/>
      <c r="B4361"/>
      <c r="C4361"/>
      <c r="D4361"/>
      <c r="E4361"/>
      <c r="F4361"/>
    </row>
    <row r="4362" spans="1:6" ht="15" x14ac:dyDescent="0.25">
      <c r="A4362"/>
      <c r="B4362"/>
      <c r="C4362"/>
      <c r="D4362"/>
      <c r="E4362"/>
      <c r="F4362"/>
    </row>
    <row r="4363" spans="1:6" ht="15" x14ac:dyDescent="0.25">
      <c r="A4363"/>
      <c r="B4363"/>
      <c r="C4363"/>
      <c r="D4363"/>
      <c r="E4363"/>
      <c r="F4363"/>
    </row>
    <row r="4364" spans="1:6" ht="15" x14ac:dyDescent="0.25">
      <c r="A4364"/>
      <c r="B4364"/>
      <c r="C4364"/>
      <c r="D4364"/>
      <c r="E4364"/>
      <c r="F4364"/>
    </row>
    <row r="4365" spans="1:6" ht="15" x14ac:dyDescent="0.25">
      <c r="A4365"/>
      <c r="B4365"/>
      <c r="C4365"/>
      <c r="D4365"/>
      <c r="E4365"/>
      <c r="F4365"/>
    </row>
    <row r="4366" spans="1:6" ht="15" x14ac:dyDescent="0.25">
      <c r="A4366"/>
      <c r="B4366"/>
      <c r="C4366"/>
      <c r="D4366"/>
      <c r="E4366"/>
      <c r="F4366"/>
    </row>
    <row r="4367" spans="1:6" ht="15" x14ac:dyDescent="0.25">
      <c r="A4367"/>
      <c r="B4367"/>
      <c r="C4367"/>
      <c r="D4367"/>
      <c r="E4367"/>
      <c r="F4367"/>
    </row>
    <row r="4368" spans="1:6" ht="15" x14ac:dyDescent="0.25">
      <c r="A4368"/>
      <c r="B4368"/>
      <c r="C4368"/>
      <c r="D4368"/>
      <c r="E4368"/>
      <c r="F4368"/>
    </row>
    <row r="4369" spans="1:6" ht="15" x14ac:dyDescent="0.25">
      <c r="A4369"/>
      <c r="B4369"/>
      <c r="C4369"/>
      <c r="D4369"/>
      <c r="E4369"/>
      <c r="F4369"/>
    </row>
    <row r="4370" spans="1:6" ht="15" x14ac:dyDescent="0.25">
      <c r="A4370"/>
      <c r="B4370"/>
      <c r="C4370"/>
      <c r="D4370"/>
      <c r="E4370"/>
      <c r="F4370"/>
    </row>
    <row r="4371" spans="1:6" ht="15" x14ac:dyDescent="0.25">
      <c r="A4371"/>
      <c r="B4371"/>
      <c r="C4371"/>
      <c r="D4371"/>
      <c r="E4371"/>
      <c r="F4371"/>
    </row>
    <row r="4372" spans="1:6" ht="15" x14ac:dyDescent="0.25">
      <c r="A4372"/>
      <c r="B4372"/>
      <c r="C4372"/>
      <c r="D4372"/>
      <c r="E4372"/>
      <c r="F4372"/>
    </row>
    <row r="4373" spans="1:6" ht="15" x14ac:dyDescent="0.25">
      <c r="A4373"/>
      <c r="B4373"/>
      <c r="C4373"/>
      <c r="D4373"/>
      <c r="E4373"/>
      <c r="F4373"/>
    </row>
    <row r="4374" spans="1:6" ht="15" x14ac:dyDescent="0.25">
      <c r="A4374"/>
      <c r="B4374"/>
      <c r="C4374"/>
      <c r="D4374"/>
      <c r="E4374"/>
      <c r="F4374"/>
    </row>
    <row r="4375" spans="1:6" ht="15" x14ac:dyDescent="0.25">
      <c r="A4375"/>
      <c r="B4375"/>
      <c r="C4375"/>
      <c r="D4375"/>
      <c r="E4375"/>
      <c r="F4375"/>
    </row>
    <row r="4376" spans="1:6" ht="15" x14ac:dyDescent="0.25">
      <c r="A4376"/>
      <c r="B4376"/>
      <c r="C4376"/>
      <c r="D4376"/>
      <c r="E4376"/>
      <c r="F4376"/>
    </row>
    <row r="4377" spans="1:6" ht="15" x14ac:dyDescent="0.25">
      <c r="A4377"/>
      <c r="B4377"/>
      <c r="C4377"/>
      <c r="D4377"/>
      <c r="E4377"/>
      <c r="F4377"/>
    </row>
    <row r="4378" spans="1:6" ht="15" x14ac:dyDescent="0.25">
      <c r="A4378"/>
      <c r="B4378"/>
      <c r="C4378"/>
      <c r="D4378"/>
      <c r="E4378"/>
      <c r="F4378"/>
    </row>
    <row r="4379" spans="1:6" ht="15" x14ac:dyDescent="0.25">
      <c r="A4379"/>
      <c r="B4379"/>
      <c r="C4379"/>
      <c r="D4379"/>
      <c r="E4379"/>
      <c r="F4379"/>
    </row>
    <row r="4380" spans="1:6" ht="15" x14ac:dyDescent="0.25">
      <c r="A4380"/>
      <c r="B4380"/>
      <c r="C4380"/>
      <c r="D4380"/>
      <c r="E4380"/>
      <c r="F4380"/>
    </row>
    <row r="4381" spans="1:6" ht="15" x14ac:dyDescent="0.25">
      <c r="A4381"/>
      <c r="B4381"/>
      <c r="C4381"/>
      <c r="D4381"/>
      <c r="E4381"/>
      <c r="F4381"/>
    </row>
    <row r="4382" spans="1:6" ht="15" x14ac:dyDescent="0.25">
      <c r="A4382"/>
      <c r="B4382"/>
      <c r="C4382"/>
      <c r="D4382"/>
      <c r="E4382"/>
      <c r="F4382"/>
    </row>
    <row r="4383" spans="1:6" ht="15" x14ac:dyDescent="0.25">
      <c r="A4383"/>
      <c r="B4383"/>
      <c r="C4383"/>
      <c r="D4383"/>
      <c r="E4383"/>
      <c r="F4383"/>
    </row>
    <row r="4384" spans="1:6" ht="15" x14ac:dyDescent="0.25">
      <c r="A4384"/>
      <c r="B4384"/>
      <c r="C4384"/>
      <c r="D4384"/>
      <c r="E4384"/>
      <c r="F4384"/>
    </row>
    <row r="4385" spans="1:6" ht="15" x14ac:dyDescent="0.25">
      <c r="A4385"/>
      <c r="B4385"/>
      <c r="C4385"/>
      <c r="D4385"/>
      <c r="E4385"/>
      <c r="F4385"/>
    </row>
    <row r="4386" spans="1:6" ht="15" x14ac:dyDescent="0.25">
      <c r="A4386"/>
      <c r="B4386"/>
      <c r="C4386"/>
      <c r="D4386"/>
      <c r="E4386"/>
      <c r="F4386"/>
    </row>
    <row r="4387" spans="1:6" ht="15" x14ac:dyDescent="0.25">
      <c r="A4387"/>
      <c r="B4387"/>
      <c r="C4387"/>
      <c r="D4387"/>
      <c r="E4387"/>
      <c r="F4387"/>
    </row>
    <row r="4388" spans="1:6" ht="15" x14ac:dyDescent="0.25">
      <c r="A4388"/>
      <c r="B4388"/>
      <c r="C4388"/>
      <c r="D4388"/>
      <c r="E4388"/>
      <c r="F4388"/>
    </row>
    <row r="4389" spans="1:6" ht="15" x14ac:dyDescent="0.25">
      <c r="A4389"/>
      <c r="B4389"/>
      <c r="C4389"/>
      <c r="D4389"/>
      <c r="E4389"/>
      <c r="F4389"/>
    </row>
    <row r="4390" spans="1:6" ht="15" x14ac:dyDescent="0.25">
      <c r="A4390"/>
      <c r="B4390"/>
      <c r="C4390"/>
      <c r="D4390"/>
      <c r="E4390"/>
      <c r="F4390"/>
    </row>
    <row r="4391" spans="1:6" ht="15" x14ac:dyDescent="0.25">
      <c r="A4391"/>
      <c r="B4391"/>
      <c r="C4391"/>
      <c r="D4391"/>
      <c r="E4391"/>
      <c r="F4391"/>
    </row>
    <row r="4392" spans="1:6" ht="15" x14ac:dyDescent="0.25">
      <c r="A4392"/>
      <c r="B4392"/>
      <c r="C4392"/>
      <c r="D4392"/>
      <c r="E4392"/>
      <c r="F4392"/>
    </row>
    <row r="4393" spans="1:6" ht="15" x14ac:dyDescent="0.25">
      <c r="A4393"/>
      <c r="B4393"/>
      <c r="C4393"/>
      <c r="D4393"/>
      <c r="E4393"/>
      <c r="F4393"/>
    </row>
    <row r="4394" spans="1:6" ht="15" x14ac:dyDescent="0.25">
      <c r="A4394"/>
      <c r="B4394"/>
      <c r="C4394"/>
      <c r="D4394"/>
      <c r="E4394"/>
      <c r="F4394"/>
    </row>
    <row r="4395" spans="1:6" ht="15" x14ac:dyDescent="0.25">
      <c r="A4395"/>
      <c r="B4395"/>
      <c r="C4395"/>
      <c r="D4395"/>
      <c r="E4395"/>
      <c r="F4395"/>
    </row>
    <row r="4396" spans="1:6" ht="15" x14ac:dyDescent="0.25">
      <c r="A4396"/>
      <c r="B4396"/>
      <c r="C4396"/>
      <c r="D4396"/>
      <c r="E4396"/>
      <c r="F4396"/>
    </row>
    <row r="4397" spans="1:6" ht="15" x14ac:dyDescent="0.25">
      <c r="A4397"/>
      <c r="B4397"/>
      <c r="C4397"/>
      <c r="D4397"/>
      <c r="E4397"/>
      <c r="F4397"/>
    </row>
    <row r="4398" spans="1:6" ht="15" x14ac:dyDescent="0.25">
      <c r="A4398"/>
      <c r="B4398"/>
      <c r="C4398"/>
      <c r="D4398"/>
      <c r="E4398"/>
      <c r="F4398"/>
    </row>
    <row r="4399" spans="1:6" ht="15" x14ac:dyDescent="0.25">
      <c r="A4399"/>
      <c r="B4399"/>
      <c r="C4399"/>
      <c r="D4399"/>
      <c r="E4399"/>
      <c r="F4399"/>
    </row>
    <row r="4400" spans="1:6" ht="15" x14ac:dyDescent="0.25">
      <c r="A4400"/>
      <c r="B4400"/>
      <c r="C4400"/>
      <c r="D4400"/>
      <c r="E4400"/>
      <c r="F4400"/>
    </row>
    <row r="4401" spans="1:6" ht="15" x14ac:dyDescent="0.25">
      <c r="A4401"/>
      <c r="B4401"/>
      <c r="C4401"/>
      <c r="D4401"/>
      <c r="E4401"/>
      <c r="F4401"/>
    </row>
    <row r="4402" spans="1:6" ht="15" x14ac:dyDescent="0.25">
      <c r="A4402"/>
      <c r="B4402"/>
      <c r="C4402"/>
      <c r="D4402"/>
      <c r="E4402"/>
      <c r="F4402"/>
    </row>
    <row r="4403" spans="1:6" ht="15" x14ac:dyDescent="0.25">
      <c r="A4403"/>
      <c r="B4403"/>
      <c r="C4403"/>
      <c r="D4403"/>
      <c r="E4403"/>
      <c r="F4403"/>
    </row>
    <row r="4404" spans="1:6" ht="15" x14ac:dyDescent="0.25">
      <c r="A4404"/>
      <c r="B4404"/>
      <c r="C4404"/>
      <c r="D4404"/>
      <c r="E4404"/>
      <c r="F4404"/>
    </row>
    <row r="4405" spans="1:6" ht="15" x14ac:dyDescent="0.25">
      <c r="A4405"/>
      <c r="B4405"/>
      <c r="C4405"/>
      <c r="D4405"/>
      <c r="E4405"/>
      <c r="F4405"/>
    </row>
    <row r="4406" spans="1:6" ht="15" x14ac:dyDescent="0.25">
      <c r="A4406"/>
      <c r="B4406"/>
      <c r="C4406"/>
      <c r="D4406"/>
      <c r="E4406"/>
      <c r="F4406"/>
    </row>
    <row r="4407" spans="1:6" ht="15" x14ac:dyDescent="0.25">
      <c r="A4407"/>
      <c r="B4407"/>
      <c r="C4407"/>
      <c r="D4407"/>
      <c r="E4407"/>
      <c r="F4407"/>
    </row>
    <row r="4408" spans="1:6" ht="15" x14ac:dyDescent="0.25">
      <c r="A4408"/>
      <c r="B4408"/>
      <c r="C4408"/>
      <c r="D4408"/>
      <c r="E4408"/>
      <c r="F4408"/>
    </row>
    <row r="4409" spans="1:6" ht="15" x14ac:dyDescent="0.25">
      <c r="A4409"/>
      <c r="B4409"/>
      <c r="C4409"/>
      <c r="D4409"/>
      <c r="E4409"/>
      <c r="F4409"/>
    </row>
    <row r="4410" spans="1:6" ht="15" x14ac:dyDescent="0.25">
      <c r="A4410"/>
      <c r="B4410"/>
      <c r="C4410"/>
      <c r="D4410"/>
      <c r="E4410"/>
      <c r="F4410"/>
    </row>
    <row r="4411" spans="1:6" ht="15" x14ac:dyDescent="0.25">
      <c r="A4411"/>
      <c r="B4411"/>
      <c r="C4411"/>
      <c r="D4411"/>
      <c r="E4411"/>
      <c r="F4411"/>
    </row>
    <row r="4412" spans="1:6" ht="15" x14ac:dyDescent="0.25">
      <c r="A4412"/>
      <c r="B4412"/>
      <c r="C4412"/>
      <c r="D4412"/>
      <c r="E4412"/>
      <c r="F4412"/>
    </row>
    <row r="4413" spans="1:6" ht="15" x14ac:dyDescent="0.25">
      <c r="A4413"/>
      <c r="B4413"/>
      <c r="C4413"/>
      <c r="D4413"/>
      <c r="E4413"/>
      <c r="F4413"/>
    </row>
    <row r="4414" spans="1:6" ht="15" x14ac:dyDescent="0.25">
      <c r="A4414"/>
      <c r="B4414"/>
      <c r="C4414"/>
      <c r="D4414"/>
      <c r="E4414"/>
      <c r="F4414"/>
    </row>
    <row r="4415" spans="1:6" ht="15" x14ac:dyDescent="0.25">
      <c r="A4415"/>
      <c r="B4415"/>
      <c r="C4415"/>
      <c r="D4415"/>
      <c r="E4415"/>
      <c r="F4415"/>
    </row>
    <row r="4416" spans="1:6" ht="15" x14ac:dyDescent="0.25">
      <c r="A4416"/>
      <c r="B4416"/>
      <c r="C4416"/>
      <c r="D4416"/>
      <c r="E4416"/>
      <c r="F4416"/>
    </row>
    <row r="4417" spans="1:6" ht="15" x14ac:dyDescent="0.25">
      <c r="A4417"/>
      <c r="B4417"/>
      <c r="C4417"/>
      <c r="D4417"/>
      <c r="E4417"/>
      <c r="F4417"/>
    </row>
    <row r="4418" spans="1:6" ht="15" x14ac:dyDescent="0.25">
      <c r="A4418"/>
      <c r="B4418"/>
      <c r="C4418"/>
      <c r="D4418"/>
      <c r="E4418"/>
      <c r="F4418"/>
    </row>
    <row r="4419" spans="1:6" ht="15" x14ac:dyDescent="0.25">
      <c r="A4419"/>
      <c r="B4419"/>
      <c r="C4419"/>
      <c r="D4419"/>
      <c r="E4419"/>
      <c r="F4419"/>
    </row>
    <row r="4420" spans="1:6" ht="15" x14ac:dyDescent="0.25">
      <c r="A4420"/>
      <c r="B4420"/>
      <c r="C4420"/>
      <c r="D4420"/>
      <c r="E4420"/>
      <c r="F4420"/>
    </row>
    <row r="4421" spans="1:6" ht="15" x14ac:dyDescent="0.25">
      <c r="A4421"/>
      <c r="B4421"/>
      <c r="C4421"/>
      <c r="D4421"/>
      <c r="E4421"/>
      <c r="F4421"/>
    </row>
    <row r="4422" spans="1:6" ht="15" x14ac:dyDescent="0.25">
      <c r="A4422"/>
      <c r="B4422"/>
      <c r="C4422"/>
      <c r="D4422"/>
      <c r="E4422"/>
      <c r="F4422"/>
    </row>
    <row r="4423" spans="1:6" ht="15" x14ac:dyDescent="0.25">
      <c r="A4423"/>
      <c r="B4423"/>
      <c r="C4423"/>
      <c r="D4423"/>
      <c r="E4423"/>
      <c r="F4423"/>
    </row>
    <row r="4424" spans="1:6" ht="15" x14ac:dyDescent="0.25">
      <c r="A4424"/>
      <c r="B4424"/>
      <c r="C4424"/>
      <c r="D4424"/>
      <c r="E4424"/>
      <c r="F4424"/>
    </row>
    <row r="4425" spans="1:6" ht="15" x14ac:dyDescent="0.25">
      <c r="A4425"/>
      <c r="B4425"/>
      <c r="C4425"/>
      <c r="D4425"/>
      <c r="E4425"/>
      <c r="F4425"/>
    </row>
    <row r="4426" spans="1:6" ht="15" x14ac:dyDescent="0.25">
      <c r="A4426"/>
      <c r="B4426"/>
      <c r="C4426"/>
      <c r="D4426"/>
      <c r="E4426"/>
      <c r="F4426"/>
    </row>
    <row r="4427" spans="1:6" ht="15" x14ac:dyDescent="0.25">
      <c r="A4427"/>
      <c r="B4427"/>
      <c r="C4427"/>
      <c r="D4427"/>
      <c r="E4427"/>
      <c r="F4427"/>
    </row>
    <row r="4428" spans="1:6" ht="15" x14ac:dyDescent="0.25">
      <c r="A4428"/>
      <c r="B4428"/>
      <c r="C4428"/>
      <c r="D4428"/>
      <c r="E4428"/>
      <c r="F4428"/>
    </row>
    <row r="4429" spans="1:6" ht="15" x14ac:dyDescent="0.25">
      <c r="A4429"/>
      <c r="B4429"/>
      <c r="C4429"/>
      <c r="D4429"/>
      <c r="E4429"/>
      <c r="F4429"/>
    </row>
    <row r="4430" spans="1:6" ht="15" x14ac:dyDescent="0.25">
      <c r="A4430"/>
      <c r="B4430"/>
      <c r="C4430"/>
      <c r="D4430"/>
      <c r="E4430"/>
      <c r="F4430"/>
    </row>
    <row r="4431" spans="1:6" ht="15" x14ac:dyDescent="0.25">
      <c r="A4431"/>
      <c r="B4431"/>
      <c r="C4431"/>
      <c r="D4431"/>
      <c r="E4431"/>
      <c r="F4431"/>
    </row>
    <row r="4432" spans="1:6" ht="15" x14ac:dyDescent="0.25">
      <c r="A4432"/>
      <c r="B4432"/>
      <c r="C4432"/>
      <c r="D4432"/>
      <c r="E4432"/>
      <c r="F4432"/>
    </row>
    <row r="4433" spans="1:6" ht="15" x14ac:dyDescent="0.25">
      <c r="A4433"/>
      <c r="B4433"/>
      <c r="C4433"/>
      <c r="D4433"/>
      <c r="E4433"/>
      <c r="F4433"/>
    </row>
    <row r="4434" spans="1:6" ht="15" x14ac:dyDescent="0.25">
      <c r="A4434"/>
      <c r="B4434"/>
      <c r="C4434"/>
      <c r="D4434"/>
      <c r="E4434"/>
      <c r="F4434"/>
    </row>
    <row r="4435" spans="1:6" ht="15" x14ac:dyDescent="0.25">
      <c r="A4435"/>
      <c r="B4435"/>
      <c r="C4435"/>
      <c r="D4435"/>
      <c r="E4435"/>
      <c r="F4435"/>
    </row>
    <row r="4436" spans="1:6" ht="15" x14ac:dyDescent="0.25">
      <c r="A4436"/>
      <c r="B4436"/>
      <c r="C4436"/>
      <c r="D4436"/>
      <c r="E4436"/>
      <c r="F4436"/>
    </row>
    <row r="4437" spans="1:6" ht="15" x14ac:dyDescent="0.25">
      <c r="A4437"/>
      <c r="B4437"/>
      <c r="C4437"/>
      <c r="D4437"/>
      <c r="E4437"/>
      <c r="F4437"/>
    </row>
    <row r="4438" spans="1:6" ht="15" x14ac:dyDescent="0.25">
      <c r="A4438"/>
      <c r="B4438"/>
      <c r="C4438"/>
      <c r="D4438"/>
      <c r="E4438"/>
      <c r="F4438"/>
    </row>
    <row r="4439" spans="1:6" ht="15" x14ac:dyDescent="0.25">
      <c r="A4439"/>
      <c r="B4439"/>
      <c r="C4439"/>
      <c r="D4439"/>
      <c r="E4439"/>
      <c r="F4439"/>
    </row>
    <row r="4440" spans="1:6" ht="15" x14ac:dyDescent="0.25">
      <c r="A4440"/>
      <c r="B4440"/>
      <c r="C4440"/>
      <c r="D4440"/>
      <c r="E4440"/>
      <c r="F4440"/>
    </row>
    <row r="4441" spans="1:6" ht="15" x14ac:dyDescent="0.25">
      <c r="A4441"/>
      <c r="B4441"/>
      <c r="C4441"/>
      <c r="D4441"/>
      <c r="E4441"/>
      <c r="F4441"/>
    </row>
    <row r="4442" spans="1:6" ht="15" x14ac:dyDescent="0.25">
      <c r="A4442"/>
      <c r="B4442"/>
      <c r="C4442"/>
      <c r="D4442"/>
      <c r="E4442"/>
      <c r="F4442"/>
    </row>
    <row r="4443" spans="1:6" ht="15" x14ac:dyDescent="0.25">
      <c r="A4443"/>
      <c r="B4443"/>
      <c r="C4443"/>
      <c r="D4443"/>
      <c r="E4443"/>
      <c r="F4443"/>
    </row>
    <row r="4444" spans="1:6" ht="15" x14ac:dyDescent="0.25">
      <c r="A4444"/>
      <c r="B4444"/>
      <c r="C4444"/>
      <c r="D4444"/>
      <c r="E4444"/>
      <c r="F4444"/>
    </row>
    <row r="4445" spans="1:6" ht="15" x14ac:dyDescent="0.25">
      <c r="A4445"/>
      <c r="B4445"/>
      <c r="C4445"/>
      <c r="D4445"/>
      <c r="E4445"/>
      <c r="F4445"/>
    </row>
    <row r="4446" spans="1:6" ht="15" x14ac:dyDescent="0.25">
      <c r="A4446"/>
      <c r="B4446"/>
      <c r="C4446"/>
      <c r="D4446"/>
      <c r="E4446"/>
      <c r="F4446"/>
    </row>
    <row r="4447" spans="1:6" ht="15" x14ac:dyDescent="0.25">
      <c r="A4447"/>
      <c r="B4447"/>
      <c r="C4447"/>
      <c r="D4447"/>
      <c r="E4447"/>
      <c r="F4447"/>
    </row>
    <row r="4448" spans="1:6" ht="15" x14ac:dyDescent="0.25">
      <c r="A4448"/>
      <c r="B4448"/>
      <c r="C4448"/>
      <c r="D4448"/>
      <c r="E4448"/>
      <c r="F4448"/>
    </row>
    <row r="4449" spans="1:6" ht="15" x14ac:dyDescent="0.25">
      <c r="A4449"/>
      <c r="B4449"/>
      <c r="C4449"/>
      <c r="D4449"/>
      <c r="E4449"/>
      <c r="F4449"/>
    </row>
    <row r="4450" spans="1:6" ht="15" x14ac:dyDescent="0.25">
      <c r="A4450"/>
      <c r="B4450"/>
      <c r="C4450"/>
      <c r="D4450"/>
      <c r="E4450"/>
      <c r="F4450"/>
    </row>
    <row r="4451" spans="1:6" ht="15" x14ac:dyDescent="0.25">
      <c r="A4451"/>
      <c r="B4451"/>
      <c r="C4451"/>
      <c r="D4451"/>
      <c r="E4451"/>
      <c r="F4451"/>
    </row>
    <row r="4452" spans="1:6" ht="15" x14ac:dyDescent="0.25">
      <c r="A4452"/>
      <c r="B4452"/>
      <c r="C4452"/>
      <c r="D4452"/>
      <c r="E4452"/>
      <c r="F4452"/>
    </row>
    <row r="4453" spans="1:6" ht="15" x14ac:dyDescent="0.25">
      <c r="A4453"/>
      <c r="B4453"/>
      <c r="C4453"/>
      <c r="D4453"/>
      <c r="E4453"/>
      <c r="F4453"/>
    </row>
    <row r="4454" spans="1:6" ht="15" x14ac:dyDescent="0.25">
      <c r="A4454"/>
      <c r="B4454"/>
      <c r="C4454"/>
      <c r="D4454"/>
      <c r="E4454"/>
      <c r="F4454"/>
    </row>
    <row r="4455" spans="1:6" ht="15" x14ac:dyDescent="0.25">
      <c r="A4455"/>
      <c r="B4455"/>
      <c r="C4455"/>
      <c r="D4455"/>
      <c r="E4455"/>
      <c r="F4455"/>
    </row>
    <row r="4456" spans="1:6" ht="15" x14ac:dyDescent="0.25">
      <c r="A4456"/>
      <c r="B4456"/>
      <c r="C4456"/>
      <c r="D4456"/>
      <c r="E4456"/>
      <c r="F4456"/>
    </row>
    <row r="4457" spans="1:6" ht="15" x14ac:dyDescent="0.25">
      <c r="A4457"/>
      <c r="B4457"/>
      <c r="C4457"/>
      <c r="D4457"/>
      <c r="E4457"/>
      <c r="F4457"/>
    </row>
    <row r="4458" spans="1:6" ht="15" x14ac:dyDescent="0.25">
      <c r="A4458"/>
      <c r="B4458"/>
      <c r="C4458"/>
      <c r="D4458"/>
      <c r="E4458"/>
      <c r="F4458"/>
    </row>
    <row r="4459" spans="1:6" ht="15" x14ac:dyDescent="0.25">
      <c r="A4459"/>
      <c r="B4459"/>
      <c r="C4459"/>
      <c r="D4459"/>
      <c r="E4459"/>
      <c r="F4459"/>
    </row>
    <row r="4460" spans="1:6" ht="15" x14ac:dyDescent="0.25">
      <c r="A4460"/>
      <c r="B4460"/>
      <c r="C4460"/>
      <c r="D4460"/>
      <c r="E4460"/>
      <c r="F4460"/>
    </row>
    <row r="4461" spans="1:6" ht="15" x14ac:dyDescent="0.25">
      <c r="A4461"/>
      <c r="B4461"/>
      <c r="C4461"/>
      <c r="D4461"/>
      <c r="E4461"/>
      <c r="F4461"/>
    </row>
    <row r="4462" spans="1:6" ht="15" x14ac:dyDescent="0.25">
      <c r="A4462"/>
      <c r="B4462"/>
      <c r="C4462"/>
      <c r="D4462"/>
      <c r="E4462"/>
      <c r="F4462"/>
    </row>
    <row r="4463" spans="1:6" ht="15" x14ac:dyDescent="0.25">
      <c r="A4463"/>
      <c r="B4463"/>
      <c r="C4463"/>
      <c r="D4463"/>
      <c r="E4463"/>
      <c r="F4463"/>
    </row>
    <row r="4464" spans="1:6" ht="15" x14ac:dyDescent="0.25">
      <c r="A4464"/>
      <c r="B4464"/>
      <c r="C4464"/>
      <c r="D4464"/>
      <c r="E4464"/>
      <c r="F4464"/>
    </row>
    <row r="4465" spans="1:6" ht="15" x14ac:dyDescent="0.25">
      <c r="A4465"/>
      <c r="B4465"/>
      <c r="C4465"/>
      <c r="D4465"/>
      <c r="E4465"/>
      <c r="F4465"/>
    </row>
    <row r="4466" spans="1:6" ht="15" x14ac:dyDescent="0.25">
      <c r="A4466"/>
      <c r="B4466"/>
      <c r="C4466"/>
      <c r="D4466"/>
      <c r="E4466"/>
      <c r="F4466"/>
    </row>
    <row r="4467" spans="1:6" ht="15" x14ac:dyDescent="0.25">
      <c r="A4467"/>
      <c r="B4467"/>
      <c r="C4467"/>
      <c r="D4467"/>
      <c r="E4467"/>
      <c r="F4467"/>
    </row>
    <row r="4468" spans="1:6" ht="15" x14ac:dyDescent="0.25">
      <c r="A4468"/>
      <c r="B4468"/>
      <c r="C4468"/>
      <c r="D4468"/>
      <c r="E4468"/>
      <c r="F4468"/>
    </row>
    <row r="4469" spans="1:6" ht="15" x14ac:dyDescent="0.25">
      <c r="A4469"/>
      <c r="B4469"/>
      <c r="C4469"/>
      <c r="D4469"/>
      <c r="E4469"/>
      <c r="F4469"/>
    </row>
    <row r="4470" spans="1:6" ht="15" x14ac:dyDescent="0.25">
      <c r="A4470"/>
      <c r="B4470"/>
      <c r="C4470"/>
      <c r="D4470"/>
      <c r="E4470"/>
      <c r="F4470"/>
    </row>
    <row r="4471" spans="1:6" ht="15" x14ac:dyDescent="0.25">
      <c r="A4471"/>
      <c r="B4471"/>
      <c r="C4471"/>
      <c r="D4471"/>
      <c r="E4471"/>
      <c r="F4471"/>
    </row>
    <row r="4472" spans="1:6" ht="15" x14ac:dyDescent="0.25">
      <c r="A4472"/>
      <c r="B4472"/>
      <c r="C4472"/>
      <c r="D4472"/>
      <c r="E4472"/>
      <c r="F4472"/>
    </row>
    <row r="4473" spans="1:6" ht="15" x14ac:dyDescent="0.25">
      <c r="A4473"/>
      <c r="B4473"/>
      <c r="C4473"/>
      <c r="D4473"/>
      <c r="E4473"/>
      <c r="F4473"/>
    </row>
    <row r="4474" spans="1:6" ht="15" x14ac:dyDescent="0.25">
      <c r="A4474"/>
      <c r="B4474"/>
      <c r="C4474"/>
      <c r="D4474"/>
      <c r="E4474"/>
      <c r="F4474"/>
    </row>
    <row r="4475" spans="1:6" ht="15" x14ac:dyDescent="0.25">
      <c r="A4475"/>
      <c r="B4475"/>
      <c r="C4475"/>
      <c r="D4475"/>
      <c r="E4475"/>
      <c r="F4475"/>
    </row>
    <row r="4476" spans="1:6" ht="15" x14ac:dyDescent="0.25">
      <c r="A4476"/>
      <c r="B4476"/>
      <c r="C4476"/>
      <c r="D4476"/>
      <c r="E4476"/>
      <c r="F4476"/>
    </row>
    <row r="4477" spans="1:6" ht="15" x14ac:dyDescent="0.25">
      <c r="A4477"/>
      <c r="B4477"/>
      <c r="C4477"/>
      <c r="D4477"/>
      <c r="E4477"/>
      <c r="F4477"/>
    </row>
    <row r="4478" spans="1:6" ht="15" x14ac:dyDescent="0.25">
      <c r="A4478"/>
      <c r="B4478"/>
      <c r="C4478"/>
      <c r="D4478"/>
      <c r="E4478"/>
      <c r="F4478"/>
    </row>
    <row r="4479" spans="1:6" ht="15" x14ac:dyDescent="0.25">
      <c r="A4479"/>
      <c r="B4479"/>
      <c r="C4479"/>
      <c r="D4479"/>
      <c r="E4479"/>
      <c r="F4479"/>
    </row>
    <row r="4480" spans="1:6" ht="15" x14ac:dyDescent="0.25">
      <c r="A4480"/>
      <c r="B4480"/>
      <c r="C4480"/>
      <c r="D4480"/>
      <c r="E4480"/>
      <c r="F4480"/>
    </row>
    <row r="4481" spans="1:6" ht="15" x14ac:dyDescent="0.25">
      <c r="A4481"/>
      <c r="B4481"/>
      <c r="C4481"/>
      <c r="D4481"/>
      <c r="E4481"/>
      <c r="F4481"/>
    </row>
    <row r="4482" spans="1:6" ht="15" x14ac:dyDescent="0.25">
      <c r="A4482"/>
      <c r="B4482"/>
      <c r="C4482"/>
      <c r="D4482"/>
      <c r="E4482"/>
      <c r="F4482"/>
    </row>
    <row r="4483" spans="1:6" ht="15" x14ac:dyDescent="0.25">
      <c r="A4483"/>
      <c r="B4483"/>
      <c r="C4483"/>
      <c r="D4483"/>
      <c r="E4483"/>
      <c r="F4483"/>
    </row>
    <row r="4484" spans="1:6" ht="15" x14ac:dyDescent="0.25">
      <c r="A4484"/>
      <c r="B4484"/>
      <c r="C4484"/>
      <c r="D4484"/>
      <c r="E4484"/>
      <c r="F4484"/>
    </row>
    <row r="4485" spans="1:6" ht="15" x14ac:dyDescent="0.25">
      <c r="A4485"/>
      <c r="B4485"/>
      <c r="C4485"/>
      <c r="D4485"/>
      <c r="E4485"/>
      <c r="F4485"/>
    </row>
    <row r="4486" spans="1:6" ht="15" x14ac:dyDescent="0.25">
      <c r="A4486"/>
      <c r="B4486"/>
      <c r="C4486"/>
      <c r="D4486"/>
      <c r="E4486"/>
      <c r="F4486"/>
    </row>
    <row r="4487" spans="1:6" ht="15" x14ac:dyDescent="0.25">
      <c r="A4487"/>
      <c r="B4487"/>
      <c r="C4487"/>
      <c r="D4487"/>
      <c r="E4487"/>
      <c r="F4487"/>
    </row>
    <row r="4488" spans="1:6" ht="15" x14ac:dyDescent="0.25">
      <c r="A4488"/>
      <c r="B4488"/>
      <c r="C4488"/>
      <c r="D4488"/>
      <c r="E4488"/>
      <c r="F4488"/>
    </row>
    <row r="4489" spans="1:6" ht="15" x14ac:dyDescent="0.25">
      <c r="A4489"/>
      <c r="B4489"/>
      <c r="C4489"/>
      <c r="D4489"/>
      <c r="E4489"/>
      <c r="F4489"/>
    </row>
    <row r="4490" spans="1:6" ht="15" x14ac:dyDescent="0.25">
      <c r="A4490"/>
      <c r="B4490"/>
      <c r="C4490"/>
      <c r="D4490"/>
      <c r="E4490"/>
      <c r="F4490"/>
    </row>
    <row r="4491" spans="1:6" ht="15" x14ac:dyDescent="0.25">
      <c r="A4491"/>
      <c r="B4491"/>
      <c r="C4491"/>
      <c r="D4491"/>
      <c r="E4491"/>
      <c r="F4491"/>
    </row>
    <row r="4492" spans="1:6" ht="15" x14ac:dyDescent="0.25">
      <c r="A4492"/>
      <c r="B4492"/>
      <c r="C4492"/>
      <c r="D4492"/>
      <c r="E4492"/>
      <c r="F4492"/>
    </row>
    <row r="4493" spans="1:6" ht="15" x14ac:dyDescent="0.25">
      <c r="A4493"/>
      <c r="B4493"/>
      <c r="C4493"/>
      <c r="D4493"/>
      <c r="E4493"/>
      <c r="F4493"/>
    </row>
    <row r="4494" spans="1:6" ht="15" x14ac:dyDescent="0.25">
      <c r="A4494"/>
      <c r="B4494"/>
      <c r="C4494"/>
      <c r="D4494"/>
      <c r="E4494"/>
      <c r="F4494"/>
    </row>
    <row r="4495" spans="1:6" ht="15" x14ac:dyDescent="0.25">
      <c r="A4495"/>
      <c r="B4495"/>
      <c r="C4495"/>
      <c r="D4495"/>
      <c r="E4495"/>
      <c r="F4495"/>
    </row>
    <row r="4496" spans="1:6" ht="15" x14ac:dyDescent="0.25">
      <c r="A4496"/>
      <c r="B4496"/>
      <c r="C4496"/>
      <c r="D4496"/>
      <c r="E4496"/>
      <c r="F4496"/>
    </row>
    <row r="4497" spans="1:6" ht="15" x14ac:dyDescent="0.25">
      <c r="A4497"/>
      <c r="B4497"/>
      <c r="C4497"/>
      <c r="D4497"/>
      <c r="E4497"/>
      <c r="F4497"/>
    </row>
    <row r="4498" spans="1:6" ht="15" x14ac:dyDescent="0.25">
      <c r="A4498"/>
      <c r="B4498"/>
      <c r="C4498"/>
      <c r="D4498"/>
      <c r="E4498"/>
      <c r="F4498"/>
    </row>
    <row r="4499" spans="1:6" ht="15" x14ac:dyDescent="0.25">
      <c r="A4499"/>
      <c r="B4499"/>
      <c r="C4499"/>
      <c r="D4499"/>
      <c r="E4499"/>
      <c r="F4499"/>
    </row>
    <row r="4500" spans="1:6" ht="15" x14ac:dyDescent="0.25">
      <c r="A4500"/>
      <c r="B4500"/>
      <c r="C4500"/>
      <c r="D4500"/>
      <c r="E4500"/>
      <c r="F4500"/>
    </row>
    <row r="4501" spans="1:6" ht="15" x14ac:dyDescent="0.25">
      <c r="A4501"/>
      <c r="B4501"/>
      <c r="C4501"/>
      <c r="D4501"/>
      <c r="E4501"/>
      <c r="F4501"/>
    </row>
    <row r="4502" spans="1:6" ht="15" x14ac:dyDescent="0.25">
      <c r="A4502"/>
      <c r="B4502"/>
      <c r="C4502"/>
      <c r="D4502"/>
      <c r="E4502"/>
      <c r="F4502"/>
    </row>
    <row r="4503" spans="1:6" ht="15" x14ac:dyDescent="0.25">
      <c r="A4503"/>
      <c r="B4503"/>
      <c r="C4503"/>
      <c r="D4503"/>
      <c r="E4503"/>
      <c r="F4503"/>
    </row>
    <row r="4504" spans="1:6" ht="15" x14ac:dyDescent="0.25">
      <c r="A4504"/>
      <c r="B4504"/>
      <c r="C4504"/>
      <c r="D4504"/>
      <c r="E4504"/>
      <c r="F4504"/>
    </row>
    <row r="4505" spans="1:6" ht="15" x14ac:dyDescent="0.25">
      <c r="A4505"/>
      <c r="B4505"/>
      <c r="C4505"/>
      <c r="D4505"/>
      <c r="E4505"/>
      <c r="F4505"/>
    </row>
    <row r="4506" spans="1:6" ht="15" x14ac:dyDescent="0.25">
      <c r="A4506"/>
      <c r="B4506"/>
      <c r="C4506"/>
      <c r="D4506"/>
      <c r="E4506"/>
      <c r="F4506"/>
    </row>
    <row r="4507" spans="1:6" ht="15" x14ac:dyDescent="0.25">
      <c r="A4507"/>
      <c r="B4507"/>
      <c r="C4507"/>
      <c r="D4507"/>
      <c r="E4507"/>
      <c r="F4507"/>
    </row>
    <row r="4508" spans="1:6" ht="15" x14ac:dyDescent="0.25">
      <c r="A4508"/>
      <c r="B4508"/>
      <c r="C4508"/>
      <c r="D4508"/>
      <c r="E4508"/>
      <c r="F4508"/>
    </row>
    <row r="4509" spans="1:6" ht="15" x14ac:dyDescent="0.25">
      <c r="A4509"/>
      <c r="B4509"/>
      <c r="C4509"/>
      <c r="D4509"/>
      <c r="E4509"/>
      <c r="F4509"/>
    </row>
    <row r="4510" spans="1:6" ht="15" x14ac:dyDescent="0.25">
      <c r="A4510"/>
      <c r="B4510"/>
      <c r="C4510"/>
      <c r="D4510"/>
      <c r="E4510"/>
      <c r="F4510"/>
    </row>
    <row r="4511" spans="1:6" ht="15" x14ac:dyDescent="0.25">
      <c r="A4511"/>
      <c r="B4511"/>
      <c r="C4511"/>
      <c r="D4511"/>
      <c r="E4511"/>
      <c r="F4511"/>
    </row>
    <row r="4512" spans="1:6" ht="15" x14ac:dyDescent="0.25">
      <c r="A4512"/>
      <c r="B4512"/>
      <c r="C4512"/>
      <c r="D4512"/>
      <c r="E4512"/>
      <c r="F4512"/>
    </row>
    <row r="4513" spans="1:6" ht="15" x14ac:dyDescent="0.25">
      <c r="A4513"/>
      <c r="B4513"/>
      <c r="C4513"/>
      <c r="D4513"/>
      <c r="E4513"/>
      <c r="F4513"/>
    </row>
    <row r="4514" spans="1:6" ht="15" x14ac:dyDescent="0.25">
      <c r="A4514"/>
      <c r="B4514"/>
      <c r="C4514"/>
      <c r="D4514"/>
      <c r="E4514"/>
      <c r="F4514"/>
    </row>
    <row r="4515" spans="1:6" ht="15" x14ac:dyDescent="0.25">
      <c r="A4515"/>
      <c r="B4515"/>
      <c r="C4515"/>
      <c r="D4515"/>
      <c r="E4515"/>
      <c r="F4515"/>
    </row>
    <row r="4516" spans="1:6" ht="15" x14ac:dyDescent="0.25">
      <c r="A4516"/>
      <c r="B4516"/>
      <c r="C4516"/>
      <c r="D4516"/>
      <c r="E4516"/>
      <c r="F4516"/>
    </row>
    <row r="4517" spans="1:6" ht="15" x14ac:dyDescent="0.25">
      <c r="A4517"/>
      <c r="B4517"/>
      <c r="C4517"/>
      <c r="D4517"/>
      <c r="E4517"/>
      <c r="F4517"/>
    </row>
    <row r="4518" spans="1:6" ht="15" x14ac:dyDescent="0.25">
      <c r="A4518"/>
      <c r="B4518"/>
      <c r="C4518"/>
      <c r="D4518"/>
      <c r="E4518"/>
      <c r="F4518"/>
    </row>
    <row r="4519" spans="1:6" ht="15" x14ac:dyDescent="0.25">
      <c r="A4519"/>
      <c r="B4519"/>
      <c r="C4519"/>
      <c r="D4519"/>
      <c r="E4519"/>
      <c r="F4519"/>
    </row>
    <row r="4520" spans="1:6" ht="15" x14ac:dyDescent="0.25">
      <c r="A4520"/>
      <c r="B4520"/>
      <c r="C4520"/>
      <c r="D4520"/>
      <c r="E4520"/>
      <c r="F4520"/>
    </row>
    <row r="4521" spans="1:6" ht="15" x14ac:dyDescent="0.25">
      <c r="A4521"/>
      <c r="B4521"/>
      <c r="C4521"/>
      <c r="D4521"/>
      <c r="E4521"/>
      <c r="F4521"/>
    </row>
    <row r="4522" spans="1:6" ht="15" x14ac:dyDescent="0.25">
      <c r="A4522"/>
      <c r="B4522"/>
      <c r="C4522"/>
      <c r="D4522"/>
      <c r="E4522"/>
      <c r="F4522"/>
    </row>
    <row r="4523" spans="1:6" ht="15" x14ac:dyDescent="0.25">
      <c r="A4523"/>
      <c r="B4523"/>
      <c r="C4523"/>
      <c r="D4523"/>
      <c r="E4523"/>
      <c r="F4523"/>
    </row>
    <row r="4524" spans="1:6" ht="15" x14ac:dyDescent="0.25">
      <c r="A4524"/>
      <c r="B4524"/>
      <c r="C4524"/>
      <c r="D4524"/>
      <c r="E4524"/>
      <c r="F4524"/>
    </row>
    <row r="4525" spans="1:6" ht="15" x14ac:dyDescent="0.25">
      <c r="A4525"/>
      <c r="B4525"/>
      <c r="C4525"/>
      <c r="D4525"/>
      <c r="E4525"/>
      <c r="F4525"/>
    </row>
    <row r="4526" spans="1:6" ht="15" x14ac:dyDescent="0.25">
      <c r="A4526"/>
      <c r="B4526"/>
      <c r="C4526"/>
      <c r="D4526"/>
      <c r="E4526"/>
      <c r="F4526"/>
    </row>
    <row r="4527" spans="1:6" ht="15" x14ac:dyDescent="0.25">
      <c r="A4527"/>
      <c r="B4527"/>
      <c r="C4527"/>
      <c r="D4527"/>
      <c r="E4527"/>
      <c r="F4527"/>
    </row>
    <row r="4528" spans="1:6" ht="15" x14ac:dyDescent="0.25">
      <c r="A4528"/>
      <c r="B4528"/>
      <c r="C4528"/>
      <c r="D4528"/>
      <c r="E4528"/>
      <c r="F4528"/>
    </row>
    <row r="4529" spans="1:6" ht="15" x14ac:dyDescent="0.25">
      <c r="A4529"/>
      <c r="B4529"/>
      <c r="C4529"/>
      <c r="D4529"/>
      <c r="E4529"/>
      <c r="F4529"/>
    </row>
    <row r="4530" spans="1:6" ht="15" x14ac:dyDescent="0.25">
      <c r="A4530"/>
      <c r="B4530"/>
      <c r="C4530"/>
      <c r="D4530"/>
      <c r="E4530"/>
      <c r="F4530"/>
    </row>
    <row r="4531" spans="1:6" ht="15" x14ac:dyDescent="0.25">
      <c r="A4531"/>
      <c r="B4531"/>
      <c r="C4531"/>
      <c r="D4531"/>
      <c r="E4531"/>
      <c r="F4531"/>
    </row>
    <row r="4532" spans="1:6" ht="15" x14ac:dyDescent="0.25">
      <c r="A4532"/>
      <c r="B4532"/>
      <c r="C4532"/>
      <c r="D4532"/>
      <c r="E4532"/>
      <c r="F4532"/>
    </row>
    <row r="4533" spans="1:6" ht="15" x14ac:dyDescent="0.25">
      <c r="A4533"/>
      <c r="B4533"/>
      <c r="C4533"/>
      <c r="D4533"/>
      <c r="E4533"/>
      <c r="F4533"/>
    </row>
    <row r="4534" spans="1:6" ht="15" x14ac:dyDescent="0.25">
      <c r="A4534"/>
      <c r="B4534"/>
      <c r="C4534"/>
      <c r="D4534"/>
      <c r="E4534"/>
      <c r="F4534"/>
    </row>
    <row r="4535" spans="1:6" ht="15" x14ac:dyDescent="0.25">
      <c r="A4535"/>
      <c r="B4535"/>
      <c r="C4535"/>
      <c r="D4535"/>
      <c r="E4535"/>
      <c r="F4535"/>
    </row>
    <row r="4536" spans="1:6" ht="15" x14ac:dyDescent="0.25">
      <c r="A4536"/>
      <c r="B4536"/>
      <c r="C4536"/>
      <c r="D4536"/>
      <c r="E4536"/>
      <c r="F4536"/>
    </row>
    <row r="4537" spans="1:6" ht="15" x14ac:dyDescent="0.25">
      <c r="A4537"/>
      <c r="B4537"/>
      <c r="C4537"/>
      <c r="D4537"/>
      <c r="E4537"/>
      <c r="F4537"/>
    </row>
    <row r="4538" spans="1:6" ht="15" x14ac:dyDescent="0.25">
      <c r="A4538"/>
      <c r="B4538"/>
      <c r="C4538"/>
      <c r="D4538"/>
      <c r="E4538"/>
      <c r="F4538"/>
    </row>
    <row r="4539" spans="1:6" ht="15" x14ac:dyDescent="0.25">
      <c r="A4539"/>
      <c r="B4539"/>
      <c r="C4539"/>
      <c r="D4539"/>
      <c r="E4539"/>
      <c r="F4539"/>
    </row>
    <row r="4540" spans="1:6" ht="15" x14ac:dyDescent="0.25">
      <c r="A4540"/>
      <c r="B4540"/>
      <c r="C4540"/>
      <c r="D4540"/>
      <c r="E4540"/>
      <c r="F4540"/>
    </row>
    <row r="4541" spans="1:6" ht="15" x14ac:dyDescent="0.25">
      <c r="A4541"/>
      <c r="B4541"/>
      <c r="C4541"/>
      <c r="D4541"/>
      <c r="E4541"/>
      <c r="F4541"/>
    </row>
    <row r="4542" spans="1:6" ht="15" x14ac:dyDescent="0.25">
      <c r="A4542"/>
      <c r="B4542"/>
      <c r="C4542"/>
      <c r="D4542"/>
      <c r="E4542"/>
      <c r="F4542"/>
    </row>
    <row r="4543" spans="1:6" ht="15" x14ac:dyDescent="0.25">
      <c r="A4543"/>
      <c r="B4543"/>
      <c r="C4543"/>
      <c r="D4543"/>
      <c r="E4543"/>
      <c r="F4543"/>
    </row>
    <row r="4544" spans="1:6" ht="15" x14ac:dyDescent="0.25">
      <c r="A4544"/>
      <c r="B4544"/>
      <c r="C4544"/>
      <c r="D4544"/>
      <c r="E4544"/>
      <c r="F4544"/>
    </row>
    <row r="4545" spans="1:6" ht="15" x14ac:dyDescent="0.25">
      <c r="A4545"/>
      <c r="B4545"/>
      <c r="C4545"/>
      <c r="D4545"/>
      <c r="E4545"/>
      <c r="F4545"/>
    </row>
    <row r="4546" spans="1:6" ht="15" x14ac:dyDescent="0.25">
      <c r="A4546"/>
      <c r="B4546"/>
      <c r="C4546"/>
      <c r="D4546"/>
      <c r="E4546"/>
      <c r="F4546"/>
    </row>
    <row r="4547" spans="1:6" ht="15" x14ac:dyDescent="0.25">
      <c r="A4547"/>
      <c r="B4547"/>
      <c r="C4547"/>
      <c r="D4547"/>
      <c r="E4547"/>
      <c r="F4547"/>
    </row>
    <row r="4548" spans="1:6" ht="15" x14ac:dyDescent="0.25">
      <c r="A4548"/>
      <c r="B4548"/>
      <c r="C4548"/>
      <c r="D4548"/>
      <c r="E4548"/>
      <c r="F4548"/>
    </row>
    <row r="4549" spans="1:6" ht="15" x14ac:dyDescent="0.25">
      <c r="A4549"/>
      <c r="B4549"/>
      <c r="C4549"/>
      <c r="D4549"/>
      <c r="E4549"/>
      <c r="F4549"/>
    </row>
    <row r="4550" spans="1:6" ht="15" x14ac:dyDescent="0.25">
      <c r="A4550"/>
      <c r="B4550"/>
      <c r="C4550"/>
      <c r="D4550"/>
      <c r="E4550"/>
      <c r="F4550"/>
    </row>
    <row r="4551" spans="1:6" ht="15" x14ac:dyDescent="0.25">
      <c r="A4551"/>
      <c r="B4551"/>
      <c r="C4551"/>
      <c r="D4551"/>
      <c r="E4551"/>
      <c r="F4551"/>
    </row>
    <row r="4552" spans="1:6" ht="15" x14ac:dyDescent="0.25">
      <c r="A4552"/>
      <c r="B4552"/>
      <c r="C4552"/>
      <c r="D4552"/>
      <c r="E4552"/>
      <c r="F4552"/>
    </row>
    <row r="4553" spans="1:6" ht="15" x14ac:dyDescent="0.25">
      <c r="A4553"/>
      <c r="B4553"/>
      <c r="C4553"/>
      <c r="D4553"/>
      <c r="E4553"/>
      <c r="F4553"/>
    </row>
    <row r="4554" spans="1:6" ht="15" x14ac:dyDescent="0.25">
      <c r="A4554"/>
      <c r="B4554"/>
      <c r="C4554"/>
      <c r="D4554"/>
      <c r="E4554"/>
      <c r="F4554"/>
    </row>
    <row r="4555" spans="1:6" ht="15" x14ac:dyDescent="0.25">
      <c r="A4555"/>
      <c r="B4555"/>
      <c r="C4555"/>
      <c r="D4555"/>
      <c r="E4555"/>
      <c r="F4555"/>
    </row>
    <row r="4556" spans="1:6" ht="15" x14ac:dyDescent="0.25">
      <c r="A4556"/>
      <c r="B4556"/>
      <c r="C4556"/>
      <c r="D4556"/>
      <c r="E4556"/>
      <c r="F4556"/>
    </row>
    <row r="4557" spans="1:6" ht="15" x14ac:dyDescent="0.25">
      <c r="A4557"/>
      <c r="B4557"/>
      <c r="C4557"/>
      <c r="D4557"/>
      <c r="E4557"/>
      <c r="F4557"/>
    </row>
    <row r="4558" spans="1:6" ht="15" x14ac:dyDescent="0.25">
      <c r="A4558"/>
      <c r="B4558"/>
      <c r="C4558"/>
      <c r="D4558"/>
      <c r="E4558"/>
      <c r="F4558"/>
    </row>
    <row r="4559" spans="1:6" ht="15" x14ac:dyDescent="0.25">
      <c r="A4559"/>
      <c r="B4559"/>
      <c r="C4559"/>
      <c r="D4559"/>
      <c r="E4559"/>
      <c r="F4559"/>
    </row>
    <row r="4560" spans="1:6" ht="15" x14ac:dyDescent="0.25">
      <c r="A4560"/>
      <c r="B4560"/>
      <c r="C4560"/>
      <c r="D4560"/>
      <c r="E4560"/>
      <c r="F4560"/>
    </row>
    <row r="4561" spans="1:6" ht="15" x14ac:dyDescent="0.25">
      <c r="A4561"/>
      <c r="B4561"/>
      <c r="C4561"/>
      <c r="D4561"/>
      <c r="E4561"/>
      <c r="F4561"/>
    </row>
    <row r="4562" spans="1:6" ht="15" x14ac:dyDescent="0.25">
      <c r="A4562"/>
      <c r="B4562"/>
      <c r="C4562"/>
      <c r="D4562"/>
      <c r="E4562"/>
      <c r="F4562"/>
    </row>
    <row r="4563" spans="1:6" ht="15" x14ac:dyDescent="0.25">
      <c r="A4563"/>
      <c r="B4563"/>
      <c r="C4563"/>
      <c r="D4563"/>
      <c r="E4563"/>
      <c r="F4563"/>
    </row>
    <row r="4564" spans="1:6" ht="15" x14ac:dyDescent="0.25">
      <c r="A4564"/>
      <c r="B4564"/>
      <c r="C4564"/>
      <c r="D4564"/>
      <c r="E4564"/>
      <c r="F4564"/>
    </row>
    <row r="4565" spans="1:6" ht="15" x14ac:dyDescent="0.25">
      <c r="A4565"/>
      <c r="B4565"/>
      <c r="C4565"/>
      <c r="D4565"/>
      <c r="E4565"/>
      <c r="F4565"/>
    </row>
    <row r="4566" spans="1:6" ht="15" x14ac:dyDescent="0.25">
      <c r="A4566"/>
      <c r="B4566"/>
      <c r="C4566"/>
      <c r="D4566"/>
      <c r="E4566"/>
      <c r="F4566"/>
    </row>
    <row r="4567" spans="1:6" ht="15" x14ac:dyDescent="0.25">
      <c r="A4567"/>
      <c r="B4567"/>
      <c r="C4567"/>
      <c r="D4567"/>
      <c r="E4567"/>
      <c r="F4567"/>
    </row>
    <row r="4568" spans="1:6" ht="15" x14ac:dyDescent="0.25">
      <c r="A4568"/>
      <c r="B4568"/>
      <c r="C4568"/>
      <c r="D4568"/>
      <c r="E4568"/>
      <c r="F4568"/>
    </row>
    <row r="4569" spans="1:6" ht="15" x14ac:dyDescent="0.25">
      <c r="A4569"/>
      <c r="B4569"/>
      <c r="C4569"/>
      <c r="D4569"/>
      <c r="E4569"/>
      <c r="F4569"/>
    </row>
    <row r="4570" spans="1:6" ht="15" x14ac:dyDescent="0.25">
      <c r="A4570"/>
      <c r="B4570"/>
      <c r="C4570"/>
      <c r="D4570"/>
      <c r="E4570"/>
      <c r="F4570"/>
    </row>
    <row r="4571" spans="1:6" ht="15" x14ac:dyDescent="0.25">
      <c r="A4571"/>
      <c r="B4571"/>
      <c r="C4571"/>
      <c r="D4571"/>
      <c r="E4571"/>
      <c r="F4571"/>
    </row>
    <row r="4572" spans="1:6" ht="15" x14ac:dyDescent="0.25">
      <c r="A4572"/>
      <c r="B4572"/>
      <c r="C4572"/>
      <c r="D4572"/>
      <c r="E4572"/>
      <c r="F4572"/>
    </row>
    <row r="4573" spans="1:6" ht="15" x14ac:dyDescent="0.25">
      <c r="A4573"/>
      <c r="B4573"/>
      <c r="C4573"/>
      <c r="D4573"/>
      <c r="E4573"/>
      <c r="F4573"/>
    </row>
    <row r="4574" spans="1:6" ht="15" x14ac:dyDescent="0.25">
      <c r="A4574"/>
      <c r="B4574"/>
      <c r="C4574"/>
      <c r="D4574"/>
      <c r="E4574"/>
      <c r="F4574"/>
    </row>
    <row r="4575" spans="1:6" ht="15" x14ac:dyDescent="0.25">
      <c r="A4575"/>
      <c r="B4575"/>
      <c r="C4575"/>
      <c r="D4575"/>
      <c r="E4575"/>
      <c r="F4575"/>
    </row>
    <row r="4576" spans="1:6" ht="15" x14ac:dyDescent="0.25">
      <c r="A4576"/>
      <c r="B4576"/>
      <c r="C4576"/>
      <c r="D4576"/>
      <c r="E4576"/>
      <c r="F4576"/>
    </row>
    <row r="4577" spans="1:6" ht="15" x14ac:dyDescent="0.25">
      <c r="A4577"/>
      <c r="B4577"/>
      <c r="C4577"/>
      <c r="D4577"/>
      <c r="E4577"/>
      <c r="F4577"/>
    </row>
    <row r="4578" spans="1:6" ht="15" x14ac:dyDescent="0.25">
      <c r="A4578"/>
      <c r="B4578"/>
      <c r="C4578"/>
      <c r="D4578"/>
      <c r="E4578"/>
      <c r="F4578"/>
    </row>
    <row r="4579" spans="1:6" ht="15" x14ac:dyDescent="0.25">
      <c r="A4579"/>
      <c r="B4579"/>
      <c r="C4579"/>
      <c r="D4579"/>
      <c r="E4579"/>
      <c r="F4579"/>
    </row>
    <row r="4580" spans="1:6" ht="15" x14ac:dyDescent="0.25">
      <c r="A4580"/>
      <c r="B4580"/>
      <c r="C4580"/>
      <c r="D4580"/>
      <c r="E4580"/>
      <c r="F4580"/>
    </row>
    <row r="4581" spans="1:6" ht="15" x14ac:dyDescent="0.25">
      <c r="A4581"/>
      <c r="B4581"/>
      <c r="C4581"/>
      <c r="D4581"/>
      <c r="E4581"/>
      <c r="F4581"/>
    </row>
    <row r="4582" spans="1:6" ht="15" x14ac:dyDescent="0.25">
      <c r="A4582"/>
      <c r="B4582"/>
      <c r="C4582"/>
      <c r="D4582"/>
      <c r="E4582"/>
      <c r="F4582"/>
    </row>
    <row r="4583" spans="1:6" ht="15" x14ac:dyDescent="0.25">
      <c r="A4583"/>
      <c r="B4583"/>
      <c r="C4583"/>
      <c r="D4583"/>
      <c r="E4583"/>
      <c r="F4583"/>
    </row>
    <row r="4584" spans="1:6" ht="15" x14ac:dyDescent="0.25">
      <c r="A4584"/>
      <c r="B4584"/>
      <c r="C4584"/>
      <c r="D4584"/>
      <c r="E4584"/>
      <c r="F4584"/>
    </row>
    <row r="4585" spans="1:6" ht="15" x14ac:dyDescent="0.25">
      <c r="A4585"/>
      <c r="B4585"/>
      <c r="C4585"/>
      <c r="D4585"/>
      <c r="E4585"/>
      <c r="F4585"/>
    </row>
    <row r="4586" spans="1:6" ht="15" x14ac:dyDescent="0.25">
      <c r="A4586"/>
      <c r="B4586"/>
      <c r="C4586"/>
      <c r="D4586"/>
      <c r="E4586"/>
      <c r="F4586"/>
    </row>
    <row r="4587" spans="1:6" ht="15" x14ac:dyDescent="0.25">
      <c r="A4587"/>
      <c r="B4587"/>
      <c r="C4587"/>
      <c r="D4587"/>
      <c r="E4587"/>
      <c r="F4587"/>
    </row>
    <row r="4588" spans="1:6" ht="15" x14ac:dyDescent="0.25">
      <c r="A4588"/>
      <c r="B4588"/>
      <c r="C4588"/>
      <c r="D4588"/>
      <c r="E4588"/>
      <c r="F4588"/>
    </row>
    <row r="4589" spans="1:6" ht="15" x14ac:dyDescent="0.25">
      <c r="A4589"/>
      <c r="B4589"/>
      <c r="C4589"/>
      <c r="D4589"/>
      <c r="E4589"/>
      <c r="F4589"/>
    </row>
    <row r="4590" spans="1:6" ht="15" x14ac:dyDescent="0.25">
      <c r="A4590"/>
      <c r="B4590"/>
      <c r="C4590"/>
      <c r="D4590"/>
      <c r="E4590"/>
      <c r="F4590"/>
    </row>
    <row r="4591" spans="1:6" ht="15" x14ac:dyDescent="0.25">
      <c r="A4591"/>
      <c r="B4591"/>
      <c r="C4591"/>
      <c r="D4591"/>
      <c r="E4591"/>
      <c r="F4591"/>
    </row>
    <row r="4592" spans="1:6" ht="15" x14ac:dyDescent="0.25">
      <c r="A4592"/>
      <c r="B4592"/>
      <c r="C4592"/>
      <c r="D4592"/>
      <c r="E4592"/>
      <c r="F4592"/>
    </row>
    <row r="4593" spans="1:6" ht="15" x14ac:dyDescent="0.25">
      <c r="A4593"/>
      <c r="B4593"/>
      <c r="C4593"/>
      <c r="D4593"/>
      <c r="E4593"/>
      <c r="F4593"/>
    </row>
    <row r="4594" spans="1:6" ht="15" x14ac:dyDescent="0.25">
      <c r="A4594"/>
      <c r="B4594"/>
      <c r="C4594"/>
      <c r="D4594"/>
      <c r="E4594"/>
      <c r="F4594"/>
    </row>
    <row r="4595" spans="1:6" ht="15" x14ac:dyDescent="0.25">
      <c r="A4595"/>
      <c r="B4595"/>
      <c r="C4595"/>
      <c r="D4595"/>
      <c r="E4595"/>
      <c r="F4595"/>
    </row>
    <row r="4596" spans="1:6" ht="15" x14ac:dyDescent="0.25">
      <c r="A4596"/>
      <c r="B4596"/>
      <c r="C4596"/>
      <c r="D4596"/>
      <c r="E4596"/>
      <c r="F4596"/>
    </row>
    <row r="4597" spans="1:6" ht="15" x14ac:dyDescent="0.25">
      <c r="A4597"/>
      <c r="B4597"/>
      <c r="C4597"/>
      <c r="D4597"/>
      <c r="E4597"/>
      <c r="F4597"/>
    </row>
    <row r="4598" spans="1:6" ht="15" x14ac:dyDescent="0.25">
      <c r="A4598"/>
      <c r="B4598"/>
      <c r="C4598"/>
      <c r="D4598"/>
      <c r="E4598"/>
      <c r="F4598"/>
    </row>
    <row r="4599" spans="1:6" ht="15" x14ac:dyDescent="0.25">
      <c r="A4599"/>
      <c r="B4599"/>
      <c r="C4599"/>
      <c r="D4599"/>
      <c r="E4599"/>
      <c r="F4599"/>
    </row>
    <row r="4600" spans="1:6" ht="15" x14ac:dyDescent="0.25">
      <c r="A4600"/>
      <c r="B4600"/>
      <c r="C4600"/>
      <c r="D4600"/>
      <c r="E4600"/>
      <c r="F4600"/>
    </row>
    <row r="4601" spans="1:6" ht="15" x14ac:dyDescent="0.25">
      <c r="A4601"/>
      <c r="B4601"/>
      <c r="C4601"/>
      <c r="D4601"/>
      <c r="E4601"/>
      <c r="F4601"/>
    </row>
    <row r="4602" spans="1:6" ht="15" x14ac:dyDescent="0.25">
      <c r="A4602"/>
      <c r="B4602"/>
      <c r="C4602"/>
      <c r="D4602"/>
      <c r="E4602"/>
      <c r="F4602"/>
    </row>
    <row r="4603" spans="1:6" ht="15" x14ac:dyDescent="0.25">
      <c r="A4603"/>
      <c r="B4603"/>
      <c r="C4603"/>
      <c r="D4603"/>
      <c r="E4603"/>
      <c r="F4603"/>
    </row>
    <row r="4604" spans="1:6" ht="15" x14ac:dyDescent="0.25">
      <c r="A4604"/>
      <c r="B4604"/>
      <c r="C4604"/>
      <c r="D4604"/>
      <c r="E4604"/>
      <c r="F4604"/>
    </row>
    <row r="4605" spans="1:6" ht="15" x14ac:dyDescent="0.25">
      <c r="A4605"/>
      <c r="B4605"/>
      <c r="C4605"/>
      <c r="D4605"/>
      <c r="E4605"/>
      <c r="F4605"/>
    </row>
    <row r="4606" spans="1:6" ht="15" x14ac:dyDescent="0.25">
      <c r="A4606"/>
      <c r="B4606"/>
      <c r="C4606"/>
      <c r="D4606"/>
      <c r="E4606"/>
      <c r="F4606"/>
    </row>
    <row r="4607" spans="1:6" ht="15" x14ac:dyDescent="0.25">
      <c r="A4607"/>
      <c r="B4607"/>
      <c r="C4607"/>
      <c r="D4607"/>
      <c r="E4607"/>
      <c r="F4607"/>
    </row>
    <row r="4608" spans="1:6" ht="15" x14ac:dyDescent="0.25">
      <c r="A4608"/>
      <c r="B4608"/>
      <c r="C4608"/>
      <c r="D4608"/>
      <c r="E4608"/>
      <c r="F4608"/>
    </row>
    <row r="4609" spans="1:6" ht="15" x14ac:dyDescent="0.25">
      <c r="A4609"/>
      <c r="B4609"/>
      <c r="C4609"/>
      <c r="D4609"/>
      <c r="E4609"/>
      <c r="F4609"/>
    </row>
    <row r="4610" spans="1:6" ht="15" x14ac:dyDescent="0.25">
      <c r="A4610"/>
      <c r="B4610"/>
      <c r="C4610"/>
      <c r="D4610"/>
      <c r="E4610"/>
      <c r="F4610"/>
    </row>
    <row r="4611" spans="1:6" ht="15" x14ac:dyDescent="0.25">
      <c r="A4611"/>
      <c r="B4611"/>
      <c r="C4611"/>
      <c r="D4611"/>
      <c r="E4611"/>
      <c r="F4611"/>
    </row>
    <row r="4612" spans="1:6" ht="15" x14ac:dyDescent="0.25">
      <c r="A4612"/>
      <c r="B4612"/>
      <c r="C4612"/>
      <c r="D4612"/>
      <c r="E4612"/>
      <c r="F4612"/>
    </row>
    <row r="4613" spans="1:6" ht="15" x14ac:dyDescent="0.25">
      <c r="A4613"/>
      <c r="B4613"/>
      <c r="C4613"/>
      <c r="D4613"/>
      <c r="E4613"/>
      <c r="F4613"/>
    </row>
    <row r="4614" spans="1:6" ht="15" x14ac:dyDescent="0.25">
      <c r="A4614"/>
      <c r="B4614"/>
      <c r="C4614"/>
      <c r="D4614"/>
      <c r="E4614"/>
      <c r="F4614"/>
    </row>
    <row r="4615" spans="1:6" ht="15" x14ac:dyDescent="0.25">
      <c r="A4615"/>
      <c r="B4615"/>
      <c r="C4615"/>
      <c r="D4615"/>
      <c r="E4615"/>
      <c r="F4615"/>
    </row>
    <row r="4616" spans="1:6" ht="15" x14ac:dyDescent="0.25">
      <c r="A4616"/>
      <c r="B4616"/>
      <c r="C4616"/>
      <c r="D4616"/>
      <c r="E4616"/>
      <c r="F4616"/>
    </row>
    <row r="4617" spans="1:6" ht="15" x14ac:dyDescent="0.25">
      <c r="A4617"/>
      <c r="B4617"/>
      <c r="C4617"/>
      <c r="D4617"/>
      <c r="E4617"/>
      <c r="F4617"/>
    </row>
    <row r="4618" spans="1:6" ht="15" x14ac:dyDescent="0.25">
      <c r="A4618"/>
      <c r="B4618"/>
      <c r="C4618"/>
      <c r="D4618"/>
      <c r="E4618"/>
      <c r="F4618"/>
    </row>
    <row r="4619" spans="1:6" ht="15" x14ac:dyDescent="0.25">
      <c r="A4619"/>
      <c r="B4619"/>
      <c r="C4619"/>
      <c r="D4619"/>
      <c r="E4619"/>
      <c r="F4619"/>
    </row>
    <row r="4620" spans="1:6" ht="15" x14ac:dyDescent="0.25">
      <c r="A4620"/>
      <c r="B4620"/>
      <c r="C4620"/>
      <c r="D4620"/>
      <c r="E4620"/>
      <c r="F4620"/>
    </row>
    <row r="4621" spans="1:6" ht="15" x14ac:dyDescent="0.25">
      <c r="A4621"/>
      <c r="B4621"/>
      <c r="C4621"/>
      <c r="D4621"/>
      <c r="E4621"/>
      <c r="F4621"/>
    </row>
    <row r="4622" spans="1:6" ht="15" x14ac:dyDescent="0.25">
      <c r="A4622"/>
      <c r="B4622"/>
      <c r="C4622"/>
      <c r="D4622"/>
      <c r="E4622"/>
      <c r="F4622"/>
    </row>
    <row r="4623" spans="1:6" ht="15" x14ac:dyDescent="0.25">
      <c r="A4623"/>
      <c r="B4623"/>
      <c r="C4623"/>
      <c r="D4623"/>
      <c r="E4623"/>
      <c r="F4623"/>
    </row>
    <row r="4624" spans="1:6" ht="15" x14ac:dyDescent="0.25">
      <c r="A4624"/>
      <c r="B4624"/>
      <c r="C4624"/>
      <c r="D4624"/>
      <c r="E4624"/>
      <c r="F4624"/>
    </row>
    <row r="4625" spans="1:6" ht="15" x14ac:dyDescent="0.25">
      <c r="A4625"/>
      <c r="B4625"/>
      <c r="C4625"/>
      <c r="D4625"/>
      <c r="E4625"/>
      <c r="F4625"/>
    </row>
    <row r="4626" spans="1:6" ht="15" x14ac:dyDescent="0.25">
      <c r="A4626"/>
      <c r="B4626"/>
      <c r="C4626"/>
      <c r="D4626"/>
      <c r="E4626"/>
      <c r="F4626"/>
    </row>
    <row r="4627" spans="1:6" ht="15" x14ac:dyDescent="0.25">
      <c r="A4627"/>
      <c r="B4627"/>
      <c r="C4627"/>
      <c r="D4627"/>
      <c r="E4627"/>
      <c r="F4627"/>
    </row>
    <row r="4628" spans="1:6" ht="15" x14ac:dyDescent="0.25">
      <c r="A4628"/>
      <c r="B4628"/>
      <c r="C4628"/>
      <c r="D4628"/>
      <c r="E4628"/>
      <c r="F4628"/>
    </row>
    <row r="4629" spans="1:6" ht="15" x14ac:dyDescent="0.25">
      <c r="A4629"/>
      <c r="B4629"/>
      <c r="C4629"/>
      <c r="D4629"/>
      <c r="E4629"/>
      <c r="F4629"/>
    </row>
    <row r="4630" spans="1:6" ht="15" x14ac:dyDescent="0.25">
      <c r="A4630"/>
      <c r="B4630"/>
      <c r="C4630"/>
      <c r="D4630"/>
      <c r="E4630"/>
      <c r="F4630"/>
    </row>
    <row r="4631" spans="1:6" ht="15" x14ac:dyDescent="0.25">
      <c r="A4631"/>
      <c r="B4631"/>
      <c r="C4631"/>
      <c r="D4631"/>
      <c r="E4631"/>
      <c r="F4631"/>
    </row>
    <row r="4632" spans="1:6" ht="15" x14ac:dyDescent="0.25">
      <c r="A4632"/>
      <c r="B4632"/>
      <c r="C4632"/>
      <c r="D4632"/>
      <c r="E4632"/>
      <c r="F4632"/>
    </row>
    <row r="4633" spans="1:6" ht="15" x14ac:dyDescent="0.25">
      <c r="A4633"/>
      <c r="B4633"/>
      <c r="C4633"/>
      <c r="D4633"/>
      <c r="E4633"/>
      <c r="F4633"/>
    </row>
    <row r="4634" spans="1:6" ht="15" x14ac:dyDescent="0.25">
      <c r="A4634"/>
      <c r="B4634"/>
      <c r="C4634"/>
      <c r="D4634"/>
      <c r="E4634"/>
      <c r="F4634"/>
    </row>
    <row r="4635" spans="1:6" ht="15" x14ac:dyDescent="0.25">
      <c r="A4635"/>
      <c r="B4635"/>
      <c r="C4635"/>
      <c r="D4635"/>
      <c r="E4635"/>
      <c r="F4635"/>
    </row>
    <row r="4636" spans="1:6" ht="15" x14ac:dyDescent="0.25">
      <c r="A4636"/>
      <c r="B4636"/>
      <c r="C4636"/>
      <c r="D4636"/>
      <c r="E4636"/>
      <c r="F4636"/>
    </row>
    <row r="4637" spans="1:6" ht="15" x14ac:dyDescent="0.25">
      <c r="A4637"/>
      <c r="B4637"/>
      <c r="C4637"/>
      <c r="D4637"/>
      <c r="E4637"/>
      <c r="F4637"/>
    </row>
    <row r="4638" spans="1:6" ht="15" x14ac:dyDescent="0.25">
      <c r="A4638"/>
      <c r="B4638"/>
      <c r="C4638"/>
      <c r="D4638"/>
      <c r="E4638"/>
      <c r="F4638"/>
    </row>
    <row r="4639" spans="1:6" ht="15" x14ac:dyDescent="0.25">
      <c r="A4639"/>
      <c r="B4639"/>
      <c r="C4639"/>
      <c r="D4639"/>
      <c r="E4639"/>
      <c r="F4639"/>
    </row>
    <row r="4640" spans="1:6" ht="15" x14ac:dyDescent="0.25">
      <c r="A4640"/>
      <c r="B4640"/>
      <c r="C4640"/>
      <c r="D4640"/>
      <c r="E4640"/>
      <c r="F4640"/>
    </row>
    <row r="4641" spans="1:6" ht="15" x14ac:dyDescent="0.25">
      <c r="A4641"/>
      <c r="B4641"/>
      <c r="C4641"/>
      <c r="D4641"/>
      <c r="E4641"/>
      <c r="F4641"/>
    </row>
    <row r="4642" spans="1:6" ht="15" x14ac:dyDescent="0.25">
      <c r="A4642"/>
      <c r="B4642"/>
      <c r="C4642"/>
      <c r="D4642"/>
      <c r="E4642"/>
      <c r="F4642"/>
    </row>
    <row r="4643" spans="1:6" ht="15" x14ac:dyDescent="0.25">
      <c r="A4643"/>
      <c r="B4643"/>
      <c r="C4643"/>
      <c r="D4643"/>
      <c r="E4643"/>
      <c r="F4643"/>
    </row>
    <row r="4644" spans="1:6" ht="15" x14ac:dyDescent="0.25">
      <c r="A4644"/>
      <c r="B4644"/>
      <c r="C4644"/>
      <c r="D4644"/>
      <c r="E4644"/>
      <c r="F4644"/>
    </row>
    <row r="4645" spans="1:6" ht="15" x14ac:dyDescent="0.25">
      <c r="A4645"/>
      <c r="B4645"/>
      <c r="C4645"/>
      <c r="D4645"/>
      <c r="E4645"/>
      <c r="F4645"/>
    </row>
    <row r="4646" spans="1:6" ht="15" x14ac:dyDescent="0.25">
      <c r="A4646"/>
      <c r="B4646"/>
      <c r="C4646"/>
      <c r="D4646"/>
      <c r="E4646"/>
      <c r="F4646"/>
    </row>
    <row r="4647" spans="1:6" ht="15" x14ac:dyDescent="0.25">
      <c r="A4647"/>
      <c r="B4647"/>
      <c r="C4647"/>
      <c r="D4647"/>
      <c r="E4647"/>
      <c r="F4647"/>
    </row>
    <row r="4648" spans="1:6" ht="15" x14ac:dyDescent="0.25">
      <c r="A4648"/>
      <c r="B4648"/>
      <c r="C4648"/>
      <c r="D4648"/>
      <c r="E4648"/>
      <c r="F4648"/>
    </row>
    <row r="4649" spans="1:6" ht="15" x14ac:dyDescent="0.25">
      <c r="A4649"/>
      <c r="B4649"/>
      <c r="C4649"/>
      <c r="D4649"/>
      <c r="E4649"/>
      <c r="F4649"/>
    </row>
    <row r="4650" spans="1:6" ht="15" x14ac:dyDescent="0.25">
      <c r="A4650"/>
      <c r="B4650"/>
      <c r="C4650"/>
      <c r="D4650"/>
      <c r="E4650"/>
      <c r="F4650"/>
    </row>
    <row r="4651" spans="1:6" ht="15" x14ac:dyDescent="0.25">
      <c r="A4651"/>
      <c r="B4651"/>
      <c r="C4651"/>
      <c r="D4651"/>
      <c r="E4651"/>
      <c r="F4651"/>
    </row>
    <row r="4652" spans="1:6" ht="15" x14ac:dyDescent="0.25">
      <c r="A4652"/>
      <c r="B4652"/>
      <c r="C4652"/>
      <c r="D4652"/>
      <c r="E4652"/>
      <c r="F4652"/>
    </row>
    <row r="4653" spans="1:6" ht="15" x14ac:dyDescent="0.25">
      <c r="A4653"/>
      <c r="B4653"/>
      <c r="C4653"/>
      <c r="D4653"/>
      <c r="E4653"/>
      <c r="F4653"/>
    </row>
    <row r="4654" spans="1:6" ht="15" x14ac:dyDescent="0.25">
      <c r="A4654"/>
      <c r="B4654"/>
      <c r="C4654"/>
      <c r="D4654"/>
      <c r="E4654"/>
      <c r="F4654"/>
    </row>
    <row r="4655" spans="1:6" ht="15" x14ac:dyDescent="0.25">
      <c r="A4655"/>
      <c r="B4655"/>
      <c r="C4655"/>
      <c r="D4655"/>
      <c r="E4655"/>
      <c r="F4655"/>
    </row>
    <row r="4656" spans="1:6" ht="15" x14ac:dyDescent="0.25">
      <c r="A4656"/>
      <c r="B4656"/>
      <c r="C4656"/>
      <c r="D4656"/>
      <c r="E4656"/>
      <c r="F4656"/>
    </row>
    <row r="4657" spans="1:6" ht="15" x14ac:dyDescent="0.25">
      <c r="A4657"/>
      <c r="B4657"/>
      <c r="C4657"/>
      <c r="D4657"/>
      <c r="E4657"/>
      <c r="F4657"/>
    </row>
    <row r="4658" spans="1:6" ht="15" x14ac:dyDescent="0.25">
      <c r="A4658"/>
      <c r="B4658"/>
      <c r="C4658"/>
      <c r="D4658"/>
      <c r="E4658"/>
      <c r="F4658"/>
    </row>
    <row r="4659" spans="1:6" ht="15" x14ac:dyDescent="0.25">
      <c r="A4659"/>
      <c r="B4659"/>
      <c r="C4659"/>
      <c r="D4659"/>
      <c r="E4659"/>
      <c r="F4659"/>
    </row>
    <row r="4660" spans="1:6" ht="15" x14ac:dyDescent="0.25">
      <c r="A4660"/>
      <c r="B4660"/>
      <c r="C4660"/>
      <c r="D4660"/>
      <c r="E4660"/>
      <c r="F4660"/>
    </row>
    <row r="4661" spans="1:6" ht="15" x14ac:dyDescent="0.25">
      <c r="A4661"/>
      <c r="B4661"/>
      <c r="C4661"/>
      <c r="D4661"/>
      <c r="E4661"/>
      <c r="F4661"/>
    </row>
    <row r="4662" spans="1:6" ht="15" x14ac:dyDescent="0.25">
      <c r="A4662"/>
      <c r="B4662"/>
      <c r="C4662"/>
      <c r="D4662"/>
      <c r="E4662"/>
      <c r="F4662"/>
    </row>
    <row r="4663" spans="1:6" ht="15" x14ac:dyDescent="0.25">
      <c r="A4663"/>
      <c r="B4663"/>
      <c r="C4663"/>
      <c r="D4663"/>
      <c r="E4663"/>
      <c r="F4663"/>
    </row>
    <row r="4664" spans="1:6" ht="15" x14ac:dyDescent="0.25">
      <c r="A4664"/>
      <c r="B4664"/>
      <c r="C4664"/>
      <c r="D4664"/>
      <c r="E4664"/>
      <c r="F4664"/>
    </row>
    <row r="4665" spans="1:6" ht="15" x14ac:dyDescent="0.25">
      <c r="A4665"/>
      <c r="B4665"/>
      <c r="C4665"/>
      <c r="D4665"/>
      <c r="E4665"/>
      <c r="F4665"/>
    </row>
    <row r="4666" spans="1:6" ht="15" x14ac:dyDescent="0.25">
      <c r="A4666"/>
      <c r="B4666"/>
      <c r="C4666"/>
      <c r="D4666"/>
      <c r="E4666"/>
      <c r="F4666"/>
    </row>
    <row r="4667" spans="1:6" ht="15" x14ac:dyDescent="0.25">
      <c r="A4667"/>
      <c r="B4667"/>
      <c r="C4667"/>
      <c r="D4667"/>
      <c r="E4667"/>
      <c r="F4667"/>
    </row>
    <row r="4668" spans="1:6" ht="15" x14ac:dyDescent="0.25">
      <c r="A4668"/>
      <c r="B4668"/>
      <c r="C4668"/>
      <c r="D4668"/>
      <c r="E4668"/>
      <c r="F4668"/>
    </row>
    <row r="4669" spans="1:6" ht="15" x14ac:dyDescent="0.25">
      <c r="A4669"/>
      <c r="B4669"/>
      <c r="C4669"/>
      <c r="D4669"/>
      <c r="E4669"/>
      <c r="F4669"/>
    </row>
    <row r="4670" spans="1:6" ht="15" x14ac:dyDescent="0.25">
      <c r="A4670"/>
      <c r="B4670"/>
      <c r="C4670"/>
      <c r="D4670"/>
      <c r="E4670"/>
      <c r="F4670"/>
    </row>
    <row r="4671" spans="1:6" ht="15" x14ac:dyDescent="0.25">
      <c r="A4671"/>
      <c r="B4671"/>
      <c r="C4671"/>
      <c r="D4671"/>
      <c r="E4671"/>
      <c r="F4671"/>
    </row>
    <row r="4672" spans="1:6" ht="15" x14ac:dyDescent="0.25">
      <c r="A4672"/>
      <c r="B4672"/>
      <c r="C4672"/>
      <c r="D4672"/>
      <c r="E4672"/>
      <c r="F4672"/>
    </row>
    <row r="4673" spans="1:6" ht="15" x14ac:dyDescent="0.25">
      <c r="A4673"/>
      <c r="B4673"/>
      <c r="C4673"/>
      <c r="D4673"/>
      <c r="E4673"/>
      <c r="F4673"/>
    </row>
    <row r="4674" spans="1:6" ht="15" x14ac:dyDescent="0.25">
      <c r="A4674"/>
      <c r="B4674"/>
      <c r="C4674"/>
      <c r="D4674"/>
      <c r="E4674"/>
      <c r="F4674"/>
    </row>
    <row r="4675" spans="1:6" ht="15" x14ac:dyDescent="0.25">
      <c r="A4675"/>
      <c r="B4675"/>
      <c r="C4675"/>
      <c r="D4675"/>
      <c r="E4675"/>
      <c r="F4675"/>
    </row>
    <row r="4676" spans="1:6" ht="15" x14ac:dyDescent="0.25">
      <c r="A4676"/>
      <c r="B4676"/>
      <c r="C4676"/>
      <c r="D4676"/>
      <c r="E4676"/>
      <c r="F4676"/>
    </row>
    <row r="4677" spans="1:6" ht="15" x14ac:dyDescent="0.25">
      <c r="A4677"/>
      <c r="B4677"/>
      <c r="C4677"/>
      <c r="D4677"/>
      <c r="E4677"/>
      <c r="F4677"/>
    </row>
    <row r="4678" spans="1:6" ht="15" x14ac:dyDescent="0.25">
      <c r="A4678"/>
      <c r="B4678"/>
      <c r="C4678"/>
      <c r="D4678"/>
      <c r="E4678"/>
      <c r="F4678"/>
    </row>
    <row r="4679" spans="1:6" ht="15" x14ac:dyDescent="0.25">
      <c r="A4679"/>
      <c r="B4679"/>
      <c r="C4679"/>
      <c r="D4679"/>
      <c r="E4679"/>
      <c r="F4679"/>
    </row>
    <row r="4680" spans="1:6" ht="15" x14ac:dyDescent="0.25">
      <c r="A4680"/>
      <c r="B4680"/>
      <c r="C4680"/>
      <c r="D4680"/>
      <c r="E4680"/>
      <c r="F4680"/>
    </row>
    <row r="4681" spans="1:6" ht="15" x14ac:dyDescent="0.25">
      <c r="A4681"/>
      <c r="B4681"/>
      <c r="C4681"/>
      <c r="D4681"/>
      <c r="E4681"/>
      <c r="F4681"/>
    </row>
    <row r="4682" spans="1:6" ht="15" x14ac:dyDescent="0.25">
      <c r="A4682"/>
      <c r="B4682"/>
      <c r="C4682"/>
      <c r="D4682"/>
      <c r="E4682"/>
      <c r="F4682"/>
    </row>
    <row r="4683" spans="1:6" ht="15" x14ac:dyDescent="0.25">
      <c r="A4683"/>
      <c r="B4683"/>
      <c r="C4683"/>
      <c r="D4683"/>
      <c r="E4683"/>
      <c r="F4683"/>
    </row>
    <row r="4684" spans="1:6" ht="15" x14ac:dyDescent="0.25">
      <c r="A4684"/>
      <c r="B4684"/>
      <c r="C4684"/>
      <c r="D4684"/>
      <c r="E4684"/>
      <c r="F4684"/>
    </row>
    <row r="4685" spans="1:6" ht="15" x14ac:dyDescent="0.25">
      <c r="A4685"/>
      <c r="B4685"/>
      <c r="C4685"/>
      <c r="D4685"/>
      <c r="E4685"/>
      <c r="F4685"/>
    </row>
    <row r="4686" spans="1:6" ht="15" x14ac:dyDescent="0.25">
      <c r="A4686"/>
      <c r="B4686"/>
      <c r="C4686"/>
      <c r="D4686"/>
      <c r="E4686"/>
      <c r="F4686"/>
    </row>
    <row r="4687" spans="1:6" ht="15" x14ac:dyDescent="0.25">
      <c r="A4687"/>
      <c r="B4687"/>
      <c r="C4687"/>
      <c r="D4687"/>
      <c r="E4687"/>
      <c r="F4687"/>
    </row>
    <row r="4688" spans="1:6" ht="15" x14ac:dyDescent="0.25">
      <c r="A4688"/>
      <c r="B4688"/>
      <c r="C4688"/>
      <c r="D4688"/>
      <c r="E4688"/>
      <c r="F4688"/>
    </row>
    <row r="4689" spans="1:6" ht="15" x14ac:dyDescent="0.25">
      <c r="A4689"/>
      <c r="B4689"/>
      <c r="C4689"/>
      <c r="D4689"/>
      <c r="E4689"/>
      <c r="F4689"/>
    </row>
    <row r="4690" spans="1:6" ht="15" x14ac:dyDescent="0.25">
      <c r="A4690"/>
      <c r="B4690"/>
      <c r="C4690"/>
      <c r="D4690"/>
      <c r="E4690"/>
      <c r="F4690"/>
    </row>
    <row r="4691" spans="1:6" ht="15" x14ac:dyDescent="0.25">
      <c r="A4691"/>
      <c r="B4691"/>
      <c r="C4691"/>
      <c r="D4691"/>
      <c r="E4691"/>
      <c r="F4691"/>
    </row>
    <row r="4692" spans="1:6" ht="15" x14ac:dyDescent="0.25">
      <c r="A4692"/>
      <c r="B4692"/>
      <c r="C4692"/>
      <c r="D4692"/>
      <c r="E4692"/>
      <c r="F4692"/>
    </row>
    <row r="4693" spans="1:6" ht="15" x14ac:dyDescent="0.25">
      <c r="A4693"/>
      <c r="B4693"/>
      <c r="C4693"/>
      <c r="D4693"/>
      <c r="E4693"/>
      <c r="F4693"/>
    </row>
    <row r="4694" spans="1:6" ht="15" x14ac:dyDescent="0.25">
      <c r="A4694"/>
      <c r="B4694"/>
      <c r="C4694"/>
      <c r="D4694"/>
      <c r="E4694"/>
      <c r="F4694"/>
    </row>
    <row r="4695" spans="1:6" ht="15" x14ac:dyDescent="0.25">
      <c r="A4695"/>
      <c r="B4695"/>
      <c r="C4695"/>
      <c r="D4695"/>
      <c r="E4695"/>
      <c r="F4695"/>
    </row>
    <row r="4696" spans="1:6" ht="15" x14ac:dyDescent="0.25">
      <c r="A4696"/>
      <c r="B4696"/>
      <c r="C4696"/>
      <c r="D4696"/>
      <c r="E4696"/>
      <c r="F4696"/>
    </row>
    <row r="4697" spans="1:6" ht="15" x14ac:dyDescent="0.25">
      <c r="A4697"/>
      <c r="B4697"/>
      <c r="C4697"/>
      <c r="D4697"/>
      <c r="E4697"/>
      <c r="F4697"/>
    </row>
    <row r="4698" spans="1:6" ht="15" x14ac:dyDescent="0.25">
      <c r="A4698"/>
      <c r="B4698"/>
      <c r="C4698"/>
      <c r="D4698"/>
      <c r="E4698"/>
      <c r="F4698"/>
    </row>
    <row r="4699" spans="1:6" ht="15" x14ac:dyDescent="0.25">
      <c r="A4699"/>
      <c r="B4699"/>
      <c r="C4699"/>
      <c r="D4699"/>
      <c r="E4699"/>
      <c r="F4699"/>
    </row>
    <row r="4700" spans="1:6" ht="15" x14ac:dyDescent="0.25">
      <c r="A4700"/>
      <c r="B4700"/>
      <c r="C4700"/>
      <c r="D4700"/>
      <c r="E4700"/>
      <c r="F4700"/>
    </row>
    <row r="4701" spans="1:6" ht="15" x14ac:dyDescent="0.25">
      <c r="A4701"/>
      <c r="B4701"/>
      <c r="C4701"/>
      <c r="D4701"/>
      <c r="E4701"/>
      <c r="F4701"/>
    </row>
    <row r="4702" spans="1:6" ht="15" x14ac:dyDescent="0.25">
      <c r="A4702"/>
      <c r="B4702"/>
      <c r="C4702"/>
      <c r="D4702"/>
      <c r="E4702"/>
      <c r="F4702"/>
    </row>
    <row r="4703" spans="1:6" ht="15" x14ac:dyDescent="0.25">
      <c r="A4703"/>
      <c r="B4703"/>
      <c r="C4703"/>
      <c r="D4703"/>
      <c r="E4703"/>
      <c r="F4703"/>
    </row>
    <row r="4704" spans="1:6" ht="15" x14ac:dyDescent="0.25">
      <c r="A4704"/>
      <c r="B4704"/>
      <c r="C4704"/>
      <c r="D4704"/>
      <c r="E4704"/>
      <c r="F4704"/>
    </row>
    <row r="4705" spans="1:6" ht="15" x14ac:dyDescent="0.25">
      <c r="A4705"/>
      <c r="B4705"/>
      <c r="C4705"/>
      <c r="D4705"/>
      <c r="E4705"/>
      <c r="F4705"/>
    </row>
    <row r="4706" spans="1:6" ht="15" x14ac:dyDescent="0.25">
      <c r="A4706"/>
      <c r="B4706"/>
      <c r="C4706"/>
      <c r="D4706"/>
      <c r="E4706"/>
      <c r="F4706"/>
    </row>
    <row r="4707" spans="1:6" ht="15" x14ac:dyDescent="0.25">
      <c r="A4707"/>
      <c r="B4707"/>
      <c r="C4707"/>
      <c r="D4707"/>
      <c r="E4707"/>
      <c r="F4707"/>
    </row>
    <row r="4708" spans="1:6" ht="15" x14ac:dyDescent="0.25">
      <c r="A4708"/>
      <c r="B4708"/>
      <c r="C4708"/>
      <c r="D4708"/>
      <c r="E4708"/>
      <c r="F4708"/>
    </row>
    <row r="4709" spans="1:6" ht="15" x14ac:dyDescent="0.25">
      <c r="A4709"/>
      <c r="B4709"/>
      <c r="C4709"/>
      <c r="D4709"/>
      <c r="E4709"/>
      <c r="F4709"/>
    </row>
    <row r="4710" spans="1:6" ht="15" x14ac:dyDescent="0.25">
      <c r="A4710"/>
      <c r="B4710"/>
      <c r="C4710"/>
      <c r="D4710"/>
      <c r="E4710"/>
      <c r="F4710"/>
    </row>
    <row r="4711" spans="1:6" ht="15" x14ac:dyDescent="0.25">
      <c r="A4711"/>
      <c r="B4711"/>
      <c r="C4711"/>
      <c r="D4711"/>
      <c r="E4711"/>
      <c r="F4711"/>
    </row>
    <row r="4712" spans="1:6" ht="15" x14ac:dyDescent="0.25">
      <c r="A4712"/>
      <c r="B4712"/>
      <c r="C4712"/>
      <c r="D4712"/>
      <c r="E4712"/>
      <c r="F4712"/>
    </row>
    <row r="4713" spans="1:6" ht="15" x14ac:dyDescent="0.25">
      <c r="A4713"/>
      <c r="B4713"/>
      <c r="C4713"/>
      <c r="D4713"/>
      <c r="E4713"/>
      <c r="F4713"/>
    </row>
    <row r="4714" spans="1:6" ht="15" x14ac:dyDescent="0.25">
      <c r="A4714"/>
      <c r="B4714"/>
      <c r="C4714"/>
      <c r="D4714"/>
      <c r="E4714"/>
      <c r="F4714"/>
    </row>
    <row r="4715" spans="1:6" ht="15" x14ac:dyDescent="0.25">
      <c r="A4715"/>
      <c r="B4715"/>
      <c r="C4715"/>
      <c r="D4715"/>
      <c r="E4715"/>
      <c r="F4715"/>
    </row>
    <row r="4716" spans="1:6" ht="15" x14ac:dyDescent="0.25">
      <c r="A4716"/>
      <c r="B4716"/>
      <c r="C4716"/>
      <c r="D4716"/>
      <c r="E4716"/>
      <c r="F4716"/>
    </row>
    <row r="4717" spans="1:6" ht="15" x14ac:dyDescent="0.25">
      <c r="A4717"/>
      <c r="B4717"/>
      <c r="C4717"/>
      <c r="D4717"/>
      <c r="E4717"/>
      <c r="F4717"/>
    </row>
    <row r="4718" spans="1:6" ht="15" x14ac:dyDescent="0.25">
      <c r="A4718"/>
      <c r="B4718"/>
      <c r="C4718"/>
      <c r="D4718"/>
      <c r="E4718"/>
      <c r="F4718"/>
    </row>
    <row r="4719" spans="1:6" ht="15" x14ac:dyDescent="0.25">
      <c r="A4719"/>
      <c r="B4719"/>
      <c r="C4719"/>
      <c r="D4719"/>
      <c r="E4719"/>
      <c r="F4719"/>
    </row>
    <row r="4720" spans="1:6" ht="15" x14ac:dyDescent="0.25">
      <c r="A4720"/>
      <c r="B4720"/>
      <c r="C4720"/>
      <c r="D4720"/>
      <c r="E4720"/>
      <c r="F4720"/>
    </row>
    <row r="4721" spans="1:6" ht="15" x14ac:dyDescent="0.25">
      <c r="A4721"/>
      <c r="B4721"/>
      <c r="C4721"/>
      <c r="D4721"/>
      <c r="E4721"/>
      <c r="F4721"/>
    </row>
    <row r="4722" spans="1:6" ht="15" x14ac:dyDescent="0.25">
      <c r="A4722"/>
      <c r="B4722"/>
      <c r="C4722"/>
      <c r="D4722"/>
      <c r="E4722"/>
      <c r="F4722"/>
    </row>
    <row r="4723" spans="1:6" ht="15" x14ac:dyDescent="0.25">
      <c r="A4723"/>
      <c r="B4723"/>
      <c r="C4723"/>
      <c r="D4723"/>
      <c r="E4723"/>
      <c r="F4723"/>
    </row>
    <row r="4724" spans="1:6" ht="15" x14ac:dyDescent="0.25">
      <c r="A4724"/>
      <c r="B4724"/>
      <c r="C4724"/>
      <c r="D4724"/>
      <c r="E4724"/>
      <c r="F4724"/>
    </row>
    <row r="4725" spans="1:6" ht="15" x14ac:dyDescent="0.25">
      <c r="A4725"/>
      <c r="B4725"/>
      <c r="C4725"/>
      <c r="D4725"/>
      <c r="E4725"/>
      <c r="F4725"/>
    </row>
    <row r="4726" spans="1:6" ht="15" x14ac:dyDescent="0.25">
      <c r="A4726"/>
      <c r="B4726"/>
      <c r="C4726"/>
      <c r="D4726"/>
      <c r="E4726"/>
      <c r="F4726"/>
    </row>
    <row r="4727" spans="1:6" ht="15" x14ac:dyDescent="0.25">
      <c r="A4727"/>
      <c r="B4727"/>
      <c r="C4727"/>
      <c r="D4727"/>
      <c r="E4727"/>
      <c r="F4727"/>
    </row>
    <row r="4728" spans="1:6" ht="15" x14ac:dyDescent="0.25">
      <c r="A4728"/>
      <c r="B4728"/>
      <c r="C4728"/>
      <c r="D4728"/>
      <c r="E4728"/>
      <c r="F4728"/>
    </row>
    <row r="4729" spans="1:6" ht="15" x14ac:dyDescent="0.25">
      <c r="A4729"/>
      <c r="B4729"/>
      <c r="C4729"/>
      <c r="D4729"/>
      <c r="E4729"/>
      <c r="F4729"/>
    </row>
    <row r="4730" spans="1:6" ht="15" x14ac:dyDescent="0.25">
      <c r="A4730"/>
      <c r="B4730"/>
      <c r="C4730"/>
      <c r="D4730"/>
      <c r="E4730"/>
      <c r="F4730"/>
    </row>
    <row r="4731" spans="1:6" ht="15" x14ac:dyDescent="0.25">
      <c r="A4731"/>
      <c r="B4731"/>
      <c r="C4731"/>
      <c r="D4731"/>
      <c r="E4731"/>
      <c r="F4731"/>
    </row>
    <row r="4732" spans="1:6" ht="15" x14ac:dyDescent="0.25">
      <c r="A4732"/>
      <c r="B4732"/>
      <c r="C4732"/>
      <c r="D4732"/>
      <c r="E4732"/>
      <c r="F4732"/>
    </row>
    <row r="4733" spans="1:6" ht="15" x14ac:dyDescent="0.25">
      <c r="A4733"/>
      <c r="B4733"/>
      <c r="C4733"/>
      <c r="D4733"/>
      <c r="E4733"/>
      <c r="F4733"/>
    </row>
    <row r="4734" spans="1:6" ht="15" x14ac:dyDescent="0.25">
      <c r="A4734"/>
      <c r="B4734"/>
      <c r="C4734"/>
      <c r="D4734"/>
      <c r="E4734"/>
      <c r="F4734"/>
    </row>
    <row r="4735" spans="1:6" ht="15" x14ac:dyDescent="0.25">
      <c r="A4735"/>
      <c r="B4735"/>
      <c r="C4735"/>
      <c r="D4735"/>
      <c r="E4735"/>
      <c r="F4735"/>
    </row>
    <row r="4736" spans="1:6" ht="15" x14ac:dyDescent="0.25">
      <c r="A4736"/>
      <c r="B4736"/>
      <c r="C4736"/>
      <c r="D4736"/>
      <c r="E4736"/>
      <c r="F4736"/>
    </row>
    <row r="4737" spans="1:6" ht="15" x14ac:dyDescent="0.25">
      <c r="A4737"/>
      <c r="B4737"/>
      <c r="C4737"/>
      <c r="D4737"/>
      <c r="E4737"/>
      <c r="F4737"/>
    </row>
    <row r="4738" spans="1:6" ht="15" x14ac:dyDescent="0.25">
      <c r="A4738"/>
      <c r="B4738"/>
      <c r="C4738"/>
      <c r="D4738"/>
      <c r="E4738"/>
      <c r="F4738"/>
    </row>
    <row r="4739" spans="1:6" ht="15" x14ac:dyDescent="0.25">
      <c r="A4739"/>
      <c r="B4739"/>
      <c r="C4739"/>
      <c r="D4739"/>
      <c r="E4739"/>
      <c r="F4739"/>
    </row>
    <row r="4740" spans="1:6" ht="15" x14ac:dyDescent="0.25">
      <c r="A4740"/>
      <c r="B4740"/>
      <c r="C4740"/>
      <c r="D4740"/>
      <c r="E4740"/>
      <c r="F4740"/>
    </row>
    <row r="4741" spans="1:6" ht="15" x14ac:dyDescent="0.25">
      <c r="A4741"/>
      <c r="B4741"/>
      <c r="C4741"/>
      <c r="D4741"/>
      <c r="E4741"/>
      <c r="F4741"/>
    </row>
    <row r="4742" spans="1:6" ht="15" x14ac:dyDescent="0.25">
      <c r="A4742"/>
      <c r="B4742"/>
      <c r="C4742"/>
      <c r="D4742"/>
      <c r="E4742"/>
      <c r="F4742"/>
    </row>
    <row r="4743" spans="1:6" ht="15" x14ac:dyDescent="0.25">
      <c r="A4743"/>
      <c r="B4743"/>
      <c r="C4743"/>
      <c r="D4743"/>
      <c r="E4743"/>
      <c r="F4743"/>
    </row>
    <row r="4744" spans="1:6" ht="15" x14ac:dyDescent="0.25">
      <c r="A4744"/>
      <c r="B4744"/>
      <c r="C4744"/>
      <c r="D4744"/>
      <c r="E4744"/>
      <c r="F4744"/>
    </row>
    <row r="4745" spans="1:6" ht="15" x14ac:dyDescent="0.25">
      <c r="A4745"/>
      <c r="B4745"/>
      <c r="C4745"/>
      <c r="D4745"/>
      <c r="E4745"/>
      <c r="F4745"/>
    </row>
    <row r="4746" spans="1:6" ht="15" x14ac:dyDescent="0.25">
      <c r="A4746"/>
      <c r="B4746"/>
      <c r="C4746"/>
      <c r="D4746"/>
      <c r="E4746"/>
      <c r="F4746"/>
    </row>
    <row r="4747" spans="1:6" ht="15" x14ac:dyDescent="0.25">
      <c r="A4747"/>
      <c r="B4747"/>
      <c r="C4747"/>
      <c r="D4747"/>
      <c r="E4747"/>
      <c r="F4747"/>
    </row>
    <row r="4748" spans="1:6" ht="15" x14ac:dyDescent="0.25">
      <c r="A4748"/>
      <c r="B4748"/>
      <c r="C4748"/>
      <c r="D4748"/>
      <c r="E4748"/>
      <c r="F4748"/>
    </row>
    <row r="4749" spans="1:6" ht="15" x14ac:dyDescent="0.25">
      <c r="A4749"/>
      <c r="B4749"/>
      <c r="C4749"/>
      <c r="D4749"/>
      <c r="E4749"/>
      <c r="F4749"/>
    </row>
    <row r="4750" spans="1:6" ht="15" x14ac:dyDescent="0.25">
      <c r="A4750"/>
      <c r="B4750"/>
      <c r="C4750"/>
      <c r="D4750"/>
      <c r="E4750"/>
      <c r="F4750"/>
    </row>
    <row r="4751" spans="1:6" ht="15" x14ac:dyDescent="0.25">
      <c r="A4751"/>
      <c r="B4751"/>
      <c r="C4751"/>
      <c r="D4751"/>
      <c r="E4751"/>
      <c r="F4751"/>
    </row>
    <row r="4752" spans="1:6" ht="15" x14ac:dyDescent="0.25">
      <c r="A4752"/>
      <c r="B4752"/>
      <c r="C4752"/>
      <c r="D4752"/>
      <c r="E4752"/>
      <c r="F4752"/>
    </row>
    <row r="4753" spans="1:6" ht="15" x14ac:dyDescent="0.25">
      <c r="A4753"/>
      <c r="B4753"/>
      <c r="C4753"/>
      <c r="D4753"/>
      <c r="E4753"/>
      <c r="F4753"/>
    </row>
    <row r="4754" spans="1:6" ht="15" x14ac:dyDescent="0.25">
      <c r="A4754"/>
      <c r="B4754"/>
      <c r="C4754"/>
      <c r="D4754"/>
      <c r="E4754"/>
      <c r="F4754"/>
    </row>
    <row r="4755" spans="1:6" ht="15" x14ac:dyDescent="0.25">
      <c r="A4755"/>
      <c r="B4755"/>
      <c r="C4755"/>
      <c r="D4755"/>
      <c r="E4755"/>
      <c r="F4755"/>
    </row>
    <row r="4756" spans="1:6" ht="15" x14ac:dyDescent="0.25">
      <c r="A4756"/>
      <c r="B4756"/>
      <c r="C4756"/>
      <c r="D4756"/>
      <c r="E4756"/>
      <c r="F4756"/>
    </row>
    <row r="4757" spans="1:6" ht="15" x14ac:dyDescent="0.25">
      <c r="A4757"/>
      <c r="B4757"/>
      <c r="C4757"/>
      <c r="D4757"/>
      <c r="E4757"/>
      <c r="F4757"/>
    </row>
    <row r="4758" spans="1:6" ht="15" x14ac:dyDescent="0.25">
      <c r="A4758"/>
      <c r="B4758"/>
      <c r="C4758"/>
      <c r="D4758"/>
      <c r="E4758"/>
      <c r="F4758"/>
    </row>
    <row r="4759" spans="1:6" ht="15" x14ac:dyDescent="0.25">
      <c r="A4759"/>
      <c r="B4759"/>
      <c r="C4759"/>
      <c r="D4759"/>
      <c r="E4759"/>
      <c r="F4759"/>
    </row>
    <row r="4760" spans="1:6" ht="15" x14ac:dyDescent="0.25">
      <c r="A4760"/>
      <c r="B4760"/>
      <c r="C4760"/>
      <c r="D4760"/>
      <c r="E4760"/>
      <c r="F4760"/>
    </row>
    <row r="4761" spans="1:6" ht="15" x14ac:dyDescent="0.25">
      <c r="A4761"/>
      <c r="B4761"/>
      <c r="C4761"/>
      <c r="D4761"/>
      <c r="E4761"/>
      <c r="F4761"/>
    </row>
    <row r="4762" spans="1:6" ht="15" x14ac:dyDescent="0.25">
      <c r="A4762"/>
      <c r="B4762"/>
      <c r="C4762"/>
      <c r="D4762"/>
      <c r="E4762"/>
      <c r="F4762"/>
    </row>
    <row r="4763" spans="1:6" ht="15" x14ac:dyDescent="0.25">
      <c r="A4763"/>
      <c r="B4763"/>
      <c r="C4763"/>
      <c r="D4763"/>
      <c r="E4763"/>
      <c r="F4763"/>
    </row>
    <row r="4764" spans="1:6" ht="15" x14ac:dyDescent="0.25">
      <c r="A4764"/>
      <c r="B4764"/>
      <c r="C4764"/>
      <c r="D4764"/>
      <c r="E4764"/>
      <c r="F4764"/>
    </row>
    <row r="4765" spans="1:6" ht="15" x14ac:dyDescent="0.25">
      <c r="A4765"/>
      <c r="B4765"/>
      <c r="C4765"/>
      <c r="D4765"/>
      <c r="E4765"/>
      <c r="F4765"/>
    </row>
    <row r="4766" spans="1:6" ht="15" x14ac:dyDescent="0.25">
      <c r="A4766"/>
      <c r="B4766"/>
      <c r="C4766"/>
      <c r="D4766"/>
      <c r="E4766"/>
      <c r="F4766"/>
    </row>
    <row r="4767" spans="1:6" ht="15" x14ac:dyDescent="0.25">
      <c r="A4767"/>
      <c r="B4767"/>
      <c r="C4767"/>
      <c r="D4767"/>
      <c r="E4767"/>
      <c r="F4767"/>
    </row>
    <row r="4768" spans="1:6" ht="15" x14ac:dyDescent="0.25">
      <c r="A4768"/>
      <c r="B4768"/>
      <c r="C4768"/>
      <c r="D4768"/>
      <c r="E4768"/>
      <c r="F4768"/>
    </row>
    <row r="4769" spans="1:6" ht="15" x14ac:dyDescent="0.25">
      <c r="A4769"/>
      <c r="B4769"/>
      <c r="C4769"/>
      <c r="D4769"/>
      <c r="E4769"/>
      <c r="F4769"/>
    </row>
    <row r="4770" spans="1:6" ht="15" x14ac:dyDescent="0.25">
      <c r="A4770"/>
      <c r="B4770"/>
      <c r="C4770"/>
      <c r="D4770"/>
      <c r="E4770"/>
      <c r="F4770"/>
    </row>
    <row r="4771" spans="1:6" ht="15" x14ac:dyDescent="0.25">
      <c r="A4771"/>
      <c r="B4771"/>
      <c r="C4771"/>
      <c r="D4771"/>
      <c r="E4771"/>
      <c r="F4771"/>
    </row>
    <row r="4772" spans="1:6" ht="15" x14ac:dyDescent="0.25">
      <c r="A4772"/>
      <c r="B4772"/>
      <c r="C4772"/>
      <c r="D4772"/>
      <c r="E4772"/>
      <c r="F4772"/>
    </row>
    <row r="4773" spans="1:6" ht="15" x14ac:dyDescent="0.25">
      <c r="A4773"/>
      <c r="B4773"/>
      <c r="C4773"/>
      <c r="D4773"/>
      <c r="E4773"/>
      <c r="F4773"/>
    </row>
    <row r="4774" spans="1:6" ht="15" x14ac:dyDescent="0.25">
      <c r="A4774"/>
      <c r="B4774"/>
      <c r="C4774"/>
      <c r="D4774"/>
      <c r="E4774"/>
      <c r="F4774"/>
    </row>
    <row r="4775" spans="1:6" ht="15" x14ac:dyDescent="0.25">
      <c r="A4775"/>
      <c r="B4775"/>
      <c r="C4775"/>
      <c r="D4775"/>
      <c r="E4775"/>
      <c r="F4775"/>
    </row>
    <row r="4776" spans="1:6" ht="15" x14ac:dyDescent="0.25">
      <c r="A4776"/>
      <c r="B4776"/>
      <c r="C4776"/>
      <c r="D4776"/>
      <c r="E4776"/>
      <c r="F4776"/>
    </row>
    <row r="4777" spans="1:6" ht="15" x14ac:dyDescent="0.25">
      <c r="A4777"/>
      <c r="B4777"/>
      <c r="C4777"/>
      <c r="D4777"/>
      <c r="E4777"/>
      <c r="F4777"/>
    </row>
    <row r="4778" spans="1:6" ht="15" x14ac:dyDescent="0.25">
      <c r="A4778"/>
      <c r="B4778"/>
      <c r="C4778"/>
      <c r="D4778"/>
      <c r="E4778"/>
      <c r="F4778"/>
    </row>
    <row r="4779" spans="1:6" ht="15" x14ac:dyDescent="0.25">
      <c r="A4779"/>
      <c r="B4779"/>
      <c r="C4779"/>
      <c r="D4779"/>
      <c r="E4779"/>
      <c r="F4779"/>
    </row>
    <row r="4780" spans="1:6" ht="15" x14ac:dyDescent="0.25">
      <c r="A4780"/>
      <c r="B4780"/>
      <c r="C4780"/>
      <c r="D4780"/>
      <c r="E4780"/>
      <c r="F4780"/>
    </row>
    <row r="4781" spans="1:6" ht="15" x14ac:dyDescent="0.25">
      <c r="A4781"/>
      <c r="B4781"/>
      <c r="C4781"/>
      <c r="D4781"/>
      <c r="E4781"/>
      <c r="F4781"/>
    </row>
    <row r="4782" spans="1:6" ht="15" x14ac:dyDescent="0.25">
      <c r="A4782"/>
      <c r="B4782"/>
      <c r="C4782"/>
      <c r="D4782"/>
      <c r="E4782"/>
      <c r="F4782"/>
    </row>
    <row r="4783" spans="1:6" ht="15" x14ac:dyDescent="0.25">
      <c r="A4783"/>
      <c r="B4783"/>
      <c r="C4783"/>
      <c r="D4783"/>
      <c r="E4783"/>
      <c r="F4783"/>
    </row>
    <row r="4784" spans="1:6" ht="15" x14ac:dyDescent="0.25">
      <c r="A4784"/>
      <c r="B4784"/>
      <c r="C4784"/>
      <c r="D4784"/>
      <c r="E4784"/>
      <c r="F4784"/>
    </row>
    <row r="4785" spans="1:6" ht="15" x14ac:dyDescent="0.25">
      <c r="A4785"/>
      <c r="B4785"/>
      <c r="C4785"/>
      <c r="D4785"/>
      <c r="E4785"/>
      <c r="F4785"/>
    </row>
    <row r="4786" spans="1:6" ht="15" x14ac:dyDescent="0.25">
      <c r="A4786"/>
      <c r="B4786"/>
      <c r="C4786"/>
      <c r="D4786"/>
      <c r="E4786"/>
      <c r="F4786"/>
    </row>
    <row r="4787" spans="1:6" ht="15" x14ac:dyDescent="0.25">
      <c r="A4787"/>
      <c r="B4787"/>
      <c r="C4787"/>
      <c r="D4787"/>
      <c r="E4787"/>
      <c r="F4787"/>
    </row>
    <row r="4788" spans="1:6" ht="15" x14ac:dyDescent="0.25">
      <c r="A4788"/>
      <c r="B4788"/>
      <c r="C4788"/>
      <c r="D4788"/>
      <c r="E4788"/>
      <c r="F4788"/>
    </row>
    <row r="4789" spans="1:6" ht="15" x14ac:dyDescent="0.25">
      <c r="A4789"/>
      <c r="B4789"/>
      <c r="C4789"/>
      <c r="D4789"/>
      <c r="E4789"/>
      <c r="F4789"/>
    </row>
    <row r="4790" spans="1:6" ht="15" x14ac:dyDescent="0.25">
      <c r="A4790"/>
      <c r="B4790"/>
      <c r="C4790"/>
      <c r="D4790"/>
      <c r="E4790"/>
      <c r="F4790"/>
    </row>
    <row r="4791" spans="1:6" ht="15" x14ac:dyDescent="0.25">
      <c r="A4791"/>
      <c r="B4791"/>
      <c r="C4791"/>
      <c r="D4791"/>
      <c r="E4791"/>
      <c r="F4791"/>
    </row>
    <row r="4792" spans="1:6" ht="15" x14ac:dyDescent="0.25">
      <c r="A4792"/>
      <c r="B4792"/>
      <c r="C4792"/>
      <c r="D4792"/>
      <c r="E4792"/>
      <c r="F4792"/>
    </row>
    <row r="4793" spans="1:6" ht="15" x14ac:dyDescent="0.25">
      <c r="A4793"/>
      <c r="B4793"/>
      <c r="C4793"/>
      <c r="D4793"/>
      <c r="E4793"/>
      <c r="F4793"/>
    </row>
    <row r="4794" spans="1:6" ht="15" x14ac:dyDescent="0.25">
      <c r="A4794"/>
      <c r="B4794"/>
      <c r="C4794"/>
      <c r="D4794"/>
      <c r="E4794"/>
      <c r="F4794"/>
    </row>
    <row r="4795" spans="1:6" ht="15" x14ac:dyDescent="0.25">
      <c r="A4795"/>
      <c r="B4795"/>
      <c r="C4795"/>
      <c r="D4795"/>
      <c r="E4795"/>
      <c r="F4795"/>
    </row>
    <row r="4796" spans="1:6" ht="15" x14ac:dyDescent="0.25">
      <c r="A4796"/>
      <c r="B4796"/>
      <c r="C4796"/>
      <c r="D4796"/>
      <c r="E4796"/>
      <c r="F4796"/>
    </row>
    <row r="4797" spans="1:6" ht="15" x14ac:dyDescent="0.25">
      <c r="A4797"/>
      <c r="B4797"/>
      <c r="C4797"/>
      <c r="D4797"/>
      <c r="E4797"/>
      <c r="F4797"/>
    </row>
    <row r="4798" spans="1:6" ht="15" x14ac:dyDescent="0.25">
      <c r="A4798"/>
      <c r="B4798"/>
      <c r="C4798"/>
      <c r="D4798"/>
      <c r="E4798"/>
      <c r="F4798"/>
    </row>
    <row r="4799" spans="1:6" ht="15" x14ac:dyDescent="0.25">
      <c r="A4799"/>
      <c r="B4799"/>
      <c r="C4799"/>
      <c r="D4799"/>
      <c r="E4799"/>
      <c r="F4799"/>
    </row>
    <row r="4800" spans="1:6" ht="15" x14ac:dyDescent="0.25">
      <c r="A4800"/>
      <c r="B4800"/>
      <c r="C4800"/>
      <c r="D4800"/>
      <c r="E4800"/>
      <c r="F4800"/>
    </row>
    <row r="4801" spans="1:6" ht="15" x14ac:dyDescent="0.25">
      <c r="A4801"/>
      <c r="B4801"/>
      <c r="C4801"/>
      <c r="D4801"/>
      <c r="E4801"/>
      <c r="F4801"/>
    </row>
    <row r="4802" spans="1:6" ht="15" x14ac:dyDescent="0.25">
      <c r="A4802"/>
      <c r="B4802"/>
      <c r="C4802"/>
      <c r="D4802"/>
      <c r="E4802"/>
      <c r="F4802"/>
    </row>
    <row r="4803" spans="1:6" ht="15" x14ac:dyDescent="0.25">
      <c r="A4803"/>
      <c r="B4803"/>
      <c r="C4803"/>
      <c r="D4803"/>
      <c r="E4803"/>
      <c r="F4803"/>
    </row>
    <row r="4804" spans="1:6" ht="15" x14ac:dyDescent="0.25">
      <c r="A4804"/>
      <c r="B4804"/>
      <c r="C4804"/>
      <c r="D4804"/>
      <c r="E4804"/>
      <c r="F4804"/>
    </row>
    <row r="4805" spans="1:6" ht="15" x14ac:dyDescent="0.25">
      <c r="A4805"/>
      <c r="B4805"/>
      <c r="C4805"/>
      <c r="D4805"/>
      <c r="E4805"/>
      <c r="F4805"/>
    </row>
    <row r="4806" spans="1:6" ht="15" x14ac:dyDescent="0.25">
      <c r="A4806"/>
      <c r="B4806"/>
      <c r="C4806"/>
      <c r="D4806"/>
      <c r="E4806"/>
      <c r="F4806"/>
    </row>
    <row r="4807" spans="1:6" ht="15" x14ac:dyDescent="0.25">
      <c r="A4807"/>
      <c r="B4807"/>
      <c r="C4807"/>
      <c r="D4807"/>
      <c r="E4807"/>
      <c r="F4807"/>
    </row>
    <row r="4808" spans="1:6" ht="15" x14ac:dyDescent="0.25">
      <c r="A4808"/>
      <c r="B4808"/>
      <c r="C4808"/>
      <c r="D4808"/>
      <c r="E4808"/>
      <c r="F4808"/>
    </row>
    <row r="4809" spans="1:6" ht="15" x14ac:dyDescent="0.25">
      <c r="A4809"/>
      <c r="B4809"/>
      <c r="C4809"/>
      <c r="D4809"/>
      <c r="E4809"/>
      <c r="F4809"/>
    </row>
    <row r="4810" spans="1:6" ht="15" x14ac:dyDescent="0.25">
      <c r="A4810"/>
      <c r="B4810"/>
      <c r="C4810"/>
      <c r="D4810"/>
      <c r="E4810"/>
      <c r="F4810"/>
    </row>
    <row r="4811" spans="1:6" ht="15" x14ac:dyDescent="0.25">
      <c r="A4811"/>
      <c r="B4811"/>
      <c r="C4811"/>
      <c r="D4811"/>
      <c r="E4811"/>
      <c r="F4811"/>
    </row>
    <row r="4812" spans="1:6" ht="15" x14ac:dyDescent="0.25">
      <c r="A4812"/>
      <c r="B4812"/>
      <c r="C4812"/>
      <c r="D4812"/>
      <c r="E4812"/>
      <c r="F4812"/>
    </row>
    <row r="4813" spans="1:6" ht="15" x14ac:dyDescent="0.25">
      <c r="A4813"/>
      <c r="B4813"/>
      <c r="C4813"/>
      <c r="D4813"/>
      <c r="E4813"/>
      <c r="F4813"/>
    </row>
    <row r="4814" spans="1:6" ht="15" x14ac:dyDescent="0.25">
      <c r="A4814"/>
      <c r="B4814"/>
      <c r="C4814"/>
      <c r="D4814"/>
      <c r="E4814"/>
      <c r="F4814"/>
    </row>
    <row r="4815" spans="1:6" ht="15" x14ac:dyDescent="0.25">
      <c r="A4815"/>
      <c r="B4815"/>
      <c r="C4815"/>
      <c r="D4815"/>
      <c r="E4815"/>
      <c r="F4815"/>
    </row>
    <row r="4816" spans="1:6" ht="15" x14ac:dyDescent="0.25">
      <c r="A4816"/>
      <c r="B4816"/>
      <c r="C4816"/>
      <c r="D4816"/>
      <c r="E4816"/>
      <c r="F4816"/>
    </row>
    <row r="4817" spans="1:6" ht="15" x14ac:dyDescent="0.25">
      <c r="A4817"/>
      <c r="B4817"/>
      <c r="C4817"/>
      <c r="D4817"/>
      <c r="E4817"/>
      <c r="F4817"/>
    </row>
    <row r="4818" spans="1:6" ht="15" x14ac:dyDescent="0.25">
      <c r="A4818"/>
      <c r="B4818"/>
      <c r="C4818"/>
      <c r="D4818"/>
      <c r="E4818"/>
      <c r="F4818"/>
    </row>
    <row r="4819" spans="1:6" ht="15" x14ac:dyDescent="0.25">
      <c r="A4819"/>
      <c r="B4819"/>
      <c r="C4819"/>
      <c r="D4819"/>
      <c r="E4819"/>
      <c r="F4819"/>
    </row>
    <row r="4820" spans="1:6" ht="15" x14ac:dyDescent="0.25">
      <c r="A4820"/>
      <c r="B4820"/>
      <c r="C4820"/>
      <c r="D4820"/>
      <c r="E4820"/>
      <c r="F4820"/>
    </row>
    <row r="4821" spans="1:6" ht="15" x14ac:dyDescent="0.25">
      <c r="A4821"/>
      <c r="B4821"/>
      <c r="C4821"/>
      <c r="D4821"/>
      <c r="E4821"/>
      <c r="F4821"/>
    </row>
    <row r="4822" spans="1:6" ht="15" x14ac:dyDescent="0.25">
      <c r="A4822"/>
      <c r="B4822"/>
      <c r="C4822"/>
      <c r="D4822"/>
      <c r="E4822"/>
      <c r="F4822"/>
    </row>
    <row r="4823" spans="1:6" ht="15" x14ac:dyDescent="0.25">
      <c r="A4823"/>
      <c r="B4823"/>
      <c r="C4823"/>
      <c r="D4823"/>
      <c r="E4823"/>
      <c r="F4823"/>
    </row>
    <row r="4824" spans="1:6" ht="15" x14ac:dyDescent="0.25">
      <c r="A4824"/>
      <c r="B4824"/>
      <c r="C4824"/>
      <c r="D4824"/>
      <c r="E4824"/>
      <c r="F4824"/>
    </row>
    <row r="4825" spans="1:6" ht="15" x14ac:dyDescent="0.25">
      <c r="A4825"/>
      <c r="B4825"/>
      <c r="C4825"/>
      <c r="D4825"/>
      <c r="E4825"/>
      <c r="F4825"/>
    </row>
    <row r="4826" spans="1:6" ht="15" x14ac:dyDescent="0.25">
      <c r="A4826"/>
      <c r="B4826"/>
      <c r="C4826"/>
      <c r="D4826"/>
      <c r="E4826"/>
      <c r="F4826"/>
    </row>
    <row r="4827" spans="1:6" ht="15" x14ac:dyDescent="0.25">
      <c r="A4827"/>
      <c r="B4827"/>
      <c r="C4827"/>
      <c r="D4827"/>
      <c r="E4827"/>
      <c r="F4827"/>
    </row>
    <row r="4828" spans="1:6" ht="15" x14ac:dyDescent="0.25">
      <c r="A4828"/>
      <c r="B4828"/>
      <c r="C4828"/>
      <c r="D4828"/>
      <c r="E4828"/>
      <c r="F4828"/>
    </row>
    <row r="4829" spans="1:6" ht="15" x14ac:dyDescent="0.25">
      <c r="A4829"/>
      <c r="B4829"/>
      <c r="C4829"/>
      <c r="D4829"/>
      <c r="E4829"/>
      <c r="F4829"/>
    </row>
    <row r="4830" spans="1:6" ht="15" x14ac:dyDescent="0.25">
      <c r="A4830"/>
      <c r="B4830"/>
      <c r="C4830"/>
      <c r="D4830"/>
      <c r="E4830"/>
      <c r="F4830"/>
    </row>
    <row r="4831" spans="1:6" ht="15" x14ac:dyDescent="0.25">
      <c r="A4831"/>
      <c r="B4831"/>
      <c r="C4831"/>
      <c r="D4831"/>
      <c r="E4831"/>
      <c r="F4831"/>
    </row>
    <row r="4832" spans="1:6" ht="15" x14ac:dyDescent="0.25">
      <c r="A4832"/>
      <c r="B4832"/>
      <c r="C4832"/>
      <c r="D4832"/>
      <c r="E4832"/>
      <c r="F4832"/>
    </row>
    <row r="4833" spans="1:6" ht="15" x14ac:dyDescent="0.25">
      <c r="A4833"/>
      <c r="B4833"/>
      <c r="C4833"/>
      <c r="D4833"/>
      <c r="E4833"/>
      <c r="F4833"/>
    </row>
    <row r="4834" spans="1:6" ht="15" x14ac:dyDescent="0.25">
      <c r="A4834"/>
      <c r="B4834"/>
      <c r="C4834"/>
      <c r="D4834"/>
      <c r="E4834"/>
      <c r="F4834"/>
    </row>
    <row r="4835" spans="1:6" ht="15" x14ac:dyDescent="0.25">
      <c r="A4835"/>
      <c r="B4835"/>
      <c r="C4835"/>
      <c r="D4835"/>
      <c r="E4835"/>
      <c r="F4835"/>
    </row>
    <row r="4836" spans="1:6" ht="15" x14ac:dyDescent="0.25">
      <c r="A4836"/>
      <c r="B4836"/>
      <c r="C4836"/>
      <c r="D4836"/>
      <c r="E4836"/>
      <c r="F4836"/>
    </row>
    <row r="4837" spans="1:6" ht="15" x14ac:dyDescent="0.25">
      <c r="A4837"/>
      <c r="B4837"/>
      <c r="C4837"/>
      <c r="D4837"/>
      <c r="E4837"/>
      <c r="F4837"/>
    </row>
    <row r="4838" spans="1:6" ht="15" x14ac:dyDescent="0.25">
      <c r="A4838"/>
      <c r="B4838"/>
      <c r="C4838"/>
      <c r="D4838"/>
      <c r="E4838"/>
      <c r="F4838"/>
    </row>
    <row r="4839" spans="1:6" ht="15" x14ac:dyDescent="0.25">
      <c r="A4839"/>
      <c r="B4839"/>
      <c r="C4839"/>
      <c r="D4839"/>
      <c r="E4839"/>
      <c r="F4839"/>
    </row>
    <row r="4840" spans="1:6" ht="15" x14ac:dyDescent="0.25">
      <c r="A4840"/>
      <c r="B4840"/>
      <c r="C4840"/>
      <c r="D4840"/>
      <c r="E4840"/>
      <c r="F4840"/>
    </row>
    <row r="4841" spans="1:6" ht="15" x14ac:dyDescent="0.25">
      <c r="A4841"/>
      <c r="B4841"/>
      <c r="C4841"/>
      <c r="D4841"/>
      <c r="E4841"/>
      <c r="F4841"/>
    </row>
    <row r="4842" spans="1:6" ht="15" x14ac:dyDescent="0.25">
      <c r="A4842"/>
      <c r="B4842"/>
      <c r="C4842"/>
      <c r="D4842"/>
      <c r="E4842"/>
      <c r="F4842"/>
    </row>
    <row r="4843" spans="1:6" ht="15" x14ac:dyDescent="0.25">
      <c r="A4843"/>
      <c r="B4843"/>
      <c r="C4843"/>
      <c r="D4843"/>
      <c r="E4843"/>
      <c r="F4843"/>
    </row>
    <row r="4844" spans="1:6" ht="15" x14ac:dyDescent="0.25">
      <c r="A4844"/>
      <c r="B4844"/>
      <c r="C4844"/>
      <c r="D4844"/>
      <c r="E4844"/>
      <c r="F4844"/>
    </row>
    <row r="4845" spans="1:6" ht="15" x14ac:dyDescent="0.25">
      <c r="A4845"/>
      <c r="B4845"/>
      <c r="C4845"/>
      <c r="D4845"/>
      <c r="E4845"/>
      <c r="F4845"/>
    </row>
    <row r="4846" spans="1:6" ht="15" x14ac:dyDescent="0.25">
      <c r="A4846"/>
      <c r="B4846"/>
      <c r="C4846"/>
      <c r="D4846"/>
      <c r="E4846"/>
      <c r="F4846"/>
    </row>
    <row r="4847" spans="1:6" ht="15" x14ac:dyDescent="0.25">
      <c r="A4847"/>
      <c r="B4847"/>
      <c r="C4847"/>
      <c r="D4847"/>
      <c r="E4847"/>
      <c r="F4847"/>
    </row>
    <row r="4848" spans="1:6" ht="15" x14ac:dyDescent="0.25">
      <c r="A4848"/>
      <c r="B4848"/>
      <c r="C4848"/>
      <c r="D4848"/>
      <c r="E4848"/>
      <c r="F4848"/>
    </row>
    <row r="4849" spans="1:6" ht="15" x14ac:dyDescent="0.25">
      <c r="A4849"/>
      <c r="B4849"/>
      <c r="C4849"/>
      <c r="D4849"/>
      <c r="E4849"/>
      <c r="F4849"/>
    </row>
    <row r="4850" spans="1:6" ht="15" x14ac:dyDescent="0.25">
      <c r="A4850"/>
      <c r="B4850"/>
      <c r="C4850"/>
      <c r="D4850"/>
      <c r="E4850"/>
      <c r="F4850"/>
    </row>
    <row r="4851" spans="1:6" ht="15" x14ac:dyDescent="0.25">
      <c r="A4851"/>
      <c r="B4851"/>
      <c r="C4851"/>
      <c r="D4851"/>
      <c r="E4851"/>
      <c r="F4851"/>
    </row>
    <row r="4852" spans="1:6" ht="15" x14ac:dyDescent="0.25">
      <c r="A4852"/>
      <c r="B4852"/>
      <c r="C4852"/>
      <c r="D4852"/>
      <c r="E4852"/>
      <c r="F4852"/>
    </row>
    <row r="4853" spans="1:6" ht="15" x14ac:dyDescent="0.25">
      <c r="A4853"/>
      <c r="B4853"/>
      <c r="C4853"/>
      <c r="D4853"/>
      <c r="E4853"/>
      <c r="F4853"/>
    </row>
    <row r="4854" spans="1:6" ht="15" x14ac:dyDescent="0.25">
      <c r="A4854"/>
      <c r="B4854"/>
      <c r="C4854"/>
      <c r="D4854"/>
      <c r="E4854"/>
      <c r="F4854"/>
    </row>
    <row r="4855" spans="1:6" ht="15" x14ac:dyDescent="0.25">
      <c r="A4855"/>
      <c r="B4855"/>
      <c r="C4855"/>
      <c r="D4855"/>
      <c r="E4855"/>
      <c r="F4855"/>
    </row>
    <row r="4856" spans="1:6" ht="15" x14ac:dyDescent="0.25">
      <c r="A4856"/>
      <c r="B4856"/>
      <c r="C4856"/>
      <c r="D4856"/>
      <c r="E4856"/>
      <c r="F4856"/>
    </row>
    <row r="4857" spans="1:6" ht="15" x14ac:dyDescent="0.25">
      <c r="A4857"/>
      <c r="B4857"/>
      <c r="C4857"/>
      <c r="D4857"/>
      <c r="E4857"/>
      <c r="F4857"/>
    </row>
    <row r="4858" spans="1:6" ht="15" x14ac:dyDescent="0.25">
      <c r="A4858"/>
      <c r="B4858"/>
      <c r="C4858"/>
      <c r="D4858"/>
      <c r="E4858"/>
      <c r="F4858"/>
    </row>
    <row r="4859" spans="1:6" ht="15" x14ac:dyDescent="0.25">
      <c r="A4859"/>
      <c r="B4859"/>
      <c r="C4859"/>
      <c r="D4859"/>
      <c r="E4859"/>
      <c r="F4859"/>
    </row>
    <row r="4860" spans="1:6" ht="15" x14ac:dyDescent="0.25">
      <c r="A4860"/>
      <c r="B4860"/>
      <c r="C4860"/>
      <c r="D4860"/>
      <c r="E4860"/>
      <c r="F4860"/>
    </row>
    <row r="4861" spans="1:6" ht="15" x14ac:dyDescent="0.25">
      <c r="A4861"/>
      <c r="B4861"/>
      <c r="C4861"/>
      <c r="D4861"/>
      <c r="E4861"/>
      <c r="F4861"/>
    </row>
    <row r="4862" spans="1:6" ht="15" x14ac:dyDescent="0.25">
      <c r="A4862"/>
      <c r="B4862"/>
      <c r="C4862"/>
      <c r="D4862"/>
      <c r="E4862"/>
      <c r="F4862"/>
    </row>
    <row r="4863" spans="1:6" ht="15" x14ac:dyDescent="0.25">
      <c r="A4863"/>
      <c r="B4863"/>
      <c r="C4863"/>
      <c r="D4863"/>
      <c r="E4863"/>
      <c r="F4863"/>
    </row>
    <row r="4864" spans="1:6" ht="15" x14ac:dyDescent="0.25">
      <c r="A4864"/>
      <c r="B4864"/>
      <c r="C4864"/>
      <c r="D4864"/>
      <c r="E4864"/>
      <c r="F4864"/>
    </row>
    <row r="4865" spans="1:6" ht="15" x14ac:dyDescent="0.25">
      <c r="A4865"/>
      <c r="B4865"/>
      <c r="C4865"/>
      <c r="D4865"/>
      <c r="E4865"/>
      <c r="F4865"/>
    </row>
    <row r="4866" spans="1:6" ht="15" x14ac:dyDescent="0.25">
      <c r="A4866"/>
      <c r="B4866"/>
      <c r="C4866"/>
      <c r="D4866"/>
      <c r="E4866"/>
      <c r="F4866"/>
    </row>
    <row r="4867" spans="1:6" ht="15" x14ac:dyDescent="0.25">
      <c r="A4867"/>
      <c r="B4867"/>
      <c r="C4867"/>
      <c r="D4867"/>
      <c r="E4867"/>
      <c r="F4867"/>
    </row>
    <row r="4868" spans="1:6" ht="15" x14ac:dyDescent="0.25">
      <c r="A4868"/>
      <c r="B4868"/>
      <c r="C4868"/>
      <c r="D4868"/>
      <c r="E4868"/>
      <c r="F4868"/>
    </row>
    <row r="4869" spans="1:6" ht="15" x14ac:dyDescent="0.25">
      <c r="A4869"/>
      <c r="B4869"/>
      <c r="C4869"/>
      <c r="D4869"/>
      <c r="E4869"/>
      <c r="F4869"/>
    </row>
    <row r="4870" spans="1:6" ht="15" x14ac:dyDescent="0.25">
      <c r="A4870"/>
      <c r="B4870"/>
      <c r="C4870"/>
      <c r="D4870"/>
      <c r="E4870"/>
      <c r="F4870"/>
    </row>
    <row r="4871" spans="1:6" ht="15" x14ac:dyDescent="0.25">
      <c r="A4871"/>
      <c r="B4871"/>
      <c r="C4871"/>
      <c r="D4871"/>
      <c r="E4871"/>
      <c r="F4871"/>
    </row>
    <row r="4872" spans="1:6" ht="15" x14ac:dyDescent="0.25">
      <c r="A4872"/>
      <c r="B4872"/>
      <c r="C4872"/>
      <c r="D4872"/>
      <c r="E4872"/>
      <c r="F4872"/>
    </row>
    <row r="4873" spans="1:6" ht="15" x14ac:dyDescent="0.25">
      <c r="A4873"/>
      <c r="B4873"/>
      <c r="C4873"/>
      <c r="D4873"/>
      <c r="E4873"/>
      <c r="F4873"/>
    </row>
    <row r="4874" spans="1:6" ht="15" x14ac:dyDescent="0.25">
      <c r="A4874"/>
      <c r="B4874"/>
      <c r="C4874"/>
      <c r="D4874"/>
      <c r="E4874"/>
      <c r="F4874"/>
    </row>
    <row r="4875" spans="1:6" ht="15" x14ac:dyDescent="0.25">
      <c r="A4875"/>
      <c r="B4875"/>
      <c r="C4875"/>
      <c r="D4875"/>
      <c r="E4875"/>
      <c r="F4875"/>
    </row>
    <row r="4876" spans="1:6" ht="15" x14ac:dyDescent="0.25">
      <c r="A4876"/>
      <c r="B4876"/>
      <c r="C4876"/>
      <c r="D4876"/>
      <c r="E4876"/>
      <c r="F4876"/>
    </row>
    <row r="4877" spans="1:6" ht="15" x14ac:dyDescent="0.25">
      <c r="A4877"/>
      <c r="B4877"/>
      <c r="C4877"/>
      <c r="D4877"/>
      <c r="E4877"/>
      <c r="F4877"/>
    </row>
    <row r="4878" spans="1:6" ht="15" x14ac:dyDescent="0.25">
      <c r="A4878"/>
      <c r="B4878"/>
      <c r="C4878"/>
      <c r="D4878"/>
      <c r="E4878"/>
      <c r="F4878"/>
    </row>
    <row r="4879" spans="1:6" ht="15" x14ac:dyDescent="0.25">
      <c r="A4879"/>
      <c r="B4879"/>
      <c r="C4879"/>
      <c r="D4879"/>
      <c r="E4879"/>
      <c r="F4879"/>
    </row>
    <row r="4880" spans="1:6" ht="15" x14ac:dyDescent="0.25">
      <c r="A4880"/>
      <c r="B4880"/>
      <c r="C4880"/>
      <c r="D4880"/>
      <c r="E4880"/>
      <c r="F4880"/>
    </row>
    <row r="4881" spans="1:6" ht="15" x14ac:dyDescent="0.25">
      <c r="A4881"/>
      <c r="B4881"/>
      <c r="C4881"/>
      <c r="D4881"/>
      <c r="E4881"/>
      <c r="F4881"/>
    </row>
    <row r="4882" spans="1:6" ht="15" x14ac:dyDescent="0.25">
      <c r="A4882"/>
      <c r="B4882"/>
      <c r="C4882"/>
      <c r="D4882"/>
      <c r="E4882"/>
      <c r="F4882"/>
    </row>
    <row r="4883" spans="1:6" ht="15" x14ac:dyDescent="0.25">
      <c r="A4883"/>
      <c r="B4883"/>
      <c r="C4883"/>
      <c r="D4883"/>
      <c r="E4883"/>
      <c r="F4883"/>
    </row>
    <row r="4884" spans="1:6" ht="15" x14ac:dyDescent="0.25">
      <c r="A4884"/>
      <c r="B4884"/>
      <c r="C4884"/>
      <c r="D4884"/>
      <c r="E4884"/>
      <c r="F4884"/>
    </row>
    <row r="4885" spans="1:6" ht="15" x14ac:dyDescent="0.25">
      <c r="A4885"/>
      <c r="B4885"/>
      <c r="C4885"/>
      <c r="D4885"/>
      <c r="E4885"/>
      <c r="F4885"/>
    </row>
    <row r="4886" spans="1:6" ht="15" x14ac:dyDescent="0.25">
      <c r="A4886"/>
      <c r="B4886"/>
      <c r="C4886"/>
      <c r="D4886"/>
      <c r="E4886"/>
      <c r="F4886"/>
    </row>
    <row r="4887" spans="1:6" ht="15" x14ac:dyDescent="0.25">
      <c r="A4887"/>
      <c r="B4887"/>
      <c r="C4887"/>
      <c r="D4887"/>
      <c r="E4887"/>
      <c r="F4887"/>
    </row>
    <row r="4888" spans="1:6" ht="15" x14ac:dyDescent="0.25">
      <c r="A4888"/>
      <c r="B4888"/>
      <c r="C4888"/>
      <c r="D4888"/>
      <c r="E4888"/>
      <c r="F4888"/>
    </row>
    <row r="4889" spans="1:6" ht="15" x14ac:dyDescent="0.25">
      <c r="A4889"/>
      <c r="B4889"/>
      <c r="C4889"/>
      <c r="D4889"/>
      <c r="E4889"/>
      <c r="F4889"/>
    </row>
    <row r="4890" spans="1:6" ht="15" x14ac:dyDescent="0.25">
      <c r="A4890"/>
      <c r="B4890"/>
      <c r="C4890"/>
      <c r="D4890"/>
      <c r="E4890"/>
      <c r="F4890"/>
    </row>
    <row r="4891" spans="1:6" ht="15" x14ac:dyDescent="0.25">
      <c r="A4891"/>
      <c r="B4891"/>
      <c r="C4891"/>
      <c r="D4891"/>
      <c r="E4891"/>
      <c r="F4891"/>
    </row>
    <row r="4892" spans="1:6" ht="15" x14ac:dyDescent="0.25">
      <c r="A4892"/>
      <c r="B4892"/>
      <c r="C4892"/>
      <c r="D4892"/>
      <c r="E4892"/>
      <c r="F4892"/>
    </row>
    <row r="4893" spans="1:6" ht="15" x14ac:dyDescent="0.25">
      <c r="A4893"/>
      <c r="B4893"/>
      <c r="C4893"/>
      <c r="D4893"/>
      <c r="E4893"/>
      <c r="F4893"/>
    </row>
    <row r="4894" spans="1:6" ht="15" x14ac:dyDescent="0.25">
      <c r="A4894"/>
      <c r="B4894"/>
      <c r="C4894"/>
      <c r="D4894"/>
      <c r="E4894"/>
      <c r="F4894"/>
    </row>
    <row r="4895" spans="1:6" ht="15" x14ac:dyDescent="0.25">
      <c r="A4895"/>
      <c r="B4895"/>
      <c r="C4895"/>
      <c r="D4895"/>
      <c r="E4895"/>
      <c r="F4895"/>
    </row>
    <row r="4896" spans="1:6" ht="15" x14ac:dyDescent="0.25">
      <c r="A4896"/>
      <c r="B4896"/>
      <c r="C4896"/>
      <c r="D4896"/>
      <c r="E4896"/>
      <c r="F4896"/>
    </row>
    <row r="4897" spans="1:6" ht="15" x14ac:dyDescent="0.25">
      <c r="A4897"/>
      <c r="B4897"/>
      <c r="C4897"/>
      <c r="D4897"/>
      <c r="E4897"/>
      <c r="F4897"/>
    </row>
    <row r="4898" spans="1:6" ht="15" x14ac:dyDescent="0.25">
      <c r="A4898"/>
      <c r="B4898"/>
      <c r="C4898"/>
      <c r="D4898"/>
      <c r="E4898"/>
      <c r="F4898"/>
    </row>
    <row r="4899" spans="1:6" ht="15" x14ac:dyDescent="0.25">
      <c r="A4899"/>
      <c r="B4899"/>
      <c r="C4899"/>
      <c r="D4899"/>
      <c r="E4899"/>
      <c r="F4899"/>
    </row>
    <row r="4900" spans="1:6" ht="15" x14ac:dyDescent="0.25">
      <c r="A4900"/>
      <c r="B4900"/>
      <c r="C4900"/>
      <c r="D4900"/>
      <c r="E4900"/>
      <c r="F4900"/>
    </row>
    <row r="4901" spans="1:6" ht="15" x14ac:dyDescent="0.25">
      <c r="A4901"/>
      <c r="B4901"/>
      <c r="C4901"/>
      <c r="D4901"/>
      <c r="E4901"/>
      <c r="F4901"/>
    </row>
    <row r="4902" spans="1:6" ht="15" x14ac:dyDescent="0.25">
      <c r="A4902"/>
      <c r="B4902"/>
      <c r="C4902"/>
      <c r="D4902"/>
      <c r="E4902"/>
      <c r="F4902"/>
    </row>
    <row r="4903" spans="1:6" ht="15" x14ac:dyDescent="0.25">
      <c r="A4903"/>
      <c r="B4903"/>
      <c r="C4903"/>
      <c r="D4903"/>
      <c r="E4903"/>
      <c r="F4903"/>
    </row>
    <row r="4904" spans="1:6" ht="15" x14ac:dyDescent="0.25">
      <c r="A4904"/>
      <c r="B4904"/>
      <c r="C4904"/>
      <c r="D4904"/>
      <c r="E4904"/>
      <c r="F4904"/>
    </row>
    <row r="4905" spans="1:6" ht="15" x14ac:dyDescent="0.25">
      <c r="A4905"/>
      <c r="B4905"/>
      <c r="C4905"/>
      <c r="D4905"/>
      <c r="E4905"/>
      <c r="F4905"/>
    </row>
    <row r="4906" spans="1:6" ht="15" x14ac:dyDescent="0.25">
      <c r="A4906"/>
      <c r="B4906"/>
      <c r="C4906"/>
      <c r="D4906"/>
      <c r="E4906"/>
      <c r="F4906"/>
    </row>
    <row r="4907" spans="1:6" ht="15" x14ac:dyDescent="0.25">
      <c r="A4907"/>
      <c r="B4907"/>
      <c r="C4907"/>
      <c r="D4907"/>
      <c r="E4907"/>
      <c r="F4907"/>
    </row>
    <row r="4908" spans="1:6" ht="15" x14ac:dyDescent="0.25">
      <c r="A4908"/>
      <c r="B4908"/>
      <c r="C4908"/>
      <c r="D4908"/>
      <c r="E4908"/>
      <c r="F4908"/>
    </row>
    <row r="4909" spans="1:6" ht="15" x14ac:dyDescent="0.25">
      <c r="A4909"/>
      <c r="B4909"/>
      <c r="C4909"/>
      <c r="D4909"/>
      <c r="E4909"/>
      <c r="F4909"/>
    </row>
    <row r="4910" spans="1:6" ht="15" x14ac:dyDescent="0.25">
      <c r="A4910"/>
      <c r="B4910"/>
      <c r="C4910"/>
      <c r="D4910"/>
      <c r="E4910"/>
      <c r="F4910"/>
    </row>
    <row r="4911" spans="1:6" ht="15" x14ac:dyDescent="0.25">
      <c r="A4911"/>
      <c r="B4911"/>
      <c r="C4911"/>
      <c r="D4911"/>
      <c r="E4911"/>
      <c r="F4911"/>
    </row>
    <row r="4912" spans="1:6" ht="15" x14ac:dyDescent="0.25">
      <c r="A4912"/>
      <c r="B4912"/>
      <c r="C4912"/>
      <c r="D4912"/>
      <c r="E4912"/>
      <c r="F4912"/>
    </row>
    <row r="4913" spans="1:6" ht="15" x14ac:dyDescent="0.25">
      <c r="A4913"/>
      <c r="B4913"/>
      <c r="C4913"/>
      <c r="D4913"/>
      <c r="E4913"/>
      <c r="F4913"/>
    </row>
    <row r="4914" spans="1:6" ht="15" x14ac:dyDescent="0.25">
      <c r="A4914"/>
      <c r="B4914"/>
      <c r="C4914"/>
      <c r="D4914"/>
      <c r="E4914"/>
      <c r="F4914"/>
    </row>
    <row r="4915" spans="1:6" ht="15" x14ac:dyDescent="0.25">
      <c r="A4915"/>
      <c r="B4915"/>
      <c r="C4915"/>
      <c r="D4915"/>
      <c r="E4915"/>
      <c r="F4915"/>
    </row>
    <row r="4916" spans="1:6" ht="15" x14ac:dyDescent="0.25">
      <c r="A4916"/>
      <c r="B4916"/>
      <c r="C4916"/>
      <c r="D4916"/>
      <c r="E4916"/>
      <c r="F4916"/>
    </row>
    <row r="4917" spans="1:6" ht="15" x14ac:dyDescent="0.25">
      <c r="A4917"/>
      <c r="B4917"/>
      <c r="C4917"/>
      <c r="D4917"/>
      <c r="E4917"/>
      <c r="F4917"/>
    </row>
    <row r="4918" spans="1:6" ht="15" x14ac:dyDescent="0.25">
      <c r="A4918"/>
      <c r="B4918"/>
      <c r="C4918"/>
      <c r="D4918"/>
      <c r="E4918"/>
      <c r="F4918"/>
    </row>
    <row r="4919" spans="1:6" ht="15" x14ac:dyDescent="0.25">
      <c r="A4919"/>
      <c r="B4919"/>
      <c r="C4919"/>
      <c r="D4919"/>
      <c r="E4919"/>
      <c r="F4919"/>
    </row>
    <row r="4920" spans="1:6" ht="15" x14ac:dyDescent="0.25">
      <c r="A4920"/>
      <c r="B4920"/>
      <c r="C4920"/>
      <c r="D4920"/>
      <c r="E4920"/>
      <c r="F4920"/>
    </row>
    <row r="4921" spans="1:6" ht="15" x14ac:dyDescent="0.25">
      <c r="A4921"/>
      <c r="B4921"/>
      <c r="C4921"/>
      <c r="D4921"/>
      <c r="E4921"/>
      <c r="F4921"/>
    </row>
    <row r="4922" spans="1:6" ht="15" x14ac:dyDescent="0.25">
      <c r="A4922"/>
      <c r="B4922"/>
      <c r="C4922"/>
      <c r="D4922"/>
      <c r="E4922"/>
      <c r="F4922"/>
    </row>
    <row r="4923" spans="1:6" ht="15" x14ac:dyDescent="0.25">
      <c r="A4923"/>
      <c r="B4923"/>
      <c r="C4923"/>
      <c r="D4923"/>
      <c r="E4923"/>
      <c r="F4923"/>
    </row>
    <row r="4924" spans="1:6" ht="15" x14ac:dyDescent="0.25">
      <c r="A4924"/>
      <c r="B4924"/>
      <c r="C4924"/>
      <c r="D4924"/>
      <c r="E4924"/>
      <c r="F4924"/>
    </row>
    <row r="4925" spans="1:6" ht="15" x14ac:dyDescent="0.25">
      <c r="A4925"/>
      <c r="B4925"/>
      <c r="C4925"/>
      <c r="D4925"/>
      <c r="E4925"/>
      <c r="F4925"/>
    </row>
    <row r="4926" spans="1:6" ht="15" x14ac:dyDescent="0.25">
      <c r="A4926"/>
      <c r="B4926"/>
      <c r="C4926"/>
      <c r="D4926"/>
      <c r="E4926"/>
      <c r="F4926"/>
    </row>
    <row r="4927" spans="1:6" ht="15" x14ac:dyDescent="0.25">
      <c r="A4927"/>
      <c r="B4927"/>
      <c r="C4927"/>
      <c r="D4927"/>
      <c r="E4927"/>
      <c r="F4927"/>
    </row>
    <row r="4928" spans="1:6" ht="15" x14ac:dyDescent="0.25">
      <c r="A4928"/>
      <c r="B4928"/>
      <c r="C4928"/>
      <c r="D4928"/>
      <c r="E4928"/>
      <c r="F4928"/>
    </row>
    <row r="4929" spans="1:6" ht="15" x14ac:dyDescent="0.25">
      <c r="A4929"/>
      <c r="B4929"/>
      <c r="C4929"/>
      <c r="D4929"/>
      <c r="E4929"/>
      <c r="F4929"/>
    </row>
    <row r="4930" spans="1:6" ht="15" x14ac:dyDescent="0.25">
      <c r="A4930"/>
      <c r="B4930"/>
      <c r="C4930"/>
      <c r="D4930"/>
      <c r="E4930"/>
      <c r="F4930"/>
    </row>
    <row r="4931" spans="1:6" ht="15" x14ac:dyDescent="0.25">
      <c r="A4931"/>
      <c r="B4931"/>
      <c r="C4931"/>
      <c r="D4931"/>
      <c r="E4931"/>
      <c r="F4931"/>
    </row>
    <row r="4932" spans="1:6" ht="15" x14ac:dyDescent="0.25">
      <c r="A4932"/>
      <c r="B4932"/>
      <c r="C4932"/>
      <c r="D4932"/>
      <c r="E4932"/>
      <c r="F4932"/>
    </row>
    <row r="4933" spans="1:6" ht="15" x14ac:dyDescent="0.25">
      <c r="A4933"/>
      <c r="B4933"/>
      <c r="C4933"/>
      <c r="D4933"/>
      <c r="E4933"/>
      <c r="F4933"/>
    </row>
    <row r="4934" spans="1:6" ht="15" x14ac:dyDescent="0.25">
      <c r="A4934"/>
      <c r="B4934"/>
      <c r="C4934"/>
      <c r="D4934"/>
      <c r="E4934"/>
      <c r="F4934"/>
    </row>
    <row r="4935" spans="1:6" ht="15" x14ac:dyDescent="0.25">
      <c r="A4935"/>
      <c r="B4935"/>
      <c r="C4935"/>
      <c r="D4935"/>
      <c r="E4935"/>
      <c r="F4935"/>
    </row>
    <row r="4936" spans="1:6" ht="15" x14ac:dyDescent="0.25">
      <c r="A4936"/>
      <c r="B4936"/>
      <c r="C4936"/>
      <c r="D4936"/>
      <c r="E4936"/>
      <c r="F4936"/>
    </row>
    <row r="4937" spans="1:6" ht="15" x14ac:dyDescent="0.25">
      <c r="A4937"/>
      <c r="B4937"/>
      <c r="C4937"/>
      <c r="D4937"/>
      <c r="E4937"/>
      <c r="F4937"/>
    </row>
    <row r="4938" spans="1:6" ht="15" x14ac:dyDescent="0.25">
      <c r="A4938"/>
      <c r="B4938"/>
      <c r="C4938"/>
      <c r="D4938"/>
      <c r="E4938"/>
      <c r="F4938"/>
    </row>
    <row r="4939" spans="1:6" ht="15" x14ac:dyDescent="0.25">
      <c r="A4939"/>
      <c r="B4939"/>
      <c r="C4939"/>
      <c r="D4939"/>
      <c r="E4939"/>
      <c r="F4939"/>
    </row>
    <row r="4940" spans="1:6" ht="15" x14ac:dyDescent="0.25">
      <c r="A4940"/>
      <c r="B4940"/>
      <c r="C4940"/>
      <c r="D4940"/>
      <c r="E4940"/>
      <c r="F4940"/>
    </row>
    <row r="4941" spans="1:6" ht="15" x14ac:dyDescent="0.25">
      <c r="A4941"/>
      <c r="B4941"/>
      <c r="C4941"/>
      <c r="D4941"/>
      <c r="E4941"/>
      <c r="F4941"/>
    </row>
    <row r="4942" spans="1:6" ht="15" x14ac:dyDescent="0.25">
      <c r="A4942"/>
      <c r="B4942"/>
      <c r="C4942"/>
      <c r="D4942"/>
      <c r="E4942"/>
      <c r="F4942"/>
    </row>
    <row r="4943" spans="1:6" ht="15" x14ac:dyDescent="0.25">
      <c r="A4943"/>
      <c r="B4943"/>
      <c r="C4943"/>
      <c r="D4943"/>
      <c r="E4943"/>
      <c r="F4943"/>
    </row>
    <row r="4944" spans="1:6" ht="15" x14ac:dyDescent="0.25">
      <c r="A4944"/>
      <c r="B4944"/>
      <c r="C4944"/>
      <c r="D4944"/>
      <c r="E4944"/>
      <c r="F4944"/>
    </row>
    <row r="4945" spans="1:6" ht="15" x14ac:dyDescent="0.25">
      <c r="A4945"/>
      <c r="B4945"/>
      <c r="C4945"/>
      <c r="D4945"/>
      <c r="E4945"/>
      <c r="F4945"/>
    </row>
    <row r="4946" spans="1:6" ht="15" x14ac:dyDescent="0.25">
      <c r="A4946"/>
      <c r="B4946"/>
      <c r="C4946"/>
      <c r="D4946"/>
      <c r="E4946"/>
      <c r="F4946"/>
    </row>
    <row r="4947" spans="1:6" ht="15" x14ac:dyDescent="0.25">
      <c r="A4947"/>
      <c r="B4947"/>
      <c r="C4947"/>
      <c r="D4947"/>
      <c r="E4947"/>
      <c r="F4947"/>
    </row>
    <row r="4948" spans="1:6" ht="15" x14ac:dyDescent="0.25">
      <c r="A4948"/>
      <c r="B4948"/>
      <c r="C4948"/>
      <c r="D4948"/>
      <c r="E4948"/>
      <c r="F4948"/>
    </row>
    <row r="4949" spans="1:6" ht="15" x14ac:dyDescent="0.25">
      <c r="A4949"/>
      <c r="B4949"/>
      <c r="C4949"/>
      <c r="D4949"/>
      <c r="E4949"/>
      <c r="F4949"/>
    </row>
    <row r="4950" spans="1:6" ht="15" x14ac:dyDescent="0.25">
      <c r="A4950"/>
      <c r="B4950"/>
      <c r="C4950"/>
      <c r="D4950"/>
      <c r="E4950"/>
      <c r="F4950"/>
    </row>
    <row r="4951" spans="1:6" ht="15" x14ac:dyDescent="0.25">
      <c r="A4951"/>
      <c r="B4951"/>
      <c r="C4951"/>
      <c r="D4951"/>
      <c r="E4951"/>
      <c r="F4951"/>
    </row>
    <row r="4952" spans="1:6" ht="15" x14ac:dyDescent="0.25">
      <c r="A4952"/>
      <c r="B4952"/>
      <c r="C4952"/>
      <c r="D4952"/>
      <c r="E4952"/>
      <c r="F4952"/>
    </row>
    <row r="4953" spans="1:6" ht="15" x14ac:dyDescent="0.25">
      <c r="A4953"/>
      <c r="B4953"/>
      <c r="C4953"/>
      <c r="D4953"/>
      <c r="E4953"/>
      <c r="F4953"/>
    </row>
    <row r="4954" spans="1:6" ht="15" x14ac:dyDescent="0.25">
      <c r="A4954"/>
      <c r="B4954"/>
      <c r="C4954"/>
      <c r="D4954"/>
      <c r="E4954"/>
      <c r="F4954"/>
    </row>
    <row r="4955" spans="1:6" ht="15" x14ac:dyDescent="0.25">
      <c r="A4955"/>
      <c r="B4955"/>
      <c r="C4955"/>
      <c r="D4955"/>
      <c r="E4955"/>
      <c r="F4955"/>
    </row>
    <row r="4956" spans="1:6" ht="15" x14ac:dyDescent="0.25">
      <c r="A4956"/>
      <c r="B4956"/>
      <c r="C4956"/>
      <c r="D4956"/>
      <c r="E4956"/>
      <c r="F4956"/>
    </row>
    <row r="4957" spans="1:6" ht="15" x14ac:dyDescent="0.25">
      <c r="A4957"/>
      <c r="B4957"/>
      <c r="C4957"/>
      <c r="D4957"/>
      <c r="E4957"/>
      <c r="F4957"/>
    </row>
    <row r="4958" spans="1:6" ht="15" x14ac:dyDescent="0.25">
      <c r="A4958"/>
      <c r="B4958"/>
      <c r="C4958"/>
      <c r="D4958"/>
      <c r="E4958"/>
      <c r="F4958"/>
    </row>
    <row r="4959" spans="1:6" ht="15" x14ac:dyDescent="0.25">
      <c r="A4959"/>
      <c r="B4959"/>
      <c r="C4959"/>
      <c r="D4959"/>
      <c r="E4959"/>
      <c r="F4959"/>
    </row>
    <row r="4960" spans="1:6" ht="15" x14ac:dyDescent="0.25">
      <c r="A4960"/>
      <c r="B4960"/>
      <c r="C4960"/>
      <c r="D4960"/>
      <c r="E4960"/>
      <c r="F4960"/>
    </row>
    <row r="4961" spans="1:6" ht="15" x14ac:dyDescent="0.25">
      <c r="A4961"/>
      <c r="B4961"/>
      <c r="C4961"/>
      <c r="D4961"/>
      <c r="E4961"/>
      <c r="F4961"/>
    </row>
    <row r="4962" spans="1:6" ht="15" x14ac:dyDescent="0.25">
      <c r="A4962"/>
      <c r="B4962"/>
      <c r="C4962"/>
      <c r="D4962"/>
      <c r="E4962"/>
      <c r="F4962"/>
    </row>
    <row r="4963" spans="1:6" ht="15" x14ac:dyDescent="0.25">
      <c r="A4963"/>
      <c r="B4963"/>
      <c r="C4963"/>
      <c r="D4963"/>
      <c r="E4963"/>
      <c r="F4963"/>
    </row>
    <row r="4964" spans="1:6" ht="15" x14ac:dyDescent="0.25">
      <c r="A4964"/>
      <c r="B4964"/>
      <c r="C4964"/>
      <c r="D4964"/>
      <c r="E4964"/>
      <c r="F4964"/>
    </row>
    <row r="4965" spans="1:6" ht="15" x14ac:dyDescent="0.25">
      <c r="A4965"/>
      <c r="B4965"/>
      <c r="C4965"/>
      <c r="D4965"/>
      <c r="E4965"/>
      <c r="F4965"/>
    </row>
    <row r="4966" spans="1:6" ht="15" x14ac:dyDescent="0.25">
      <c r="A4966"/>
      <c r="B4966"/>
      <c r="C4966"/>
      <c r="D4966"/>
      <c r="E4966"/>
      <c r="F4966"/>
    </row>
    <row r="4967" spans="1:6" ht="15" x14ac:dyDescent="0.25">
      <c r="A4967"/>
      <c r="B4967"/>
      <c r="C4967"/>
      <c r="D4967"/>
      <c r="E4967"/>
      <c r="F4967"/>
    </row>
    <row r="4968" spans="1:6" ht="15" x14ac:dyDescent="0.25">
      <c r="A4968"/>
      <c r="B4968"/>
      <c r="C4968"/>
      <c r="D4968"/>
      <c r="E4968"/>
      <c r="F4968"/>
    </row>
    <row r="4969" spans="1:6" ht="15" x14ac:dyDescent="0.25">
      <c r="A4969"/>
      <c r="B4969"/>
      <c r="C4969"/>
      <c r="D4969"/>
      <c r="E4969"/>
      <c r="F4969"/>
    </row>
    <row r="4970" spans="1:6" ht="15" x14ac:dyDescent="0.25">
      <c r="A4970"/>
      <c r="B4970"/>
      <c r="C4970"/>
      <c r="D4970"/>
      <c r="E4970"/>
      <c r="F4970"/>
    </row>
    <row r="4971" spans="1:6" ht="15" x14ac:dyDescent="0.25">
      <c r="A4971"/>
      <c r="B4971"/>
      <c r="C4971"/>
      <c r="D4971"/>
      <c r="E4971"/>
      <c r="F4971"/>
    </row>
    <row r="4972" spans="1:6" ht="15" x14ac:dyDescent="0.25">
      <c r="A4972"/>
      <c r="B4972"/>
      <c r="C4972"/>
      <c r="D4972"/>
      <c r="E4972"/>
      <c r="F4972"/>
    </row>
    <row r="4973" spans="1:6" ht="15" x14ac:dyDescent="0.25">
      <c r="A4973"/>
      <c r="B4973"/>
      <c r="C4973"/>
      <c r="D4973"/>
      <c r="E4973"/>
      <c r="F4973"/>
    </row>
    <row r="4974" spans="1:6" ht="15" x14ac:dyDescent="0.25">
      <c r="A4974"/>
      <c r="B4974"/>
      <c r="C4974"/>
      <c r="D4974"/>
      <c r="E4974"/>
      <c r="F4974"/>
    </row>
    <row r="4975" spans="1:6" ht="15" x14ac:dyDescent="0.25">
      <c r="A4975"/>
      <c r="B4975"/>
      <c r="C4975"/>
      <c r="D4975"/>
      <c r="E4975"/>
      <c r="F4975"/>
    </row>
    <row r="4976" spans="1:6" ht="15" x14ac:dyDescent="0.25">
      <c r="A4976"/>
      <c r="B4976"/>
      <c r="C4976"/>
      <c r="D4976"/>
      <c r="E4976"/>
      <c r="F4976"/>
    </row>
    <row r="4977" spans="1:6" ht="15" x14ac:dyDescent="0.25">
      <c r="A4977"/>
      <c r="B4977"/>
      <c r="C4977"/>
      <c r="D4977"/>
      <c r="E4977"/>
      <c r="F4977"/>
    </row>
    <row r="4978" spans="1:6" ht="15" x14ac:dyDescent="0.25">
      <c r="A4978"/>
      <c r="B4978"/>
      <c r="C4978"/>
      <c r="D4978"/>
      <c r="E4978"/>
      <c r="F4978"/>
    </row>
    <row r="4979" spans="1:6" ht="15" x14ac:dyDescent="0.25">
      <c r="A4979"/>
      <c r="B4979"/>
      <c r="C4979"/>
      <c r="D4979"/>
      <c r="E4979"/>
      <c r="F4979"/>
    </row>
    <row r="4980" spans="1:6" ht="15" x14ac:dyDescent="0.25">
      <c r="A4980"/>
      <c r="B4980"/>
      <c r="C4980"/>
      <c r="D4980"/>
      <c r="E4980"/>
      <c r="F4980"/>
    </row>
    <row r="4981" spans="1:6" ht="15" x14ac:dyDescent="0.25">
      <c r="A4981"/>
      <c r="B4981"/>
      <c r="C4981"/>
      <c r="D4981"/>
      <c r="E4981"/>
      <c r="F4981"/>
    </row>
    <row r="4982" spans="1:6" ht="15" x14ac:dyDescent="0.25">
      <c r="A4982"/>
      <c r="B4982"/>
      <c r="C4982"/>
      <c r="D4982"/>
      <c r="E4982"/>
      <c r="F4982"/>
    </row>
    <row r="4983" spans="1:6" ht="15" x14ac:dyDescent="0.25">
      <c r="A4983"/>
      <c r="B4983"/>
      <c r="C4983"/>
      <c r="D4983"/>
      <c r="E4983"/>
      <c r="F4983"/>
    </row>
    <row r="4984" spans="1:6" ht="15" x14ac:dyDescent="0.25">
      <c r="A4984"/>
      <c r="B4984"/>
      <c r="C4984"/>
      <c r="D4984"/>
      <c r="E4984"/>
      <c r="F4984"/>
    </row>
    <row r="4985" spans="1:6" ht="15" x14ac:dyDescent="0.25">
      <c r="A4985"/>
      <c r="B4985"/>
      <c r="C4985"/>
      <c r="D4985"/>
      <c r="E4985"/>
      <c r="F4985"/>
    </row>
    <row r="4986" spans="1:6" ht="15" x14ac:dyDescent="0.25">
      <c r="A4986"/>
      <c r="B4986"/>
      <c r="C4986"/>
      <c r="D4986"/>
      <c r="E4986"/>
      <c r="F4986"/>
    </row>
    <row r="4987" spans="1:6" ht="15" x14ac:dyDescent="0.25">
      <c r="A4987"/>
      <c r="B4987"/>
      <c r="C4987"/>
      <c r="D4987"/>
      <c r="E4987"/>
      <c r="F4987"/>
    </row>
    <row r="4988" spans="1:6" ht="15" x14ac:dyDescent="0.25">
      <c r="A4988"/>
      <c r="B4988"/>
      <c r="C4988"/>
      <c r="D4988"/>
      <c r="E4988"/>
      <c r="F4988"/>
    </row>
    <row r="4989" spans="1:6" ht="15" x14ac:dyDescent="0.25">
      <c r="A4989"/>
      <c r="B4989"/>
      <c r="C4989"/>
      <c r="D4989"/>
      <c r="E4989"/>
      <c r="F4989"/>
    </row>
    <row r="4990" spans="1:6" ht="15" x14ac:dyDescent="0.25">
      <c r="A4990"/>
      <c r="B4990"/>
      <c r="C4990"/>
      <c r="D4990"/>
      <c r="E4990"/>
      <c r="F4990"/>
    </row>
    <row r="4991" spans="1:6" ht="15" x14ac:dyDescent="0.25">
      <c r="A4991"/>
      <c r="B4991"/>
      <c r="C4991"/>
      <c r="D4991"/>
      <c r="E4991"/>
      <c r="F4991"/>
    </row>
    <row r="4992" spans="1:6" ht="15" x14ac:dyDescent="0.25">
      <c r="A4992"/>
      <c r="B4992"/>
      <c r="C4992"/>
      <c r="D4992"/>
      <c r="E4992"/>
      <c r="F4992"/>
    </row>
    <row r="4993" spans="1:6" ht="15" x14ac:dyDescent="0.25">
      <c r="A4993"/>
      <c r="B4993"/>
      <c r="C4993"/>
      <c r="D4993"/>
      <c r="E4993"/>
      <c r="F4993"/>
    </row>
    <row r="4994" spans="1:6" ht="15" x14ac:dyDescent="0.25">
      <c r="A4994"/>
      <c r="B4994"/>
      <c r="C4994"/>
      <c r="D4994"/>
      <c r="E4994"/>
      <c r="F4994"/>
    </row>
    <row r="4995" spans="1:6" ht="15" x14ac:dyDescent="0.25">
      <c r="A4995"/>
      <c r="B4995"/>
      <c r="C4995"/>
      <c r="D4995"/>
      <c r="E4995"/>
      <c r="F4995"/>
    </row>
    <row r="4996" spans="1:6" ht="15" x14ac:dyDescent="0.25">
      <c r="A4996"/>
      <c r="B4996"/>
      <c r="C4996"/>
      <c r="D4996"/>
      <c r="E4996"/>
      <c r="F4996"/>
    </row>
    <row r="4997" spans="1:6" ht="15" x14ac:dyDescent="0.25">
      <c r="A4997"/>
      <c r="B4997"/>
      <c r="C4997"/>
      <c r="D4997"/>
      <c r="E4997"/>
      <c r="F4997"/>
    </row>
    <row r="4998" spans="1:6" ht="15" x14ac:dyDescent="0.25">
      <c r="A4998"/>
      <c r="B4998"/>
      <c r="C4998"/>
      <c r="D4998"/>
      <c r="E4998"/>
      <c r="F4998"/>
    </row>
    <row r="4999" spans="1:6" ht="15" x14ac:dyDescent="0.25">
      <c r="A4999"/>
      <c r="B4999"/>
      <c r="C4999"/>
      <c r="D4999"/>
      <c r="E4999"/>
      <c r="F4999"/>
    </row>
    <row r="5000" spans="1:6" ht="15" x14ac:dyDescent="0.25">
      <c r="A5000"/>
      <c r="B5000"/>
      <c r="C5000"/>
      <c r="D5000"/>
      <c r="E5000"/>
      <c r="F5000"/>
    </row>
    <row r="5001" spans="1:6" ht="15" x14ac:dyDescent="0.25">
      <c r="A5001"/>
      <c r="B5001"/>
      <c r="C5001"/>
      <c r="D5001"/>
      <c r="E5001"/>
      <c r="F5001"/>
    </row>
  </sheetData>
  <mergeCells count="3">
    <mergeCell ref="L1:P1"/>
    <mergeCell ref="Q1:U1"/>
    <mergeCell ref="G1:K1"/>
  </mergeCells>
  <phoneticPr fontId="9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BACBD-5FE6-4306-BC86-3E80B73967D6}">
  <sheetPr codeName="Sheet8">
    <tabColor rgb="FF0070C0"/>
  </sheetPr>
  <dimension ref="A1:V5001"/>
  <sheetViews>
    <sheetView topLeftCell="B2" zoomScale="90" zoomScaleNormal="90" workbookViewId="0">
      <selection activeCell="K20" sqref="K20"/>
    </sheetView>
  </sheetViews>
  <sheetFormatPr defaultColWidth="8.7109375" defaultRowHeight="12.75" x14ac:dyDescent="0.2"/>
  <cols>
    <col min="1" max="1" width="12.85546875" style="1" customWidth="1"/>
    <col min="2" max="2" width="12.140625" style="1" customWidth="1"/>
    <col min="3" max="3" width="14.140625" style="1" customWidth="1"/>
    <col min="4" max="4" width="10.85546875" style="1" customWidth="1"/>
    <col min="5" max="5" width="15.5703125" style="1" bestFit="1" customWidth="1"/>
    <col min="6" max="6" width="11.7109375" style="1" customWidth="1"/>
    <col min="7" max="7" width="12.140625" style="1" customWidth="1"/>
    <col min="8" max="8" width="12.28515625" style="1" customWidth="1"/>
    <col min="9" max="9" width="14.5703125" style="1" customWidth="1"/>
    <col min="10" max="11" width="11.85546875" style="1" customWidth="1"/>
    <col min="12" max="12" width="13" style="1" customWidth="1"/>
    <col min="13" max="13" width="10" style="1" customWidth="1"/>
    <col min="14" max="14" width="16.140625" style="1" bestFit="1" customWidth="1"/>
    <col min="15" max="16" width="9.7109375" style="1" customWidth="1"/>
    <col min="17" max="17" width="9.85546875" style="1" customWidth="1"/>
    <col min="18" max="18" width="13.5703125" style="1" customWidth="1"/>
    <col min="19" max="19" width="12.42578125" style="1" customWidth="1"/>
    <col min="20" max="20" width="15.140625" style="1" customWidth="1"/>
    <col min="21" max="21" width="14" style="1" bestFit="1" customWidth="1"/>
    <col min="22" max="22" width="12.28515625" style="1" customWidth="1"/>
    <col min="23" max="16384" width="8.7109375" style="1"/>
  </cols>
  <sheetData>
    <row r="1" spans="1:22" ht="33.950000000000003" customHeight="1" x14ac:dyDescent="0.2">
      <c r="A1" s="22"/>
      <c r="B1" s="22"/>
      <c r="C1" s="22"/>
      <c r="D1" s="22"/>
      <c r="E1" s="22"/>
      <c r="F1" s="22"/>
      <c r="G1" s="40" t="s">
        <v>613</v>
      </c>
      <c r="H1" s="40"/>
      <c r="I1" s="40"/>
      <c r="J1" s="40"/>
      <c r="K1" s="40"/>
      <c r="L1" s="38" t="s">
        <v>614</v>
      </c>
      <c r="M1" s="38"/>
      <c r="N1" s="38"/>
      <c r="O1" s="38"/>
      <c r="P1" s="38"/>
      <c r="Q1" s="39" t="s">
        <v>615</v>
      </c>
      <c r="R1" s="39"/>
      <c r="S1" s="39"/>
      <c r="T1" s="39"/>
      <c r="U1" s="39"/>
      <c r="V1" s="28" t="s">
        <v>616</v>
      </c>
    </row>
    <row r="2" spans="1:22" s="2" customFormat="1" ht="54.6" customHeight="1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23" t="s">
        <v>638</v>
      </c>
      <c r="H2" s="6" t="s">
        <v>617</v>
      </c>
      <c r="I2" s="21" t="s">
        <v>618</v>
      </c>
      <c r="J2" s="9" t="s">
        <v>619</v>
      </c>
      <c r="K2" s="10" t="s">
        <v>620</v>
      </c>
      <c r="L2" s="24" t="s">
        <v>637</v>
      </c>
      <c r="M2" s="20" t="s">
        <v>621</v>
      </c>
      <c r="N2" s="21" t="s">
        <v>622</v>
      </c>
      <c r="O2" s="9" t="s">
        <v>623</v>
      </c>
      <c r="P2" s="10" t="s">
        <v>624</v>
      </c>
      <c r="Q2" s="25" t="s">
        <v>639</v>
      </c>
      <c r="R2" s="20" t="s">
        <v>625</v>
      </c>
      <c r="S2" s="21" t="s">
        <v>626</v>
      </c>
      <c r="T2" s="9" t="s">
        <v>627</v>
      </c>
      <c r="U2" s="10" t="s">
        <v>628</v>
      </c>
      <c r="V2" s="27" t="s">
        <v>631</v>
      </c>
    </row>
    <row r="3" spans="1:22" x14ac:dyDescent="0.2">
      <c r="A3" s="1" t="s">
        <v>6</v>
      </c>
      <c r="B3" s="1" t="s">
        <v>7</v>
      </c>
      <c r="C3" s="1" t="s">
        <v>8</v>
      </c>
      <c r="D3" s="1" t="s">
        <v>7</v>
      </c>
      <c r="E3" s="1" t="s">
        <v>9</v>
      </c>
      <c r="F3" s="1" t="s">
        <v>7</v>
      </c>
      <c r="G3" s="4">
        <v>339472.01155586488</v>
      </c>
      <c r="H3" s="7">
        <v>2</v>
      </c>
      <c r="I3" s="5">
        <v>0</v>
      </c>
      <c r="J3" s="5">
        <v>11842.046914739447</v>
      </c>
      <c r="K3" s="8">
        <v>11842.046914739447</v>
      </c>
      <c r="L3" s="8">
        <v>88211.095774179819</v>
      </c>
      <c r="M3" s="7">
        <v>2</v>
      </c>
      <c r="N3" s="5">
        <v>0</v>
      </c>
      <c r="O3" s="5">
        <v>4523.6459371374267</v>
      </c>
      <c r="P3" s="8">
        <v>4523.6459371374267</v>
      </c>
      <c r="Q3" s="8">
        <v>636748.48353289254</v>
      </c>
      <c r="R3" s="5">
        <v>2</v>
      </c>
      <c r="S3" s="5">
        <v>10792.347178523583</v>
      </c>
      <c r="T3" s="5">
        <v>32377.041535570745</v>
      </c>
      <c r="U3" s="8">
        <v>43169.388714094326</v>
      </c>
      <c r="V3" s="26">
        <f>SUM(sev_pin_cp[[#This Row],[Total IDPs PiN]],sev_pin_cp[[#This Row],[Total Returnees PiN]],sev_pin_cp[[#This Row],[Total HC PiN]])</f>
        <v>59535.081565971195</v>
      </c>
    </row>
    <row r="4" spans="1:22" x14ac:dyDescent="0.2">
      <c r="A4" s="1" t="s">
        <v>10</v>
      </c>
      <c r="B4" s="1" t="s">
        <v>11</v>
      </c>
      <c r="C4" s="1" t="s">
        <v>12</v>
      </c>
      <c r="D4" s="1" t="s">
        <v>13</v>
      </c>
      <c r="E4" s="1" t="s">
        <v>14</v>
      </c>
      <c r="F4" s="1" t="s">
        <v>13</v>
      </c>
      <c r="G4" s="4">
        <v>82541.439779986482</v>
      </c>
      <c r="H4" s="7">
        <v>5</v>
      </c>
      <c r="I4" s="5">
        <v>66819.260774274779</v>
      </c>
      <c r="J4" s="5">
        <v>0</v>
      </c>
      <c r="K4" s="8">
        <v>66819.260774274779</v>
      </c>
      <c r="L4" s="5">
        <v>90641.962944288971</v>
      </c>
      <c r="M4" s="7">
        <v>3</v>
      </c>
      <c r="N4" s="5">
        <v>12948.851849184141</v>
      </c>
      <c r="O4" s="5">
        <v>21581.419748640234</v>
      </c>
      <c r="P4" s="5">
        <v>34530.271597824372</v>
      </c>
      <c r="Q4" s="5">
        <v>628996.88034545979</v>
      </c>
      <c r="R4" s="5">
        <v>3</v>
      </c>
      <c r="S4" s="5">
        <v>113870.12489012646</v>
      </c>
      <c r="T4" s="5">
        <v>140982.05938777566</v>
      </c>
      <c r="U4" s="5">
        <v>254852.18427790212</v>
      </c>
      <c r="V4" s="26">
        <f>SUM(sev_pin_cp[[#This Row],[Total IDPs PiN]],sev_pin_cp[[#This Row],[Total Returnees PiN]],sev_pin_cp[[#This Row],[Total HC PiN]])</f>
        <v>356201.71665000124</v>
      </c>
    </row>
    <row r="5" spans="1:22" x14ac:dyDescent="0.2">
      <c r="A5" s="1" t="s">
        <v>10</v>
      </c>
      <c r="B5" s="1" t="s">
        <v>11</v>
      </c>
      <c r="C5" s="1" t="s">
        <v>12</v>
      </c>
      <c r="D5" s="1" t="s">
        <v>13</v>
      </c>
      <c r="E5" s="1" t="s">
        <v>15</v>
      </c>
      <c r="F5" s="1" t="s">
        <v>16</v>
      </c>
      <c r="G5" s="4">
        <v>67961.381294554565</v>
      </c>
      <c r="H5" s="7">
        <v>2</v>
      </c>
      <c r="I5" s="5">
        <v>0</v>
      </c>
      <c r="J5" s="5">
        <v>11326.89688242577</v>
      </c>
      <c r="K5" s="8">
        <v>11326.89688242577</v>
      </c>
      <c r="L5" s="5">
        <v>9044.8162201131672</v>
      </c>
      <c r="M5" s="7">
        <v>3</v>
      </c>
      <c r="N5" s="5">
        <v>0</v>
      </c>
      <c r="O5" s="5">
        <v>6029.8774800754445</v>
      </c>
      <c r="P5" s="5">
        <v>6029.8774800754445</v>
      </c>
      <c r="Q5" s="5">
        <v>52021.489121928316</v>
      </c>
      <c r="R5" s="5">
        <v>3</v>
      </c>
      <c r="S5" s="5">
        <v>1182.3065709529155</v>
      </c>
      <c r="T5" s="5">
        <v>10640.759138576241</v>
      </c>
      <c r="U5" s="5">
        <v>11823.065709529157</v>
      </c>
      <c r="V5" s="26">
        <f>SUM(sev_pin_cp[[#This Row],[Total IDPs PiN]],sev_pin_cp[[#This Row],[Total Returnees PiN]],sev_pin_cp[[#This Row],[Total HC PiN]])</f>
        <v>29179.840072030373</v>
      </c>
    </row>
    <row r="6" spans="1:22" x14ac:dyDescent="0.2">
      <c r="A6" s="1" t="s">
        <v>10</v>
      </c>
      <c r="B6" s="1" t="s">
        <v>11</v>
      </c>
      <c r="C6" s="1" t="s">
        <v>12</v>
      </c>
      <c r="D6" s="1" t="s">
        <v>13</v>
      </c>
      <c r="E6" s="1" t="s">
        <v>17</v>
      </c>
      <c r="F6" s="1" t="s">
        <v>18</v>
      </c>
      <c r="G6" s="4">
        <v>200.51027042878985</v>
      </c>
      <c r="H6" s="7">
        <v>2</v>
      </c>
      <c r="I6" s="5">
        <v>0</v>
      </c>
      <c r="J6" s="5">
        <v>0</v>
      </c>
      <c r="K6" s="8">
        <v>0</v>
      </c>
      <c r="L6" s="5">
        <v>13340.277213598943</v>
      </c>
      <c r="M6" s="7">
        <v>2</v>
      </c>
      <c r="N6" s="5">
        <v>2030.0421846781003</v>
      </c>
      <c r="O6" s="5">
        <v>0</v>
      </c>
      <c r="P6" s="5">
        <v>2030.0421846781003</v>
      </c>
      <c r="Q6" s="5">
        <v>11965.871199648085</v>
      </c>
      <c r="R6" s="5">
        <v>5</v>
      </c>
      <c r="S6" s="5">
        <v>3087.966761199506</v>
      </c>
      <c r="T6" s="5">
        <v>0</v>
      </c>
      <c r="U6" s="5">
        <v>3087.966761199506</v>
      </c>
      <c r="V6" s="26">
        <f>SUM(sev_pin_cp[[#This Row],[Total IDPs PiN]],sev_pin_cp[[#This Row],[Total Returnees PiN]],sev_pin_cp[[#This Row],[Total HC PiN]])</f>
        <v>5118.0089458776065</v>
      </c>
    </row>
    <row r="7" spans="1:22" x14ac:dyDescent="0.2">
      <c r="A7" s="1" t="s">
        <v>10</v>
      </c>
      <c r="B7" s="1" t="s">
        <v>11</v>
      </c>
      <c r="C7" s="1" t="s">
        <v>12</v>
      </c>
      <c r="D7" s="1" t="s">
        <v>13</v>
      </c>
      <c r="E7" s="1" t="s">
        <v>19</v>
      </c>
      <c r="F7" s="1" t="s">
        <v>20</v>
      </c>
      <c r="G7" s="4">
        <v>71.082682839814481</v>
      </c>
      <c r="H7" s="7">
        <v>2</v>
      </c>
      <c r="I7" s="5">
        <v>0</v>
      </c>
      <c r="J7" s="5">
        <v>0</v>
      </c>
      <c r="K7" s="8">
        <v>0</v>
      </c>
      <c r="L7" s="5">
        <v>8185.6186567962905</v>
      </c>
      <c r="M7" s="7">
        <v>2</v>
      </c>
      <c r="N7" s="5">
        <v>0</v>
      </c>
      <c r="O7" s="5">
        <v>545.70791045308601</v>
      </c>
      <c r="P7" s="5">
        <v>545.70791045308601</v>
      </c>
      <c r="Q7" s="5">
        <v>4750.3330003567607</v>
      </c>
      <c r="R7" s="5">
        <v>2</v>
      </c>
      <c r="S7" s="5">
        <v>0</v>
      </c>
      <c r="T7" s="5">
        <v>263.90738890870892</v>
      </c>
      <c r="U7" s="5">
        <v>263.90738890870892</v>
      </c>
      <c r="V7" s="26">
        <f>SUM(sev_pin_cp[[#This Row],[Total IDPs PiN]],sev_pin_cp[[#This Row],[Total Returnees PiN]],sev_pin_cp[[#This Row],[Total HC PiN]])</f>
        <v>809.615299361795</v>
      </c>
    </row>
    <row r="8" spans="1:22" x14ac:dyDescent="0.2">
      <c r="A8" s="1" t="s">
        <v>10</v>
      </c>
      <c r="B8" s="1" t="s">
        <v>11</v>
      </c>
      <c r="C8" s="1" t="s">
        <v>12</v>
      </c>
      <c r="D8" s="1" t="s">
        <v>13</v>
      </c>
      <c r="E8" s="1" t="s">
        <v>21</v>
      </c>
      <c r="F8" s="1" t="s">
        <v>22</v>
      </c>
      <c r="G8" s="4">
        <v>11458.901610779318</v>
      </c>
      <c r="H8" s="7">
        <v>2</v>
      </c>
      <c r="I8" s="5">
        <v>0</v>
      </c>
      <c r="J8" s="5">
        <v>0</v>
      </c>
      <c r="K8" s="8">
        <v>0</v>
      </c>
      <c r="L8" s="5">
        <v>13710.563714236308</v>
      </c>
      <c r="M8" s="7">
        <v>2</v>
      </c>
      <c r="N8" s="5">
        <v>0</v>
      </c>
      <c r="O8" s="5">
        <v>0</v>
      </c>
      <c r="P8" s="5">
        <v>0</v>
      </c>
      <c r="Q8" s="5">
        <v>23350.06027586757</v>
      </c>
      <c r="R8" s="5">
        <v>2</v>
      </c>
      <c r="S8" s="5">
        <v>0</v>
      </c>
      <c r="T8" s="5">
        <v>631.08271015858304</v>
      </c>
      <c r="U8" s="5">
        <v>631.08271015858304</v>
      </c>
      <c r="V8" s="26">
        <f>SUM(sev_pin_cp[[#This Row],[Total IDPs PiN]],sev_pin_cp[[#This Row],[Total Returnees PiN]],sev_pin_cp[[#This Row],[Total HC PiN]])</f>
        <v>631.08271015858304</v>
      </c>
    </row>
    <row r="9" spans="1:22" x14ac:dyDescent="0.2">
      <c r="A9" s="1" t="s">
        <v>10</v>
      </c>
      <c r="B9" s="1" t="s">
        <v>11</v>
      </c>
      <c r="C9" s="1" t="s">
        <v>12</v>
      </c>
      <c r="D9" s="1" t="s">
        <v>13</v>
      </c>
      <c r="E9" s="1" t="s">
        <v>23</v>
      </c>
      <c r="F9" s="1" t="s">
        <v>24</v>
      </c>
      <c r="G9" s="4">
        <v>52.955519573292705</v>
      </c>
      <c r="H9" s="7">
        <v>2</v>
      </c>
      <c r="I9" s="5">
        <v>0</v>
      </c>
      <c r="J9" s="5">
        <v>0</v>
      </c>
      <c r="K9" s="8">
        <v>0</v>
      </c>
      <c r="L9" s="5">
        <v>7105.7794551862089</v>
      </c>
      <c r="M9" s="7">
        <v>2</v>
      </c>
      <c r="N9" s="5">
        <v>0</v>
      </c>
      <c r="O9" s="5">
        <v>0</v>
      </c>
      <c r="P9" s="5">
        <v>0</v>
      </c>
      <c r="Q9" s="5">
        <v>3328.6703876559677</v>
      </c>
      <c r="R9" s="5">
        <v>2</v>
      </c>
      <c r="S9" s="5">
        <v>384.07735242184248</v>
      </c>
      <c r="T9" s="5">
        <v>0</v>
      </c>
      <c r="U9" s="5">
        <v>384.07735242184248</v>
      </c>
      <c r="V9" s="26">
        <f>SUM(sev_pin_cp[[#This Row],[Total IDPs PiN]],sev_pin_cp[[#This Row],[Total Returnees PiN]],sev_pin_cp[[#This Row],[Total HC PiN]])</f>
        <v>384.07735242184248</v>
      </c>
    </row>
    <row r="10" spans="1:22" x14ac:dyDescent="0.2">
      <c r="A10" s="1" t="s">
        <v>10</v>
      </c>
      <c r="B10" s="1" t="s">
        <v>11</v>
      </c>
      <c r="C10" s="1" t="s">
        <v>12</v>
      </c>
      <c r="D10" s="1" t="s">
        <v>13</v>
      </c>
      <c r="E10" s="1" t="s">
        <v>25</v>
      </c>
      <c r="F10" s="1" t="s">
        <v>26</v>
      </c>
      <c r="G10" s="4">
        <v>76.575943668475134</v>
      </c>
      <c r="H10" s="7">
        <v>2</v>
      </c>
      <c r="I10" s="5">
        <v>0</v>
      </c>
      <c r="J10" s="5">
        <v>0</v>
      </c>
      <c r="K10" s="8">
        <v>0</v>
      </c>
      <c r="L10" s="5">
        <v>5045.4201056216098</v>
      </c>
      <c r="M10" s="7">
        <v>2</v>
      </c>
      <c r="N10" s="5">
        <v>0</v>
      </c>
      <c r="O10" s="5">
        <v>0</v>
      </c>
      <c r="P10" s="5">
        <v>0</v>
      </c>
      <c r="Q10" s="5">
        <v>4295.7856631651848</v>
      </c>
      <c r="R10" s="5">
        <v>2</v>
      </c>
      <c r="S10" s="5">
        <v>0</v>
      </c>
      <c r="T10" s="5">
        <v>0</v>
      </c>
      <c r="U10" s="5">
        <v>0</v>
      </c>
      <c r="V10" s="26">
        <f>SUM(sev_pin_cp[[#This Row],[Total IDPs PiN]],sev_pin_cp[[#This Row],[Total Returnees PiN]],sev_pin_cp[[#This Row],[Total HC PiN]])</f>
        <v>0</v>
      </c>
    </row>
    <row r="11" spans="1:22" x14ac:dyDescent="0.2">
      <c r="A11" s="1" t="s">
        <v>10</v>
      </c>
      <c r="B11" s="1" t="s">
        <v>11</v>
      </c>
      <c r="C11" s="1" t="s">
        <v>27</v>
      </c>
      <c r="D11" s="1" t="s">
        <v>28</v>
      </c>
      <c r="E11" s="1" t="s">
        <v>29</v>
      </c>
      <c r="F11" s="1" t="s">
        <v>28</v>
      </c>
      <c r="G11" s="4">
        <v>113592.79266349386</v>
      </c>
      <c r="H11" s="7">
        <v>2</v>
      </c>
      <c r="I11" s="5">
        <v>3340.9644901027596</v>
      </c>
      <c r="J11" s="5">
        <v>16704.822450513799</v>
      </c>
      <c r="K11" s="8">
        <v>20045.786940616559</v>
      </c>
      <c r="L11" s="5">
        <v>11881.240281059674</v>
      </c>
      <c r="M11" s="7">
        <v>2</v>
      </c>
      <c r="N11" s="5">
        <v>0</v>
      </c>
      <c r="O11" s="5">
        <v>0</v>
      </c>
      <c r="P11" s="5">
        <v>0</v>
      </c>
      <c r="Q11" s="5">
        <v>63652.583475222156</v>
      </c>
      <c r="R11" s="5">
        <v>2</v>
      </c>
      <c r="S11" s="5">
        <v>1552.5020359810292</v>
      </c>
      <c r="T11" s="5">
        <v>6210.0081439241167</v>
      </c>
      <c r="U11" s="5">
        <v>7762.5101799051463</v>
      </c>
      <c r="V11" s="26">
        <f>SUM(sev_pin_cp[[#This Row],[Total IDPs PiN]],sev_pin_cp[[#This Row],[Total Returnees PiN]],sev_pin_cp[[#This Row],[Total HC PiN]])</f>
        <v>27808.297120521704</v>
      </c>
    </row>
    <row r="12" spans="1:22" x14ac:dyDescent="0.2">
      <c r="A12" s="1" t="s">
        <v>10</v>
      </c>
      <c r="B12" s="1" t="s">
        <v>11</v>
      </c>
      <c r="C12" s="1" t="s">
        <v>27</v>
      </c>
      <c r="D12" s="1" t="s">
        <v>28</v>
      </c>
      <c r="E12" s="1" t="s">
        <v>30</v>
      </c>
      <c r="F12" s="1" t="s">
        <v>31</v>
      </c>
      <c r="G12" s="4">
        <v>328.79707957240998</v>
      </c>
      <c r="H12" s="7">
        <v>2</v>
      </c>
      <c r="I12" s="5">
        <v>0</v>
      </c>
      <c r="J12" s="5">
        <v>0</v>
      </c>
      <c r="K12" s="8">
        <v>0</v>
      </c>
      <c r="L12" s="5">
        <v>3432.5584023905603</v>
      </c>
      <c r="M12" s="7">
        <v>2</v>
      </c>
      <c r="N12" s="5">
        <v>0</v>
      </c>
      <c r="O12" s="5">
        <v>0</v>
      </c>
      <c r="P12" s="5">
        <v>0</v>
      </c>
      <c r="Q12" s="5">
        <v>16859.039416530606</v>
      </c>
      <c r="R12" s="5">
        <v>2</v>
      </c>
      <c r="S12" s="5">
        <v>0</v>
      </c>
      <c r="T12" s="5">
        <v>0</v>
      </c>
      <c r="U12" s="5">
        <v>0</v>
      </c>
      <c r="V12" s="26">
        <f>SUM(sev_pin_cp[[#This Row],[Total IDPs PiN]],sev_pin_cp[[#This Row],[Total Returnees PiN]],sev_pin_cp[[#This Row],[Total HC PiN]])</f>
        <v>0</v>
      </c>
    </row>
    <row r="13" spans="1:22" x14ac:dyDescent="0.2">
      <c r="A13" s="1" t="s">
        <v>10</v>
      </c>
      <c r="B13" s="1" t="s">
        <v>11</v>
      </c>
      <c r="C13" s="1" t="s">
        <v>27</v>
      </c>
      <c r="D13" s="1" t="s">
        <v>28</v>
      </c>
      <c r="E13" s="1" t="s">
        <v>32</v>
      </c>
      <c r="F13" s="1" t="s">
        <v>33</v>
      </c>
      <c r="G13" s="4">
        <v>153.42531185511444</v>
      </c>
      <c r="H13" s="7">
        <v>2</v>
      </c>
      <c r="I13" s="5">
        <v>0</v>
      </c>
      <c r="J13" s="5">
        <v>0</v>
      </c>
      <c r="K13" s="8">
        <v>0</v>
      </c>
      <c r="L13" s="5">
        <v>1320.9236732682416</v>
      </c>
      <c r="M13" s="7">
        <v>2</v>
      </c>
      <c r="N13" s="5">
        <v>0</v>
      </c>
      <c r="O13" s="5">
        <v>0</v>
      </c>
      <c r="P13" s="5">
        <v>0</v>
      </c>
      <c r="Q13" s="5">
        <v>14736.437391813226</v>
      </c>
      <c r="R13" s="5">
        <v>2</v>
      </c>
      <c r="S13" s="5">
        <v>1991.4104583531387</v>
      </c>
      <c r="T13" s="5">
        <v>796.56418334125556</v>
      </c>
      <c r="U13" s="5">
        <v>2787.9746416943944</v>
      </c>
      <c r="V13" s="26">
        <f>SUM(sev_pin_cp[[#This Row],[Total IDPs PiN]],sev_pin_cp[[#This Row],[Total Returnees PiN]],sev_pin_cp[[#This Row],[Total HC PiN]])</f>
        <v>2787.9746416943944</v>
      </c>
    </row>
    <row r="14" spans="1:22" x14ac:dyDescent="0.2">
      <c r="A14" s="1" t="s">
        <v>10</v>
      </c>
      <c r="B14" s="1" t="s">
        <v>11</v>
      </c>
      <c r="C14" s="1" t="s">
        <v>27</v>
      </c>
      <c r="D14" s="1" t="s">
        <v>28</v>
      </c>
      <c r="E14" s="1" t="s">
        <v>34</v>
      </c>
      <c r="F14" s="1" t="s">
        <v>35</v>
      </c>
      <c r="G14" s="4">
        <v>4930.9785240140573</v>
      </c>
      <c r="H14" s="7">
        <v>2</v>
      </c>
      <c r="I14" s="5">
        <v>0</v>
      </c>
      <c r="J14" s="5">
        <v>493.09785240140576</v>
      </c>
      <c r="K14" s="8">
        <v>493.09785240140576</v>
      </c>
      <c r="L14" s="5">
        <v>368.96538461538461</v>
      </c>
      <c r="M14" s="7">
        <v>2</v>
      </c>
      <c r="N14" s="5">
        <v>0</v>
      </c>
      <c r="O14" s="5">
        <v>0</v>
      </c>
      <c r="P14" s="5">
        <v>0</v>
      </c>
      <c r="Q14" s="5">
        <v>11092.127684498242</v>
      </c>
      <c r="R14" s="5">
        <v>2</v>
      </c>
      <c r="S14" s="5">
        <v>0</v>
      </c>
      <c r="T14" s="5">
        <v>205.40977193515263</v>
      </c>
      <c r="U14" s="5">
        <v>205.40977193515263</v>
      </c>
      <c r="V14" s="26">
        <f>SUM(sev_pin_cp[[#This Row],[Total IDPs PiN]],sev_pin_cp[[#This Row],[Total Returnees PiN]],sev_pin_cp[[#This Row],[Total HC PiN]])</f>
        <v>698.50762433655837</v>
      </c>
    </row>
    <row r="15" spans="1:22" x14ac:dyDescent="0.2">
      <c r="A15" s="1" t="s">
        <v>10</v>
      </c>
      <c r="B15" s="1" t="s">
        <v>11</v>
      </c>
      <c r="C15" s="1" t="s">
        <v>27</v>
      </c>
      <c r="D15" s="1" t="s">
        <v>28</v>
      </c>
      <c r="E15" s="1" t="s">
        <v>36</v>
      </c>
      <c r="F15" s="1" t="s">
        <v>37</v>
      </c>
      <c r="G15" s="4">
        <v>152.61514101929737</v>
      </c>
      <c r="H15" s="7">
        <v>2</v>
      </c>
      <c r="I15" s="5">
        <v>0</v>
      </c>
      <c r="J15" s="5">
        <v>0</v>
      </c>
      <c r="K15" s="8">
        <v>0</v>
      </c>
      <c r="L15" s="5">
        <v>3194.7691135929881</v>
      </c>
      <c r="M15" s="7">
        <v>2</v>
      </c>
      <c r="N15" s="5">
        <v>0</v>
      </c>
      <c r="O15" s="5">
        <v>0</v>
      </c>
      <c r="P15" s="5">
        <v>0</v>
      </c>
      <c r="Q15" s="5">
        <v>14945.895946136989</v>
      </c>
      <c r="R15" s="5">
        <v>2</v>
      </c>
      <c r="S15" s="5">
        <v>0</v>
      </c>
      <c r="T15" s="5">
        <v>0</v>
      </c>
      <c r="U15" s="5">
        <v>0</v>
      </c>
      <c r="V15" s="26">
        <f>SUM(sev_pin_cp[[#This Row],[Total IDPs PiN]],sev_pin_cp[[#This Row],[Total Returnees PiN]],sev_pin_cp[[#This Row],[Total HC PiN]])</f>
        <v>0</v>
      </c>
    </row>
    <row r="16" spans="1:22" x14ac:dyDescent="0.2">
      <c r="A16" s="1" t="s">
        <v>10</v>
      </c>
      <c r="B16" s="1" t="s">
        <v>11</v>
      </c>
      <c r="C16" s="1" t="s">
        <v>27</v>
      </c>
      <c r="D16" s="1" t="s">
        <v>28</v>
      </c>
      <c r="E16" s="1" t="s">
        <v>38</v>
      </c>
      <c r="F16" s="1" t="s">
        <v>39</v>
      </c>
      <c r="G16" s="4">
        <v>137.63096234309623</v>
      </c>
      <c r="H16" s="7">
        <v>2</v>
      </c>
      <c r="I16" s="5">
        <v>0</v>
      </c>
      <c r="J16" s="5">
        <v>0</v>
      </c>
      <c r="K16" s="8">
        <v>0</v>
      </c>
      <c r="L16" s="5">
        <v>2002.0576549270252</v>
      </c>
      <c r="M16" s="7">
        <v>3</v>
      </c>
      <c r="N16" s="5">
        <v>0</v>
      </c>
      <c r="O16" s="5">
        <v>2002.0576549270252</v>
      </c>
      <c r="P16" s="5">
        <v>2002.0576549270252</v>
      </c>
      <c r="Q16" s="5">
        <v>15647.876987447698</v>
      </c>
      <c r="R16" s="5">
        <v>5</v>
      </c>
      <c r="S16" s="5">
        <v>5126.0286683018321</v>
      </c>
      <c r="T16" s="5">
        <v>2158.3278603376134</v>
      </c>
      <c r="U16" s="5">
        <v>7284.356528639446</v>
      </c>
      <c r="V16" s="26">
        <f>SUM(sev_pin_cp[[#This Row],[Total IDPs PiN]],sev_pin_cp[[#This Row],[Total Returnees PiN]],sev_pin_cp[[#This Row],[Total HC PiN]])</f>
        <v>9286.4141835664705</v>
      </c>
    </row>
    <row r="17" spans="1:22" x14ac:dyDescent="0.2">
      <c r="A17" s="1" t="s">
        <v>10</v>
      </c>
      <c r="B17" s="1" t="s">
        <v>11</v>
      </c>
      <c r="C17" s="1" t="s">
        <v>27</v>
      </c>
      <c r="D17" s="1" t="s">
        <v>28</v>
      </c>
      <c r="E17" s="1" t="s">
        <v>40</v>
      </c>
      <c r="F17" s="1" t="s">
        <v>41</v>
      </c>
      <c r="G17" s="4">
        <v>4152.9104128718882</v>
      </c>
      <c r="H17" s="7">
        <v>2</v>
      </c>
      <c r="I17" s="5">
        <v>377.53731026108073</v>
      </c>
      <c r="J17" s="5">
        <v>0</v>
      </c>
      <c r="K17" s="8">
        <v>377.53731026108073</v>
      </c>
      <c r="L17" s="5">
        <v>7085.9460221235586</v>
      </c>
      <c r="M17" s="7">
        <v>2</v>
      </c>
      <c r="N17" s="5">
        <v>0</v>
      </c>
      <c r="O17" s="5">
        <v>0</v>
      </c>
      <c r="P17" s="5">
        <v>0</v>
      </c>
      <c r="Q17" s="5">
        <v>22142.963097677599</v>
      </c>
      <c r="R17" s="5">
        <v>2</v>
      </c>
      <c r="S17" s="5">
        <v>1527.1009032881102</v>
      </c>
      <c r="T17" s="5">
        <v>763.5504516440551</v>
      </c>
      <c r="U17" s="5">
        <v>2290.6513549321653</v>
      </c>
      <c r="V17" s="26">
        <f>SUM(sev_pin_cp[[#This Row],[Total IDPs PiN]],sev_pin_cp[[#This Row],[Total Returnees PiN]],sev_pin_cp[[#This Row],[Total HC PiN]])</f>
        <v>2668.1886651932459</v>
      </c>
    </row>
    <row r="18" spans="1:22" x14ac:dyDescent="0.2">
      <c r="A18" s="1" t="s">
        <v>10</v>
      </c>
      <c r="B18" s="1" t="s">
        <v>11</v>
      </c>
      <c r="C18" s="1" t="s">
        <v>42</v>
      </c>
      <c r="D18" s="1" t="s">
        <v>43</v>
      </c>
      <c r="E18" s="1" t="s">
        <v>44</v>
      </c>
      <c r="F18" s="1" t="s">
        <v>43</v>
      </c>
      <c r="G18" s="4">
        <v>90086.444822788209</v>
      </c>
      <c r="H18" s="7">
        <v>3</v>
      </c>
      <c r="I18" s="5">
        <v>10009.60498030981</v>
      </c>
      <c r="J18" s="5">
        <v>10009.60498030981</v>
      </c>
      <c r="K18" s="8">
        <v>20019.209960619621</v>
      </c>
      <c r="L18" s="5">
        <v>12166.406235470015</v>
      </c>
      <c r="M18" s="7">
        <v>2</v>
      </c>
      <c r="N18" s="5">
        <v>2027.7343725783358</v>
      </c>
      <c r="O18" s="5">
        <v>0</v>
      </c>
      <c r="P18" s="5">
        <v>2027.7343725783358</v>
      </c>
      <c r="Q18" s="5">
        <v>27776.675668271266</v>
      </c>
      <c r="R18" s="5">
        <v>3</v>
      </c>
      <c r="S18" s="5">
        <v>2136.6673590977889</v>
      </c>
      <c r="T18" s="5">
        <v>6410.0020772933667</v>
      </c>
      <c r="U18" s="5">
        <v>8546.6694363911556</v>
      </c>
      <c r="V18" s="26">
        <f>SUM(sev_pin_cp[[#This Row],[Total IDPs PiN]],sev_pin_cp[[#This Row],[Total Returnees PiN]],sev_pin_cp[[#This Row],[Total HC PiN]])</f>
        <v>30593.613769589112</v>
      </c>
    </row>
    <row r="19" spans="1:22" x14ac:dyDescent="0.2">
      <c r="A19" s="1" t="s">
        <v>10</v>
      </c>
      <c r="B19" s="1" t="s">
        <v>11</v>
      </c>
      <c r="C19" s="1" t="s">
        <v>42</v>
      </c>
      <c r="D19" s="1" t="s">
        <v>43</v>
      </c>
      <c r="E19" s="1" t="s">
        <v>45</v>
      </c>
      <c r="F19" s="1" t="s">
        <v>46</v>
      </c>
      <c r="G19" s="4">
        <v>1688.5163606938754</v>
      </c>
      <c r="H19" s="7">
        <v>2</v>
      </c>
      <c r="I19" s="5">
        <v>0</v>
      </c>
      <c r="J19" s="5">
        <v>0</v>
      </c>
      <c r="K19" s="8">
        <v>0</v>
      </c>
      <c r="L19" s="5">
        <v>2904.3992489758766</v>
      </c>
      <c r="M19" s="7">
        <v>2</v>
      </c>
      <c r="N19" s="5">
        <v>0</v>
      </c>
      <c r="O19" s="5">
        <v>0</v>
      </c>
      <c r="P19" s="5">
        <v>0</v>
      </c>
      <c r="Q19" s="5">
        <v>6209.8220300409657</v>
      </c>
      <c r="R19" s="5">
        <v>2</v>
      </c>
      <c r="S19" s="5">
        <v>0</v>
      </c>
      <c r="T19" s="5">
        <v>0</v>
      </c>
      <c r="U19" s="5">
        <v>0</v>
      </c>
      <c r="V19" s="26">
        <f>SUM(sev_pin_cp[[#This Row],[Total IDPs PiN]],sev_pin_cp[[#This Row],[Total Returnees PiN]],sev_pin_cp[[#This Row],[Total HC PiN]])</f>
        <v>0</v>
      </c>
    </row>
    <row r="20" spans="1:22" x14ac:dyDescent="0.2">
      <c r="A20" s="1" t="s">
        <v>10</v>
      </c>
      <c r="B20" s="1" t="s">
        <v>11</v>
      </c>
      <c r="C20" s="1" t="s">
        <v>42</v>
      </c>
      <c r="D20" s="1" t="s">
        <v>43</v>
      </c>
      <c r="E20" s="1" t="s">
        <v>47</v>
      </c>
      <c r="F20" s="1" t="s">
        <v>48</v>
      </c>
      <c r="G20" s="4">
        <v>16876.853450164297</v>
      </c>
      <c r="H20" s="7">
        <v>2</v>
      </c>
      <c r="I20" s="5">
        <v>0</v>
      </c>
      <c r="J20" s="5">
        <v>1125.1235633442864</v>
      </c>
      <c r="K20" s="8">
        <v>1125.1235633442864</v>
      </c>
      <c r="L20" s="5">
        <v>3742.9490470974815</v>
      </c>
      <c r="M20" s="7">
        <v>2</v>
      </c>
      <c r="N20" s="5">
        <v>0</v>
      </c>
      <c r="O20" s="5">
        <v>0</v>
      </c>
      <c r="P20" s="5">
        <v>0</v>
      </c>
      <c r="Q20" s="5">
        <v>11296.383406352685</v>
      </c>
      <c r="R20" s="5">
        <v>2</v>
      </c>
      <c r="S20" s="5">
        <v>289.65085657314575</v>
      </c>
      <c r="T20" s="5">
        <v>579.30171314629149</v>
      </c>
      <c r="U20" s="5">
        <v>868.95256971943718</v>
      </c>
      <c r="V20" s="26">
        <f>SUM(sev_pin_cp[[#This Row],[Total IDPs PiN]],sev_pin_cp[[#This Row],[Total Returnees PiN]],sev_pin_cp[[#This Row],[Total HC PiN]])</f>
        <v>1994.0761330637235</v>
      </c>
    </row>
    <row r="21" spans="1:22" x14ac:dyDescent="0.2">
      <c r="A21" s="1" t="s">
        <v>10</v>
      </c>
      <c r="B21" s="1" t="s">
        <v>11</v>
      </c>
      <c r="C21" s="1" t="s">
        <v>42</v>
      </c>
      <c r="D21" s="1" t="s">
        <v>43</v>
      </c>
      <c r="E21" s="1" t="s">
        <v>49</v>
      </c>
      <c r="F21" s="1" t="s">
        <v>50</v>
      </c>
      <c r="G21" s="4">
        <v>1050.0009309026432</v>
      </c>
      <c r="H21" s="7">
        <v>3</v>
      </c>
      <c r="I21" s="5">
        <v>0</v>
      </c>
      <c r="J21" s="5">
        <v>350.00031030088104</v>
      </c>
      <c r="K21" s="8">
        <v>350.00031030088104</v>
      </c>
      <c r="L21" s="5">
        <v>5532.8315620324702</v>
      </c>
      <c r="M21" s="7">
        <v>2</v>
      </c>
      <c r="N21" s="5">
        <v>0</v>
      </c>
      <c r="O21" s="5">
        <v>461.06929683603914</v>
      </c>
      <c r="P21" s="5">
        <v>461.06929683603914</v>
      </c>
      <c r="Q21" s="5">
        <v>15290.170244361943</v>
      </c>
      <c r="R21" s="5">
        <v>3</v>
      </c>
      <c r="S21" s="5">
        <v>2591.5542787054146</v>
      </c>
      <c r="T21" s="5">
        <v>3109.865134446497</v>
      </c>
      <c r="U21" s="5">
        <v>5701.4194131519116</v>
      </c>
      <c r="V21" s="26">
        <f>SUM(sev_pin_cp[[#This Row],[Total IDPs PiN]],sev_pin_cp[[#This Row],[Total Returnees PiN]],sev_pin_cp[[#This Row],[Total HC PiN]])</f>
        <v>6512.4890202888319</v>
      </c>
    </row>
    <row r="22" spans="1:22" x14ac:dyDescent="0.2">
      <c r="A22" s="1" t="s">
        <v>10</v>
      </c>
      <c r="B22" s="1" t="s">
        <v>11</v>
      </c>
      <c r="C22" s="1" t="s">
        <v>42</v>
      </c>
      <c r="D22" s="1" t="s">
        <v>43</v>
      </c>
      <c r="E22" s="1" t="s">
        <v>51</v>
      </c>
      <c r="F22" s="1" t="s">
        <v>52</v>
      </c>
      <c r="G22" s="4">
        <v>7333.6998522371287</v>
      </c>
      <c r="H22" s="7">
        <v>2</v>
      </c>
      <c r="I22" s="5">
        <v>349.22380248748232</v>
      </c>
      <c r="J22" s="5">
        <v>1047.671407462447</v>
      </c>
      <c r="K22" s="8">
        <v>1396.8952099499293</v>
      </c>
      <c r="L22" s="5">
        <v>3044.5549929073823</v>
      </c>
      <c r="M22" s="7">
        <v>2</v>
      </c>
      <c r="N22" s="5">
        <v>169.1419440504101</v>
      </c>
      <c r="O22" s="5">
        <v>169.1419440504101</v>
      </c>
      <c r="P22" s="5">
        <v>338.28388810082021</v>
      </c>
      <c r="Q22" s="5">
        <v>8965.8161593474797</v>
      </c>
      <c r="R22" s="5">
        <v>3</v>
      </c>
      <c r="S22" s="5">
        <v>672.43621195106095</v>
      </c>
      <c r="T22" s="5">
        <v>2465.5994438205571</v>
      </c>
      <c r="U22" s="5">
        <v>3138.0356557716182</v>
      </c>
      <c r="V22" s="26">
        <f>SUM(sev_pin_cp[[#This Row],[Total IDPs PiN]],sev_pin_cp[[#This Row],[Total Returnees PiN]],sev_pin_cp[[#This Row],[Total HC PiN]])</f>
        <v>4873.2147538223671</v>
      </c>
    </row>
    <row r="23" spans="1:22" x14ac:dyDescent="0.2">
      <c r="A23" s="1" t="s">
        <v>10</v>
      </c>
      <c r="B23" s="1" t="s">
        <v>11</v>
      </c>
      <c r="C23" s="1" t="s">
        <v>42</v>
      </c>
      <c r="D23" s="1" t="s">
        <v>43</v>
      </c>
      <c r="E23" s="1" t="s">
        <v>53</v>
      </c>
      <c r="F23" s="1" t="s">
        <v>54</v>
      </c>
      <c r="G23" s="4">
        <v>1429.4827897641744</v>
      </c>
      <c r="H23" s="7">
        <v>2</v>
      </c>
      <c r="I23" s="5">
        <v>102.10591355458388</v>
      </c>
      <c r="J23" s="5">
        <v>0</v>
      </c>
      <c r="K23" s="8">
        <v>102.10591355458388</v>
      </c>
      <c r="L23" s="5">
        <v>659.14693426994472</v>
      </c>
      <c r="M23" s="7">
        <v>2</v>
      </c>
      <c r="N23" s="5">
        <v>0</v>
      </c>
      <c r="O23" s="5">
        <v>0</v>
      </c>
      <c r="P23" s="5">
        <v>0</v>
      </c>
      <c r="Q23" s="5">
        <v>2320.6252383341694</v>
      </c>
      <c r="R23" s="5">
        <v>2</v>
      </c>
      <c r="S23" s="5">
        <v>0</v>
      </c>
      <c r="T23" s="5">
        <v>0</v>
      </c>
      <c r="U23" s="5">
        <v>0</v>
      </c>
      <c r="V23" s="26">
        <f>SUM(sev_pin_cp[[#This Row],[Total IDPs PiN]],sev_pin_cp[[#This Row],[Total Returnees PiN]],sev_pin_cp[[#This Row],[Total HC PiN]])</f>
        <v>102.10591355458388</v>
      </c>
    </row>
    <row r="24" spans="1:22" x14ac:dyDescent="0.2">
      <c r="A24" s="1" t="s">
        <v>10</v>
      </c>
      <c r="B24" s="1" t="s">
        <v>11</v>
      </c>
      <c r="C24" s="1" t="s">
        <v>42</v>
      </c>
      <c r="D24" s="1" t="s">
        <v>43</v>
      </c>
      <c r="E24" s="1" t="s">
        <v>55</v>
      </c>
      <c r="F24" s="1" t="s">
        <v>56</v>
      </c>
      <c r="G24" s="4">
        <v>2231.4373672230649</v>
      </c>
      <c r="H24" s="7">
        <v>2</v>
      </c>
      <c r="I24" s="5">
        <v>0</v>
      </c>
      <c r="J24" s="5">
        <v>0</v>
      </c>
      <c r="K24" s="8">
        <v>0</v>
      </c>
      <c r="L24" s="5">
        <v>2001.5013799317146</v>
      </c>
      <c r="M24" s="7">
        <v>3</v>
      </c>
      <c r="N24" s="5">
        <v>0</v>
      </c>
      <c r="O24" s="5">
        <v>600.45041397951434</v>
      </c>
      <c r="P24" s="5">
        <v>600.45041397951434</v>
      </c>
      <c r="Q24" s="5">
        <v>8243.6653878983307</v>
      </c>
      <c r="R24" s="5">
        <v>2</v>
      </c>
      <c r="S24" s="5">
        <v>0</v>
      </c>
      <c r="T24" s="5">
        <v>1397.2314216776831</v>
      </c>
      <c r="U24" s="5">
        <v>1397.2314216776831</v>
      </c>
      <c r="V24" s="26">
        <f>SUM(sev_pin_cp[[#This Row],[Total IDPs PiN]],sev_pin_cp[[#This Row],[Total Returnees PiN]],sev_pin_cp[[#This Row],[Total HC PiN]])</f>
        <v>1997.6818356571976</v>
      </c>
    </row>
    <row r="25" spans="1:22" x14ac:dyDescent="0.2">
      <c r="A25" s="1" t="s">
        <v>10</v>
      </c>
      <c r="B25" s="1" t="s">
        <v>11</v>
      </c>
      <c r="C25" s="1" t="s">
        <v>57</v>
      </c>
      <c r="D25" s="1" t="s">
        <v>58</v>
      </c>
      <c r="E25" s="1" t="s">
        <v>59</v>
      </c>
      <c r="F25" s="1" t="s">
        <v>58</v>
      </c>
      <c r="G25" s="4">
        <v>194125.73620792956</v>
      </c>
      <c r="H25" s="7">
        <v>2</v>
      </c>
      <c r="I25" s="5">
        <v>0</v>
      </c>
      <c r="J25" s="5">
        <v>21177.353040865051</v>
      </c>
      <c r="K25" s="8">
        <v>21177.353040865051</v>
      </c>
      <c r="L25" s="5">
        <v>17095.112010112764</v>
      </c>
      <c r="M25" s="7">
        <v>2</v>
      </c>
      <c r="N25" s="5">
        <v>0</v>
      </c>
      <c r="O25" s="5">
        <v>0</v>
      </c>
      <c r="P25" s="5">
        <v>0</v>
      </c>
      <c r="Q25" s="5">
        <v>42339.876826892854</v>
      </c>
      <c r="R25" s="5">
        <v>2</v>
      </c>
      <c r="S25" s="5">
        <v>0</v>
      </c>
      <c r="T25" s="5">
        <v>0</v>
      </c>
      <c r="U25" s="5">
        <v>0</v>
      </c>
      <c r="V25" s="26">
        <f>SUM(sev_pin_cp[[#This Row],[Total IDPs PiN]],sev_pin_cp[[#This Row],[Total Returnees PiN]],sev_pin_cp[[#This Row],[Total HC PiN]])</f>
        <v>21177.353040865051</v>
      </c>
    </row>
    <row r="26" spans="1:22" x14ac:dyDescent="0.2">
      <c r="A26" s="1" t="s">
        <v>10</v>
      </c>
      <c r="B26" s="1" t="s">
        <v>11</v>
      </c>
      <c r="C26" s="1" t="s">
        <v>57</v>
      </c>
      <c r="D26" s="1" t="s">
        <v>58</v>
      </c>
      <c r="E26" s="1" t="s">
        <v>60</v>
      </c>
      <c r="F26" s="1" t="s">
        <v>61</v>
      </c>
      <c r="G26" s="4">
        <v>19934.969296837542</v>
      </c>
      <c r="H26" s="7">
        <v>2</v>
      </c>
      <c r="I26" s="5">
        <v>0</v>
      </c>
      <c r="J26" s="5">
        <v>0</v>
      </c>
      <c r="K26" s="8">
        <v>0</v>
      </c>
      <c r="L26" s="5">
        <v>2844.499816548187</v>
      </c>
      <c r="M26" s="7">
        <v>2</v>
      </c>
      <c r="N26" s="5">
        <v>0</v>
      </c>
      <c r="O26" s="5">
        <v>0</v>
      </c>
      <c r="P26" s="5">
        <v>0</v>
      </c>
      <c r="Q26" s="5">
        <v>35640.140733598782</v>
      </c>
      <c r="R26" s="5">
        <v>2</v>
      </c>
      <c r="S26" s="5">
        <v>0</v>
      </c>
      <c r="T26" s="5">
        <v>0</v>
      </c>
      <c r="U26" s="5">
        <v>0</v>
      </c>
      <c r="V26" s="26">
        <f>SUM(sev_pin_cp[[#This Row],[Total IDPs PiN]],sev_pin_cp[[#This Row],[Total Returnees PiN]],sev_pin_cp[[#This Row],[Total HC PiN]])</f>
        <v>0</v>
      </c>
    </row>
    <row r="27" spans="1:22" x14ac:dyDescent="0.2">
      <c r="A27" s="1" t="s">
        <v>10</v>
      </c>
      <c r="B27" s="1" t="s">
        <v>11</v>
      </c>
      <c r="C27" s="1" t="s">
        <v>57</v>
      </c>
      <c r="D27" s="1" t="s">
        <v>58</v>
      </c>
      <c r="E27" s="1" t="s">
        <v>62</v>
      </c>
      <c r="F27" s="1" t="s">
        <v>63</v>
      </c>
      <c r="G27" s="4">
        <v>451.76518862864293</v>
      </c>
      <c r="H27" s="7">
        <v>2</v>
      </c>
      <c r="I27" s="5">
        <v>0</v>
      </c>
      <c r="J27" s="5">
        <v>0</v>
      </c>
      <c r="K27" s="8">
        <v>0</v>
      </c>
      <c r="L27" s="5">
        <v>14045.316224521723</v>
      </c>
      <c r="M27" s="7">
        <v>2</v>
      </c>
      <c r="N27" s="5">
        <v>326.63526103538891</v>
      </c>
      <c r="O27" s="5">
        <v>1306.5410441415556</v>
      </c>
      <c r="P27" s="5">
        <v>1633.1763051769444</v>
      </c>
      <c r="Q27" s="5">
        <v>8989.450415698193</v>
      </c>
      <c r="R27" s="5">
        <v>5</v>
      </c>
      <c r="S27" s="5">
        <v>2097.5384303295782</v>
      </c>
      <c r="T27" s="5">
        <v>1198.5933887597591</v>
      </c>
      <c r="U27" s="5">
        <v>3296.1318190893371</v>
      </c>
      <c r="V27" s="26">
        <f>SUM(sev_pin_cp[[#This Row],[Total IDPs PiN]],sev_pin_cp[[#This Row],[Total Returnees PiN]],sev_pin_cp[[#This Row],[Total HC PiN]])</f>
        <v>4929.3081242662811</v>
      </c>
    </row>
    <row r="28" spans="1:22" x14ac:dyDescent="0.2">
      <c r="A28" s="1" t="s">
        <v>10</v>
      </c>
      <c r="B28" s="1" t="s">
        <v>11</v>
      </c>
      <c r="C28" s="1" t="s">
        <v>57</v>
      </c>
      <c r="D28" s="1" t="s">
        <v>58</v>
      </c>
      <c r="E28" s="1" t="s">
        <v>64</v>
      </c>
      <c r="F28" s="1" t="s">
        <v>65</v>
      </c>
      <c r="G28" s="4">
        <v>8818.4288816503795</v>
      </c>
      <c r="H28" s="7">
        <v>2</v>
      </c>
      <c r="I28" s="5">
        <v>0</v>
      </c>
      <c r="J28" s="5">
        <v>0</v>
      </c>
      <c r="K28" s="8">
        <v>0</v>
      </c>
      <c r="L28" s="5">
        <v>1909.1059436200587</v>
      </c>
      <c r="M28" s="7">
        <v>2</v>
      </c>
      <c r="N28" s="5">
        <v>0</v>
      </c>
      <c r="O28" s="5">
        <v>0</v>
      </c>
      <c r="P28" s="5">
        <v>0</v>
      </c>
      <c r="Q28" s="5">
        <v>15406.524791892871</v>
      </c>
      <c r="R28" s="5">
        <v>2</v>
      </c>
      <c r="S28" s="5">
        <v>0</v>
      </c>
      <c r="T28" s="5">
        <v>261.12753884564188</v>
      </c>
      <c r="U28" s="5">
        <v>261.12753884564188</v>
      </c>
      <c r="V28" s="26">
        <f>SUM(sev_pin_cp[[#This Row],[Total IDPs PiN]],sev_pin_cp[[#This Row],[Total Returnees PiN]],sev_pin_cp[[#This Row],[Total HC PiN]])</f>
        <v>261.12753884564188</v>
      </c>
    </row>
    <row r="29" spans="1:22" x14ac:dyDescent="0.2">
      <c r="A29" s="1" t="s">
        <v>10</v>
      </c>
      <c r="B29" s="1" t="s">
        <v>11</v>
      </c>
      <c r="C29" s="1" t="s">
        <v>57</v>
      </c>
      <c r="D29" s="1" t="s">
        <v>58</v>
      </c>
      <c r="E29" s="1" t="s">
        <v>66</v>
      </c>
      <c r="F29" s="1" t="s">
        <v>67</v>
      </c>
      <c r="G29" s="4">
        <v>9.9955238013256427</v>
      </c>
      <c r="H29" s="7">
        <v>2</v>
      </c>
      <c r="I29" s="5">
        <v>0</v>
      </c>
      <c r="J29" s="5">
        <v>0</v>
      </c>
      <c r="K29" s="8">
        <v>0</v>
      </c>
      <c r="L29" s="5">
        <v>7698.1968386846856</v>
      </c>
      <c r="M29" s="7">
        <v>5</v>
      </c>
      <c r="N29" s="5">
        <v>2886.8238145067571</v>
      </c>
      <c r="O29" s="5">
        <v>1924.5492096711714</v>
      </c>
      <c r="P29" s="5">
        <v>4811.3730241779285</v>
      </c>
      <c r="Q29" s="5">
        <v>16086.494168029611</v>
      </c>
      <c r="R29" s="5">
        <v>2</v>
      </c>
      <c r="S29" s="5">
        <v>0</v>
      </c>
      <c r="T29" s="5">
        <v>720.29078364311681</v>
      </c>
      <c r="U29" s="5">
        <v>720.29078364311681</v>
      </c>
      <c r="V29" s="26">
        <f>SUM(sev_pin_cp[[#This Row],[Total IDPs PiN]],sev_pin_cp[[#This Row],[Total Returnees PiN]],sev_pin_cp[[#This Row],[Total HC PiN]])</f>
        <v>5531.6638078210453</v>
      </c>
    </row>
    <row r="30" spans="1:22" x14ac:dyDescent="0.2">
      <c r="A30" s="1" t="s">
        <v>10</v>
      </c>
      <c r="B30" s="1" t="s">
        <v>11</v>
      </c>
      <c r="C30" s="1" t="s">
        <v>57</v>
      </c>
      <c r="D30" s="1" t="s">
        <v>58</v>
      </c>
      <c r="E30" s="1" t="s">
        <v>68</v>
      </c>
      <c r="F30" s="1" t="s">
        <v>69</v>
      </c>
      <c r="G30" s="4">
        <v>21377.073293147649</v>
      </c>
      <c r="H30" s="7">
        <v>3</v>
      </c>
      <c r="I30" s="5">
        <v>2250.2182413839632</v>
      </c>
      <c r="J30" s="5">
        <v>3375.3273620759451</v>
      </c>
      <c r="K30" s="8">
        <v>5625.5456034599083</v>
      </c>
      <c r="L30" s="5">
        <v>1646.1070047807109</v>
      </c>
      <c r="M30" s="7">
        <v>3</v>
      </c>
      <c r="N30" s="5">
        <v>0</v>
      </c>
      <c r="O30" s="5">
        <v>1646.1070047807109</v>
      </c>
      <c r="P30" s="5">
        <v>1646.1070047807109</v>
      </c>
      <c r="Q30" s="5">
        <v>23040.312450633966</v>
      </c>
      <c r="R30" s="5">
        <v>3</v>
      </c>
      <c r="S30" s="5">
        <v>3351.3181746376649</v>
      </c>
      <c r="T30" s="5">
        <v>2932.4034028079564</v>
      </c>
      <c r="U30" s="5">
        <v>6283.7215774456217</v>
      </c>
      <c r="V30" s="26">
        <f>SUM(sev_pin_cp[[#This Row],[Total IDPs PiN]],sev_pin_cp[[#This Row],[Total Returnees PiN]],sev_pin_cp[[#This Row],[Total HC PiN]])</f>
        <v>13555.37418568624</v>
      </c>
    </row>
    <row r="31" spans="1:22" x14ac:dyDescent="0.2">
      <c r="A31" s="1" t="s">
        <v>10</v>
      </c>
      <c r="B31" s="1" t="s">
        <v>11</v>
      </c>
      <c r="C31" s="1" t="s">
        <v>70</v>
      </c>
      <c r="D31" s="1" t="s">
        <v>71</v>
      </c>
      <c r="E31" s="1" t="s">
        <v>72</v>
      </c>
      <c r="F31" s="1" t="s">
        <v>71</v>
      </c>
      <c r="G31" s="4">
        <v>24848.58262441415</v>
      </c>
      <c r="H31" s="7">
        <v>2</v>
      </c>
      <c r="I31" s="5">
        <v>0</v>
      </c>
      <c r="J31" s="5">
        <v>1774.8987588867249</v>
      </c>
      <c r="K31" s="8">
        <v>1774.8987588867249</v>
      </c>
      <c r="L31" s="5">
        <v>10821.842704732444</v>
      </c>
      <c r="M31" s="7">
        <v>2</v>
      </c>
      <c r="N31" s="5">
        <v>0</v>
      </c>
      <c r="O31" s="5">
        <v>0</v>
      </c>
      <c r="P31" s="5">
        <v>0</v>
      </c>
      <c r="Q31" s="5">
        <v>177751.2633116853</v>
      </c>
      <c r="R31" s="5">
        <v>3</v>
      </c>
      <c r="S31" s="5">
        <v>25393.037615955032</v>
      </c>
      <c r="T31" s="5">
        <v>30471.645139146036</v>
      </c>
      <c r="U31" s="5">
        <v>55864.682755101065</v>
      </c>
      <c r="V31" s="26">
        <f>SUM(sev_pin_cp[[#This Row],[Total IDPs PiN]],sev_pin_cp[[#This Row],[Total Returnees PiN]],sev_pin_cp[[#This Row],[Total HC PiN]])</f>
        <v>57639.581513987789</v>
      </c>
    </row>
    <row r="32" spans="1:22" x14ac:dyDescent="0.2">
      <c r="A32" s="1" t="s">
        <v>10</v>
      </c>
      <c r="B32" s="1" t="s">
        <v>11</v>
      </c>
      <c r="C32" s="1" t="s">
        <v>70</v>
      </c>
      <c r="D32" s="1" t="s">
        <v>71</v>
      </c>
      <c r="E32" s="1" t="s">
        <v>73</v>
      </c>
      <c r="F32" s="1" t="s">
        <v>74</v>
      </c>
      <c r="G32" s="4">
        <v>969.52907539971716</v>
      </c>
      <c r="H32" s="7">
        <v>3</v>
      </c>
      <c r="I32" s="5">
        <v>138.50415362853101</v>
      </c>
      <c r="J32" s="5">
        <v>277.00830725706203</v>
      </c>
      <c r="K32" s="8">
        <v>415.51246088559304</v>
      </c>
      <c r="L32" s="5">
        <v>592.22453598525453</v>
      </c>
      <c r="M32" s="7">
        <v>2</v>
      </c>
      <c r="N32" s="5">
        <v>0</v>
      </c>
      <c r="O32" s="5">
        <v>0</v>
      </c>
      <c r="P32" s="5">
        <v>0</v>
      </c>
      <c r="Q32" s="5">
        <v>24745.115461442845</v>
      </c>
      <c r="R32" s="5">
        <v>5</v>
      </c>
      <c r="S32" s="5">
        <v>7277.9751357184841</v>
      </c>
      <c r="T32" s="5">
        <v>7641.8738925044081</v>
      </c>
      <c r="U32" s="5">
        <v>14919.849028222892</v>
      </c>
      <c r="V32" s="26">
        <f>SUM(sev_pin_cp[[#This Row],[Total IDPs PiN]],sev_pin_cp[[#This Row],[Total Returnees PiN]],sev_pin_cp[[#This Row],[Total HC PiN]])</f>
        <v>15335.361489108485</v>
      </c>
    </row>
    <row r="33" spans="1:22" x14ac:dyDescent="0.2">
      <c r="A33" s="1" t="s">
        <v>10</v>
      </c>
      <c r="B33" s="1" t="s">
        <v>11</v>
      </c>
      <c r="C33" s="1" t="s">
        <v>70</v>
      </c>
      <c r="D33" s="1" t="s">
        <v>71</v>
      </c>
      <c r="E33" s="1" t="s">
        <v>75</v>
      </c>
      <c r="F33" s="1" t="s">
        <v>76</v>
      </c>
      <c r="G33" s="4">
        <v>1513.2442587168628</v>
      </c>
      <c r="H33" s="7">
        <v>2</v>
      </c>
      <c r="I33" s="5">
        <v>0</v>
      </c>
      <c r="J33" s="5">
        <v>0</v>
      </c>
      <c r="K33" s="8">
        <v>0</v>
      </c>
      <c r="L33" s="5">
        <v>5980.4098991660903</v>
      </c>
      <c r="M33" s="7">
        <v>5</v>
      </c>
      <c r="N33" s="5">
        <v>4784.3279193328726</v>
      </c>
      <c r="O33" s="5">
        <v>0</v>
      </c>
      <c r="P33" s="5">
        <v>4784.3279193328726</v>
      </c>
      <c r="Q33" s="5">
        <v>60933.956049101718</v>
      </c>
      <c r="R33" s="5">
        <v>4</v>
      </c>
      <c r="S33" s="5">
        <v>14771.868133115548</v>
      </c>
      <c r="T33" s="5">
        <v>8309.1758248774968</v>
      </c>
      <c r="U33" s="5">
        <v>23081.043957993046</v>
      </c>
      <c r="V33" s="26">
        <f>SUM(sev_pin_cp[[#This Row],[Total IDPs PiN]],sev_pin_cp[[#This Row],[Total Returnees PiN]],sev_pin_cp[[#This Row],[Total HC PiN]])</f>
        <v>27865.371877325917</v>
      </c>
    </row>
    <row r="34" spans="1:22" x14ac:dyDescent="0.2">
      <c r="A34" s="1" t="s">
        <v>10</v>
      </c>
      <c r="B34" s="1" t="s">
        <v>11</v>
      </c>
      <c r="C34" s="1" t="s">
        <v>70</v>
      </c>
      <c r="D34" s="1" t="s">
        <v>71</v>
      </c>
      <c r="E34" s="1" t="s">
        <v>77</v>
      </c>
      <c r="F34" s="1" t="s">
        <v>78</v>
      </c>
      <c r="G34" s="4">
        <v>173.17346847110747</v>
      </c>
      <c r="H34" s="7">
        <v>2</v>
      </c>
      <c r="I34" s="5">
        <v>0</v>
      </c>
      <c r="J34" s="5">
        <v>0</v>
      </c>
      <c r="K34" s="8">
        <v>0</v>
      </c>
      <c r="L34" s="5">
        <v>3015.4993750854374</v>
      </c>
      <c r="M34" s="7">
        <v>5</v>
      </c>
      <c r="N34" s="5">
        <v>3015.4993750854374</v>
      </c>
      <c r="O34" s="5">
        <v>0</v>
      </c>
      <c r="P34" s="5">
        <v>3015.4993750854374</v>
      </c>
      <c r="Q34" s="5">
        <v>29073.291803854943</v>
      </c>
      <c r="R34" s="5">
        <v>5</v>
      </c>
      <c r="S34" s="5">
        <v>26389.603329652949</v>
      </c>
      <c r="T34" s="5">
        <v>1341.8442371009974</v>
      </c>
      <c r="U34" s="5">
        <v>27731.447566753948</v>
      </c>
      <c r="V34" s="26">
        <f>SUM(sev_pin_cp[[#This Row],[Total IDPs PiN]],sev_pin_cp[[#This Row],[Total Returnees PiN]],sev_pin_cp[[#This Row],[Total HC PiN]])</f>
        <v>30746.946941839386</v>
      </c>
    </row>
    <row r="35" spans="1:22" x14ac:dyDescent="0.2">
      <c r="A35" s="1" t="s">
        <v>10</v>
      </c>
      <c r="B35" s="1" t="s">
        <v>11</v>
      </c>
      <c r="C35" s="1" t="s">
        <v>79</v>
      </c>
      <c r="D35" s="1" t="s">
        <v>80</v>
      </c>
      <c r="E35" s="1" t="s">
        <v>81</v>
      </c>
      <c r="F35" s="1" t="s">
        <v>82</v>
      </c>
      <c r="G35" s="4">
        <v>2376.9002867520549</v>
      </c>
      <c r="H35" s="7">
        <v>2</v>
      </c>
      <c r="I35" s="5">
        <v>0</v>
      </c>
      <c r="J35" s="5">
        <v>0</v>
      </c>
      <c r="K35" s="8">
        <v>0</v>
      </c>
      <c r="L35" s="5">
        <v>4542.9544390087067</v>
      </c>
      <c r="M35" s="7">
        <v>2</v>
      </c>
      <c r="N35" s="5">
        <v>0</v>
      </c>
      <c r="O35" s="5">
        <v>0</v>
      </c>
      <c r="P35" s="5">
        <v>0</v>
      </c>
      <c r="Q35" s="5">
        <v>50831.227955718525</v>
      </c>
      <c r="R35" s="5">
        <v>2</v>
      </c>
      <c r="S35" s="5">
        <v>668.83194678577001</v>
      </c>
      <c r="T35" s="5">
        <v>0</v>
      </c>
      <c r="U35" s="5">
        <v>668.83194678577001</v>
      </c>
      <c r="V35" s="26">
        <f>SUM(sev_pin_cp[[#This Row],[Total IDPs PiN]],sev_pin_cp[[#This Row],[Total Returnees PiN]],sev_pin_cp[[#This Row],[Total HC PiN]])</f>
        <v>668.83194678577001</v>
      </c>
    </row>
    <row r="36" spans="1:22" x14ac:dyDescent="0.2">
      <c r="A36" s="1" t="s">
        <v>10</v>
      </c>
      <c r="B36" s="1" t="s">
        <v>11</v>
      </c>
      <c r="C36" s="1" t="s">
        <v>79</v>
      </c>
      <c r="D36" s="1" t="s">
        <v>80</v>
      </c>
      <c r="E36" s="1" t="s">
        <v>83</v>
      </c>
      <c r="F36" s="1" t="s">
        <v>84</v>
      </c>
      <c r="G36" s="4">
        <v>0</v>
      </c>
      <c r="H36" s="7">
        <v>2</v>
      </c>
      <c r="I36" s="5">
        <v>0</v>
      </c>
      <c r="J36" s="5">
        <v>0</v>
      </c>
      <c r="K36" s="8">
        <v>0</v>
      </c>
      <c r="L36" s="5">
        <v>5.2817936065222053</v>
      </c>
      <c r="M36" s="7">
        <v>2</v>
      </c>
      <c r="N36" s="5">
        <v>0</v>
      </c>
      <c r="O36" s="5">
        <v>0</v>
      </c>
      <c r="P36" s="5">
        <v>0</v>
      </c>
      <c r="Q36" s="5">
        <v>10130.516121004077</v>
      </c>
      <c r="R36" s="5">
        <v>5</v>
      </c>
      <c r="S36" s="5">
        <v>3053.0322556450642</v>
      </c>
      <c r="T36" s="5">
        <v>971.41935406888399</v>
      </c>
      <c r="U36" s="5">
        <v>4024.4516097139481</v>
      </c>
      <c r="V36" s="26">
        <f>SUM(sev_pin_cp[[#This Row],[Total IDPs PiN]],sev_pin_cp[[#This Row],[Total Returnees PiN]],sev_pin_cp[[#This Row],[Total HC PiN]])</f>
        <v>4024.4516097139481</v>
      </c>
    </row>
    <row r="37" spans="1:22" x14ac:dyDescent="0.2">
      <c r="A37" s="1" t="s">
        <v>10</v>
      </c>
      <c r="B37" s="1" t="s">
        <v>11</v>
      </c>
      <c r="C37" s="1" t="s">
        <v>79</v>
      </c>
      <c r="D37" s="1" t="s">
        <v>80</v>
      </c>
      <c r="E37" s="1" t="s">
        <v>85</v>
      </c>
      <c r="F37" s="1" t="s">
        <v>86</v>
      </c>
      <c r="G37" s="4">
        <v>825.34701712935623</v>
      </c>
      <c r="H37" s="7">
        <v>2</v>
      </c>
      <c r="I37" s="5">
        <v>0</v>
      </c>
      <c r="J37" s="5">
        <v>0</v>
      </c>
      <c r="K37" s="8">
        <v>0</v>
      </c>
      <c r="L37" s="5">
        <v>914.60119794743071</v>
      </c>
      <c r="M37" s="7">
        <v>5</v>
      </c>
      <c r="N37" s="5">
        <v>457.30059897371535</v>
      </c>
      <c r="O37" s="5">
        <v>0</v>
      </c>
      <c r="P37" s="5">
        <v>457.30059897371535</v>
      </c>
      <c r="Q37" s="5">
        <v>55950.729843473127</v>
      </c>
      <c r="R37" s="5">
        <v>4</v>
      </c>
      <c r="S37" s="5">
        <v>12263.173664322876</v>
      </c>
      <c r="T37" s="5">
        <v>6131.586832161438</v>
      </c>
      <c r="U37" s="5">
        <v>18394.760496484312</v>
      </c>
      <c r="V37" s="26">
        <f>SUM(sev_pin_cp[[#This Row],[Total IDPs PiN]],sev_pin_cp[[#This Row],[Total Returnees PiN]],sev_pin_cp[[#This Row],[Total HC PiN]])</f>
        <v>18852.061095458026</v>
      </c>
    </row>
    <row r="38" spans="1:22" x14ac:dyDescent="0.2">
      <c r="A38" s="1" t="s">
        <v>10</v>
      </c>
      <c r="B38" s="1" t="s">
        <v>11</v>
      </c>
      <c r="C38" s="1" t="s">
        <v>87</v>
      </c>
      <c r="D38" s="1" t="s">
        <v>88</v>
      </c>
      <c r="E38" s="1" t="s">
        <v>89</v>
      </c>
      <c r="F38" s="1" t="s">
        <v>88</v>
      </c>
      <c r="G38" s="4">
        <v>7.6095196578578426</v>
      </c>
      <c r="H38" s="7">
        <v>2</v>
      </c>
      <c r="I38" s="5">
        <v>0</v>
      </c>
      <c r="J38" s="5">
        <v>0</v>
      </c>
      <c r="K38" s="8">
        <v>0</v>
      </c>
      <c r="L38" s="5">
        <v>6176.1952166075625</v>
      </c>
      <c r="M38" s="7">
        <v>2</v>
      </c>
      <c r="N38" s="5">
        <v>0</v>
      </c>
      <c r="O38" s="5">
        <v>1029.3658694345936</v>
      </c>
      <c r="P38" s="5">
        <v>1029.3658694345936</v>
      </c>
      <c r="Q38" s="5">
        <v>35589.36309365317</v>
      </c>
      <c r="R38" s="5">
        <v>2</v>
      </c>
      <c r="S38" s="5">
        <v>0</v>
      </c>
      <c r="T38" s="5">
        <v>1016.8389455329474</v>
      </c>
      <c r="U38" s="5">
        <v>1016.8389455329474</v>
      </c>
      <c r="V38" s="26">
        <f>SUM(sev_pin_cp[[#This Row],[Total IDPs PiN]],sev_pin_cp[[#This Row],[Total Returnees PiN]],sev_pin_cp[[#This Row],[Total HC PiN]])</f>
        <v>2046.2048149675411</v>
      </c>
    </row>
    <row r="39" spans="1:22" x14ac:dyDescent="0.2">
      <c r="A39" s="1" t="s">
        <v>10</v>
      </c>
      <c r="B39" s="1" t="s">
        <v>11</v>
      </c>
      <c r="C39" s="1" t="s">
        <v>87</v>
      </c>
      <c r="D39" s="1" t="s">
        <v>88</v>
      </c>
      <c r="E39" s="1" t="s">
        <v>90</v>
      </c>
      <c r="F39" s="1" t="s">
        <v>91</v>
      </c>
      <c r="G39" s="4">
        <v>52.544835414301929</v>
      </c>
      <c r="H39" s="7">
        <v>2</v>
      </c>
      <c r="I39" s="5">
        <v>0</v>
      </c>
      <c r="J39" s="5">
        <v>0</v>
      </c>
      <c r="K39" s="8">
        <v>0</v>
      </c>
      <c r="L39" s="5">
        <v>1782.9564528944384</v>
      </c>
      <c r="M39" s="7">
        <v>2</v>
      </c>
      <c r="N39" s="5">
        <v>0</v>
      </c>
      <c r="O39" s="5">
        <v>0</v>
      </c>
      <c r="P39" s="5">
        <v>0</v>
      </c>
      <c r="Q39" s="5">
        <v>2431.7970715096485</v>
      </c>
      <c r="R39" s="5">
        <v>2</v>
      </c>
      <c r="S39" s="5">
        <v>0</v>
      </c>
      <c r="T39" s="5">
        <v>0</v>
      </c>
      <c r="U39" s="5">
        <v>0</v>
      </c>
      <c r="V39" s="26">
        <f>SUM(sev_pin_cp[[#This Row],[Total IDPs PiN]],sev_pin_cp[[#This Row],[Total Returnees PiN]],sev_pin_cp[[#This Row],[Total HC PiN]])</f>
        <v>0</v>
      </c>
    </row>
    <row r="40" spans="1:22" x14ac:dyDescent="0.2">
      <c r="A40" s="1" t="s">
        <v>10</v>
      </c>
      <c r="B40" s="1" t="s">
        <v>11</v>
      </c>
      <c r="C40" s="1" t="s">
        <v>87</v>
      </c>
      <c r="D40" s="1" t="s">
        <v>88</v>
      </c>
      <c r="E40" s="1" t="s">
        <v>92</v>
      </c>
      <c r="F40" s="1" t="s">
        <v>93</v>
      </c>
      <c r="G40" s="4">
        <v>36.578690344062153</v>
      </c>
      <c r="H40" s="7">
        <v>2</v>
      </c>
      <c r="I40" s="5">
        <v>0</v>
      </c>
      <c r="J40" s="5">
        <v>0</v>
      </c>
      <c r="K40" s="8">
        <v>0</v>
      </c>
      <c r="L40" s="5">
        <v>5478.5631397212974</v>
      </c>
      <c r="M40" s="7">
        <v>2</v>
      </c>
      <c r="N40" s="5">
        <v>0</v>
      </c>
      <c r="O40" s="5">
        <v>0</v>
      </c>
      <c r="P40" s="5">
        <v>0</v>
      </c>
      <c r="Q40" s="5">
        <v>3426.3743618201997</v>
      </c>
      <c r="R40" s="5">
        <v>2</v>
      </c>
      <c r="S40" s="5">
        <v>0</v>
      </c>
      <c r="T40" s="5">
        <v>171.31871809101</v>
      </c>
      <c r="U40" s="5">
        <v>171.31871809101</v>
      </c>
      <c r="V40" s="26">
        <f>SUM(sev_pin_cp[[#This Row],[Total IDPs PiN]],sev_pin_cp[[#This Row],[Total Returnees PiN]],sev_pin_cp[[#This Row],[Total HC PiN]])</f>
        <v>171.31871809101</v>
      </c>
    </row>
    <row r="41" spans="1:22" x14ac:dyDescent="0.2">
      <c r="A41" s="1" t="s">
        <v>10</v>
      </c>
      <c r="B41" s="1" t="s">
        <v>11</v>
      </c>
      <c r="C41" s="1" t="s">
        <v>87</v>
      </c>
      <c r="D41" s="1" t="s">
        <v>88</v>
      </c>
      <c r="E41" s="1" t="s">
        <v>94</v>
      </c>
      <c r="F41" s="1" t="s">
        <v>95</v>
      </c>
      <c r="G41" s="4">
        <v>11.513106700727061</v>
      </c>
      <c r="H41" s="7">
        <v>2</v>
      </c>
      <c r="I41" s="5">
        <v>0</v>
      </c>
      <c r="J41" s="5">
        <v>0</v>
      </c>
      <c r="K41" s="8">
        <v>0</v>
      </c>
      <c r="L41" s="5">
        <v>3628.9352623305176</v>
      </c>
      <c r="M41" s="7">
        <v>5</v>
      </c>
      <c r="N41" s="5">
        <v>1814.4676311652588</v>
      </c>
      <c r="O41" s="5">
        <v>181.44676311652589</v>
      </c>
      <c r="P41" s="5">
        <v>1995.9143942817848</v>
      </c>
      <c r="Q41" s="5">
        <v>1165.8934368245236</v>
      </c>
      <c r="R41" s="5">
        <v>5</v>
      </c>
      <c r="S41" s="5">
        <v>437.21003880919636</v>
      </c>
      <c r="T41" s="5">
        <v>233.17868736490473</v>
      </c>
      <c r="U41" s="5">
        <v>670.38872617410107</v>
      </c>
      <c r="V41" s="26">
        <f>SUM(sev_pin_cp[[#This Row],[Total IDPs PiN]],sev_pin_cp[[#This Row],[Total Returnees PiN]],sev_pin_cp[[#This Row],[Total HC PiN]])</f>
        <v>2666.3031204558856</v>
      </c>
    </row>
    <row r="42" spans="1:22" x14ac:dyDescent="0.2">
      <c r="A42" s="1" t="s">
        <v>10</v>
      </c>
      <c r="B42" s="1" t="s">
        <v>11</v>
      </c>
      <c r="C42" s="1" t="s">
        <v>96</v>
      </c>
      <c r="D42" s="1" t="s">
        <v>97</v>
      </c>
      <c r="E42" s="1" t="s">
        <v>98</v>
      </c>
      <c r="F42" s="1" t="s">
        <v>97</v>
      </c>
      <c r="G42" s="4">
        <v>19436.053538021079</v>
      </c>
      <c r="H42" s="7">
        <v>2</v>
      </c>
      <c r="I42" s="5">
        <v>2776.5790768601551</v>
      </c>
      <c r="J42" s="5">
        <v>694.14476921503876</v>
      </c>
      <c r="K42" s="8">
        <v>3470.7238460751937</v>
      </c>
      <c r="L42" s="5">
        <v>3425.1526026112497</v>
      </c>
      <c r="M42" s="7">
        <v>2</v>
      </c>
      <c r="N42" s="5">
        <v>0</v>
      </c>
      <c r="O42" s="5">
        <v>0</v>
      </c>
      <c r="P42" s="5">
        <v>0</v>
      </c>
      <c r="Q42" s="5">
        <v>31879.606579954096</v>
      </c>
      <c r="R42" s="5">
        <v>2</v>
      </c>
      <c r="S42" s="5">
        <v>0</v>
      </c>
      <c r="T42" s="5">
        <v>1356.5790034023028</v>
      </c>
      <c r="U42" s="5">
        <v>1356.5790034023028</v>
      </c>
      <c r="V42" s="26">
        <f>SUM(sev_pin_cp[[#This Row],[Total IDPs PiN]],sev_pin_cp[[#This Row],[Total Returnees PiN]],sev_pin_cp[[#This Row],[Total HC PiN]])</f>
        <v>4827.3028494774962</v>
      </c>
    </row>
    <row r="43" spans="1:22" x14ac:dyDescent="0.2">
      <c r="A43" s="1" t="s">
        <v>10</v>
      </c>
      <c r="B43" s="1" t="s">
        <v>11</v>
      </c>
      <c r="C43" s="1" t="s">
        <v>96</v>
      </c>
      <c r="D43" s="1" t="s">
        <v>97</v>
      </c>
      <c r="E43" s="1" t="s">
        <v>99</v>
      </c>
      <c r="F43" s="1" t="s">
        <v>100</v>
      </c>
      <c r="G43" s="4">
        <v>8006.4682313892836</v>
      </c>
      <c r="H43" s="7">
        <v>2</v>
      </c>
      <c r="I43" s="5">
        <v>0</v>
      </c>
      <c r="J43" s="5">
        <v>0</v>
      </c>
      <c r="K43" s="8">
        <v>0</v>
      </c>
      <c r="L43" s="5">
        <v>287.52306187766715</v>
      </c>
      <c r="M43" s="7">
        <v>2</v>
      </c>
      <c r="N43" s="5">
        <v>0</v>
      </c>
      <c r="O43" s="5">
        <v>0</v>
      </c>
      <c r="P43" s="5">
        <v>0</v>
      </c>
      <c r="Q43" s="5">
        <v>11854.442478662873</v>
      </c>
      <c r="R43" s="5">
        <v>2</v>
      </c>
      <c r="S43" s="5">
        <v>431.07063558774081</v>
      </c>
      <c r="T43" s="5">
        <v>646.60595338161124</v>
      </c>
      <c r="U43" s="5">
        <v>1077.676588969352</v>
      </c>
      <c r="V43" s="26">
        <f>SUM(sev_pin_cp[[#This Row],[Total IDPs PiN]],sev_pin_cp[[#This Row],[Total Returnees PiN]],sev_pin_cp[[#This Row],[Total HC PiN]])</f>
        <v>1077.676588969352</v>
      </c>
    </row>
    <row r="44" spans="1:22" x14ac:dyDescent="0.2">
      <c r="A44" s="1" t="s">
        <v>101</v>
      </c>
      <c r="B44" s="1" t="s">
        <v>102</v>
      </c>
      <c r="C44" s="1" t="s">
        <v>103</v>
      </c>
      <c r="D44" s="1" t="s">
        <v>102</v>
      </c>
      <c r="E44" s="1" t="s">
        <v>104</v>
      </c>
      <c r="F44" s="1" t="s">
        <v>105</v>
      </c>
      <c r="G44" s="4">
        <v>24824.037110502359</v>
      </c>
      <c r="H44" s="7">
        <v>2</v>
      </c>
      <c r="I44" s="5">
        <v>0</v>
      </c>
      <c r="J44" s="5">
        <v>0</v>
      </c>
      <c r="K44" s="8">
        <v>0</v>
      </c>
      <c r="L44" s="5">
        <v>2005.6179520505493</v>
      </c>
      <c r="M44" s="7">
        <v>2</v>
      </c>
      <c r="N44" s="5">
        <v>0</v>
      </c>
      <c r="O44" s="5">
        <v>0</v>
      </c>
      <c r="P44" s="5">
        <v>0</v>
      </c>
      <c r="Q44" s="5">
        <v>52681.118881846007</v>
      </c>
      <c r="R44" s="5">
        <v>2</v>
      </c>
      <c r="S44" s="5">
        <v>0</v>
      </c>
      <c r="T44" s="5">
        <v>0</v>
      </c>
      <c r="U44" s="5">
        <v>0</v>
      </c>
      <c r="V44" s="26">
        <f>SUM(sev_pin_cp[[#This Row],[Total IDPs PiN]],sev_pin_cp[[#This Row],[Total Returnees PiN]],sev_pin_cp[[#This Row],[Total HC PiN]])</f>
        <v>0</v>
      </c>
    </row>
    <row r="45" spans="1:22" x14ac:dyDescent="0.2">
      <c r="A45" s="1" t="s">
        <v>101</v>
      </c>
      <c r="B45" s="1" t="s">
        <v>102</v>
      </c>
      <c r="C45" s="1" t="s">
        <v>103</v>
      </c>
      <c r="D45" s="1" t="s">
        <v>102</v>
      </c>
      <c r="E45" s="1" t="s">
        <v>106</v>
      </c>
      <c r="F45" s="1" t="s">
        <v>107</v>
      </c>
      <c r="G45" s="4">
        <v>46881.40501101104</v>
      </c>
      <c r="H45" s="7">
        <v>2</v>
      </c>
      <c r="I45" s="5">
        <v>0</v>
      </c>
      <c r="J45" s="5">
        <v>0</v>
      </c>
      <c r="K45" s="8">
        <v>0</v>
      </c>
      <c r="L45" s="5">
        <v>4050.1279202326168</v>
      </c>
      <c r="M45" s="7">
        <v>2</v>
      </c>
      <c r="N45" s="5">
        <v>168.75533000969239</v>
      </c>
      <c r="O45" s="5">
        <v>168.75533000969239</v>
      </c>
      <c r="P45" s="5">
        <v>337.51066001938477</v>
      </c>
      <c r="Q45" s="5">
        <v>172366.72773594613</v>
      </c>
      <c r="R45" s="5">
        <v>2</v>
      </c>
      <c r="S45" s="5">
        <v>5223.2341738165451</v>
      </c>
      <c r="T45" s="5">
        <v>18281.31960835791</v>
      </c>
      <c r="U45" s="5">
        <v>23504.553782174455</v>
      </c>
      <c r="V45" s="26">
        <f>SUM(sev_pin_cp[[#This Row],[Total IDPs PiN]],sev_pin_cp[[#This Row],[Total Returnees PiN]],sev_pin_cp[[#This Row],[Total HC PiN]])</f>
        <v>23842.064442193838</v>
      </c>
    </row>
    <row r="46" spans="1:22" x14ac:dyDescent="0.2">
      <c r="A46" s="1" t="s">
        <v>101</v>
      </c>
      <c r="B46" s="1" t="s">
        <v>102</v>
      </c>
      <c r="C46" s="1" t="s">
        <v>103</v>
      </c>
      <c r="D46" s="1" t="s">
        <v>102</v>
      </c>
      <c r="E46" s="1" t="s">
        <v>108</v>
      </c>
      <c r="F46" s="1" t="s">
        <v>109</v>
      </c>
      <c r="G46" s="4">
        <v>155877.69990000862</v>
      </c>
      <c r="H46" s="7">
        <v>2</v>
      </c>
      <c r="I46" s="5">
        <v>0</v>
      </c>
      <c r="J46" s="5">
        <v>0</v>
      </c>
      <c r="K46" s="8">
        <v>0</v>
      </c>
      <c r="L46" s="5">
        <v>128.88038529795449</v>
      </c>
      <c r="M46" s="7">
        <v>2</v>
      </c>
      <c r="N46" s="5">
        <v>0</v>
      </c>
      <c r="O46" s="5">
        <v>0</v>
      </c>
      <c r="P46" s="5">
        <v>0</v>
      </c>
      <c r="Q46" s="5">
        <v>140869.43343950523</v>
      </c>
      <c r="R46" s="5">
        <v>2</v>
      </c>
      <c r="S46" s="5">
        <v>0</v>
      </c>
      <c r="T46" s="5">
        <v>0</v>
      </c>
      <c r="U46" s="5">
        <v>0</v>
      </c>
      <c r="V46" s="26">
        <f>SUM(sev_pin_cp[[#This Row],[Total IDPs PiN]],sev_pin_cp[[#This Row],[Total Returnees PiN]],sev_pin_cp[[#This Row],[Total HC PiN]])</f>
        <v>0</v>
      </c>
    </row>
    <row r="47" spans="1:22" x14ac:dyDescent="0.2">
      <c r="A47" s="1" t="s">
        <v>101</v>
      </c>
      <c r="B47" s="1" t="s">
        <v>102</v>
      </c>
      <c r="C47" s="1" t="s">
        <v>103</v>
      </c>
      <c r="D47" s="1" t="s">
        <v>102</v>
      </c>
      <c r="E47" s="1" t="s">
        <v>110</v>
      </c>
      <c r="F47" s="1" t="s">
        <v>111</v>
      </c>
      <c r="G47" s="4">
        <v>1535.7177715922712</v>
      </c>
      <c r="H47" s="7">
        <v>5</v>
      </c>
      <c r="I47" s="5">
        <v>307.14355431845428</v>
      </c>
      <c r="J47" s="5">
        <v>614.28710863690856</v>
      </c>
      <c r="K47" s="8">
        <v>921.43066295536278</v>
      </c>
      <c r="L47" s="5">
        <v>2234.8147463377964</v>
      </c>
      <c r="M47" s="7">
        <v>5</v>
      </c>
      <c r="N47" s="5">
        <v>446.96294926755928</v>
      </c>
      <c r="O47" s="5">
        <v>1787.8517970702371</v>
      </c>
      <c r="P47" s="5">
        <v>2234.8147463377964</v>
      </c>
      <c r="Q47" s="5">
        <v>25456.380706637683</v>
      </c>
      <c r="R47" s="5">
        <v>5</v>
      </c>
      <c r="S47" s="5">
        <v>5533.9958057907943</v>
      </c>
      <c r="T47" s="5">
        <v>11067.991611581598</v>
      </c>
      <c r="U47" s="5">
        <v>16601.987417372391</v>
      </c>
      <c r="V47" s="26">
        <f>SUM(sev_pin_cp[[#This Row],[Total IDPs PiN]],sev_pin_cp[[#This Row],[Total Returnees PiN]],sev_pin_cp[[#This Row],[Total HC PiN]])</f>
        <v>19758.23282666555</v>
      </c>
    </row>
    <row r="48" spans="1:22" x14ac:dyDescent="0.2">
      <c r="A48" s="1" t="s">
        <v>101</v>
      </c>
      <c r="B48" s="1" t="s">
        <v>102</v>
      </c>
      <c r="C48" s="1" t="s">
        <v>103</v>
      </c>
      <c r="D48" s="1" t="s">
        <v>102</v>
      </c>
      <c r="E48" s="1" t="s">
        <v>112</v>
      </c>
      <c r="F48" s="1" t="s">
        <v>113</v>
      </c>
      <c r="G48" s="4">
        <v>525.38555558316966</v>
      </c>
      <c r="H48" s="7">
        <v>2</v>
      </c>
      <c r="I48" s="5">
        <v>0</v>
      </c>
      <c r="J48" s="5">
        <v>0</v>
      </c>
      <c r="K48" s="8">
        <v>0</v>
      </c>
      <c r="L48" s="5">
        <v>2573.9912766856378</v>
      </c>
      <c r="M48" s="7">
        <v>2</v>
      </c>
      <c r="N48" s="5">
        <v>0</v>
      </c>
      <c r="O48" s="5">
        <v>321.74890958570472</v>
      </c>
      <c r="P48" s="5">
        <v>321.74890958570472</v>
      </c>
      <c r="Q48" s="5">
        <v>36799.419012351813</v>
      </c>
      <c r="R48" s="5">
        <v>3</v>
      </c>
      <c r="S48" s="5">
        <v>2044.4121673528794</v>
      </c>
      <c r="T48" s="5">
        <v>6133.2365020586376</v>
      </c>
      <c r="U48" s="5">
        <v>8177.6486694115174</v>
      </c>
      <c r="V48" s="26">
        <f>SUM(sev_pin_cp[[#This Row],[Total IDPs PiN]],sev_pin_cp[[#This Row],[Total Returnees PiN]],sev_pin_cp[[#This Row],[Total HC PiN]])</f>
        <v>8499.3975789972228</v>
      </c>
    </row>
    <row r="49" spans="1:22" x14ac:dyDescent="0.2">
      <c r="A49" s="1" t="s">
        <v>101</v>
      </c>
      <c r="B49" s="1" t="s">
        <v>102</v>
      </c>
      <c r="C49" s="1" t="s">
        <v>103</v>
      </c>
      <c r="D49" s="1" t="s">
        <v>102</v>
      </c>
      <c r="E49" s="1" t="s">
        <v>114</v>
      </c>
      <c r="F49" s="1" t="s">
        <v>115</v>
      </c>
      <c r="G49" s="4">
        <v>291.72022855641671</v>
      </c>
      <c r="H49" s="7">
        <v>3</v>
      </c>
      <c r="I49" s="5">
        <v>0</v>
      </c>
      <c r="J49" s="5">
        <v>97.240076185472233</v>
      </c>
      <c r="K49" s="8">
        <v>97.240076185472233</v>
      </c>
      <c r="L49" s="5">
        <v>2291.6053329830556</v>
      </c>
      <c r="M49" s="7">
        <v>2</v>
      </c>
      <c r="N49" s="5">
        <v>0</v>
      </c>
      <c r="O49" s="5">
        <v>0</v>
      </c>
      <c r="P49" s="5">
        <v>0</v>
      </c>
      <c r="Q49" s="5">
        <v>25539.700658413247</v>
      </c>
      <c r="R49" s="5">
        <v>2</v>
      </c>
      <c r="S49" s="5">
        <v>2253.5029992717573</v>
      </c>
      <c r="T49" s="5">
        <v>2629.0868324837165</v>
      </c>
      <c r="U49" s="5">
        <v>4882.5898317554738</v>
      </c>
      <c r="V49" s="26">
        <f>SUM(sev_pin_cp[[#This Row],[Total IDPs PiN]],sev_pin_cp[[#This Row],[Total Returnees PiN]],sev_pin_cp[[#This Row],[Total HC PiN]])</f>
        <v>4979.8299079409462</v>
      </c>
    </row>
    <row r="50" spans="1:22" x14ac:dyDescent="0.2">
      <c r="A50" s="1" t="s">
        <v>101</v>
      </c>
      <c r="B50" s="1" t="s">
        <v>102</v>
      </c>
      <c r="C50" s="1" t="s">
        <v>103</v>
      </c>
      <c r="D50" s="1" t="s">
        <v>102</v>
      </c>
      <c r="E50" s="1" t="s">
        <v>116</v>
      </c>
      <c r="F50" s="1" t="s">
        <v>117</v>
      </c>
      <c r="G50" s="4">
        <v>74535.77128349086</v>
      </c>
      <c r="H50" s="7">
        <v>2</v>
      </c>
      <c r="I50" s="5">
        <v>0</v>
      </c>
      <c r="J50" s="5">
        <v>1774.6612210354963</v>
      </c>
      <c r="K50" s="8">
        <v>1774.6612210354963</v>
      </c>
      <c r="L50" s="5">
        <v>1318.6519104757692</v>
      </c>
      <c r="M50" s="7">
        <v>2</v>
      </c>
      <c r="N50" s="5">
        <v>0</v>
      </c>
      <c r="O50" s="5">
        <v>0</v>
      </c>
      <c r="P50" s="5">
        <v>0</v>
      </c>
      <c r="Q50" s="5">
        <v>112473.19876728734</v>
      </c>
      <c r="R50" s="5">
        <v>2</v>
      </c>
      <c r="S50" s="5">
        <v>0</v>
      </c>
      <c r="T50" s="5">
        <v>0</v>
      </c>
      <c r="U50" s="5">
        <v>0</v>
      </c>
      <c r="V50" s="26">
        <f>SUM(sev_pin_cp[[#This Row],[Total IDPs PiN]],sev_pin_cp[[#This Row],[Total Returnees PiN]],sev_pin_cp[[#This Row],[Total HC PiN]])</f>
        <v>1774.6612210354963</v>
      </c>
    </row>
    <row r="51" spans="1:22" x14ac:dyDescent="0.2">
      <c r="A51" s="1" t="s">
        <v>101</v>
      </c>
      <c r="B51" s="1" t="s">
        <v>102</v>
      </c>
      <c r="C51" s="1" t="s">
        <v>118</v>
      </c>
      <c r="D51" s="1" t="s">
        <v>119</v>
      </c>
      <c r="E51" s="1" t="s">
        <v>120</v>
      </c>
      <c r="F51" s="1" t="s">
        <v>119</v>
      </c>
      <c r="G51" s="4">
        <v>5241.6378783596119</v>
      </c>
      <c r="H51" s="7">
        <v>3</v>
      </c>
      <c r="I51" s="5">
        <v>0</v>
      </c>
      <c r="J51" s="5">
        <v>1747.2126261198705</v>
      </c>
      <c r="K51" s="8">
        <v>1747.2126261198705</v>
      </c>
      <c r="L51" s="5">
        <v>8264.7193656216587</v>
      </c>
      <c r="M51" s="7">
        <v>2</v>
      </c>
      <c r="N51" s="5">
        <v>0</v>
      </c>
      <c r="O51" s="5">
        <v>0</v>
      </c>
      <c r="P51" s="5">
        <v>0</v>
      </c>
      <c r="Q51" s="5">
        <v>109603.10808273216</v>
      </c>
      <c r="R51" s="5">
        <v>2</v>
      </c>
      <c r="S51" s="5">
        <v>0</v>
      </c>
      <c r="T51" s="5">
        <v>17729.914542794893</v>
      </c>
      <c r="U51" s="5">
        <v>17729.914542794893</v>
      </c>
      <c r="V51" s="26">
        <f>SUM(sev_pin_cp[[#This Row],[Total IDPs PiN]],sev_pin_cp[[#This Row],[Total Returnees PiN]],sev_pin_cp[[#This Row],[Total HC PiN]])</f>
        <v>19477.127168914765</v>
      </c>
    </row>
    <row r="52" spans="1:22" x14ac:dyDescent="0.2">
      <c r="A52" s="1" t="s">
        <v>101</v>
      </c>
      <c r="B52" s="1" t="s">
        <v>102</v>
      </c>
      <c r="C52" s="1" t="s">
        <v>118</v>
      </c>
      <c r="D52" s="1" t="s">
        <v>119</v>
      </c>
      <c r="E52" s="1" t="s">
        <v>121</v>
      </c>
      <c r="F52" s="1" t="s">
        <v>122</v>
      </c>
      <c r="G52" s="4">
        <v>37904.734352939035</v>
      </c>
      <c r="H52" s="7">
        <v>2</v>
      </c>
      <c r="I52" s="5">
        <v>0</v>
      </c>
      <c r="J52" s="5">
        <v>0</v>
      </c>
      <c r="K52" s="8">
        <v>0</v>
      </c>
      <c r="L52" s="5">
        <v>2595.7777006039291</v>
      </c>
      <c r="M52" s="7">
        <v>2</v>
      </c>
      <c r="N52" s="5">
        <v>0</v>
      </c>
      <c r="O52" s="5">
        <v>0</v>
      </c>
      <c r="P52" s="5">
        <v>0</v>
      </c>
      <c r="Q52" s="5">
        <v>63790.412812781804</v>
      </c>
      <c r="R52" s="5">
        <v>2</v>
      </c>
      <c r="S52" s="5">
        <v>0</v>
      </c>
      <c r="T52" s="5">
        <v>0</v>
      </c>
      <c r="U52" s="5">
        <v>0</v>
      </c>
      <c r="V52" s="26">
        <f>SUM(sev_pin_cp[[#This Row],[Total IDPs PiN]],sev_pin_cp[[#This Row],[Total Returnees PiN]],sev_pin_cp[[#This Row],[Total HC PiN]])</f>
        <v>0</v>
      </c>
    </row>
    <row r="53" spans="1:22" x14ac:dyDescent="0.2">
      <c r="A53" s="1" t="s">
        <v>101</v>
      </c>
      <c r="B53" s="1" t="s">
        <v>102</v>
      </c>
      <c r="C53" s="1" t="s">
        <v>118</v>
      </c>
      <c r="D53" s="1" t="s">
        <v>119</v>
      </c>
      <c r="E53" s="1" t="s">
        <v>123</v>
      </c>
      <c r="F53" s="1" t="s">
        <v>124</v>
      </c>
      <c r="G53" s="4">
        <v>210.20197044334975</v>
      </c>
      <c r="H53" s="7">
        <v>2</v>
      </c>
      <c r="I53" s="5">
        <v>0</v>
      </c>
      <c r="J53" s="5">
        <v>23.355774493705528</v>
      </c>
      <c r="K53" s="8">
        <v>23.355774493705528</v>
      </c>
      <c r="L53" s="5">
        <v>2.8934729064039408</v>
      </c>
      <c r="M53" s="7">
        <v>2</v>
      </c>
      <c r="N53" s="5">
        <v>0</v>
      </c>
      <c r="O53" s="5">
        <v>0</v>
      </c>
      <c r="P53" s="5">
        <v>0</v>
      </c>
      <c r="Q53" s="5">
        <v>1343.0921182266011</v>
      </c>
      <c r="R53" s="5">
        <v>2</v>
      </c>
      <c r="S53" s="5">
        <v>0</v>
      </c>
      <c r="T53" s="5">
        <v>79.005418719211832</v>
      </c>
      <c r="U53" s="5">
        <v>79.005418719211832</v>
      </c>
      <c r="V53" s="26">
        <f>SUM(sev_pin_cp[[#This Row],[Total IDPs PiN]],sev_pin_cp[[#This Row],[Total Returnees PiN]],sev_pin_cp[[#This Row],[Total HC PiN]])</f>
        <v>102.36119321291736</v>
      </c>
    </row>
    <row r="54" spans="1:22" x14ac:dyDescent="0.2">
      <c r="A54" s="1" t="s">
        <v>101</v>
      </c>
      <c r="B54" s="1" t="s">
        <v>102</v>
      </c>
      <c r="C54" s="1" t="s">
        <v>118</v>
      </c>
      <c r="D54" s="1" t="s">
        <v>119</v>
      </c>
      <c r="E54" s="1" t="s">
        <v>125</v>
      </c>
      <c r="F54" s="1" t="s">
        <v>126</v>
      </c>
      <c r="G54" s="4">
        <v>8701.7809261417806</v>
      </c>
      <c r="H54" s="7">
        <v>2</v>
      </c>
      <c r="I54" s="5">
        <v>0</v>
      </c>
      <c r="J54" s="5">
        <v>1243.1115608773971</v>
      </c>
      <c r="K54" s="8">
        <v>1243.1115608773971</v>
      </c>
      <c r="L54" s="5">
        <v>284.28740727985581</v>
      </c>
      <c r="M54" s="7">
        <v>2</v>
      </c>
      <c r="N54" s="5">
        <v>0</v>
      </c>
      <c r="O54" s="5">
        <v>0</v>
      </c>
      <c r="P54" s="5">
        <v>0</v>
      </c>
      <c r="Q54" s="5">
        <v>11312.611794002329</v>
      </c>
      <c r="R54" s="5">
        <v>2</v>
      </c>
      <c r="S54" s="5">
        <v>0</v>
      </c>
      <c r="T54" s="5">
        <v>0</v>
      </c>
      <c r="U54" s="5">
        <v>0</v>
      </c>
      <c r="V54" s="26">
        <f>SUM(sev_pin_cp[[#This Row],[Total IDPs PiN]],sev_pin_cp[[#This Row],[Total Returnees PiN]],sev_pin_cp[[#This Row],[Total HC PiN]])</f>
        <v>1243.1115608773971</v>
      </c>
    </row>
    <row r="55" spans="1:22" x14ac:dyDescent="0.2">
      <c r="A55" s="1" t="s">
        <v>101</v>
      </c>
      <c r="B55" s="1" t="s">
        <v>102</v>
      </c>
      <c r="C55" s="1" t="s">
        <v>118</v>
      </c>
      <c r="D55" s="1" t="s">
        <v>119</v>
      </c>
      <c r="E55" s="1" t="s">
        <v>127</v>
      </c>
      <c r="F55" s="1" t="s">
        <v>128</v>
      </c>
      <c r="G55" s="4">
        <v>1062.7249506074713</v>
      </c>
      <c r="H55" s="7">
        <v>2</v>
      </c>
      <c r="I55" s="5">
        <v>0</v>
      </c>
      <c r="J55" s="5">
        <v>0</v>
      </c>
      <c r="K55" s="8">
        <v>0</v>
      </c>
      <c r="L55" s="5">
        <v>4790.7793936641301</v>
      </c>
      <c r="M55" s="7">
        <v>2</v>
      </c>
      <c r="N55" s="5">
        <v>0</v>
      </c>
      <c r="O55" s="5">
        <v>0</v>
      </c>
      <c r="P55" s="5">
        <v>0</v>
      </c>
      <c r="Q55" s="5">
        <v>13628.108145793118</v>
      </c>
      <c r="R55" s="5">
        <v>2</v>
      </c>
      <c r="S55" s="5">
        <v>0</v>
      </c>
      <c r="T55" s="5">
        <v>212.93918977801746</v>
      </c>
      <c r="U55" s="5">
        <v>212.93918977801746</v>
      </c>
      <c r="V55" s="26">
        <f>SUM(sev_pin_cp[[#This Row],[Total IDPs PiN]],sev_pin_cp[[#This Row],[Total Returnees PiN]],sev_pin_cp[[#This Row],[Total HC PiN]])</f>
        <v>212.93918977801746</v>
      </c>
    </row>
    <row r="56" spans="1:22" x14ac:dyDescent="0.2">
      <c r="A56" s="1" t="s">
        <v>101</v>
      </c>
      <c r="B56" s="1" t="s">
        <v>102</v>
      </c>
      <c r="C56" s="1" t="s">
        <v>118</v>
      </c>
      <c r="D56" s="1" t="s">
        <v>119</v>
      </c>
      <c r="E56" s="1" t="s">
        <v>129</v>
      </c>
      <c r="F56" s="1" t="s">
        <v>130</v>
      </c>
      <c r="G56" s="4">
        <v>12542.474176785836</v>
      </c>
      <c r="H56" s="7">
        <v>2</v>
      </c>
      <c r="I56" s="5">
        <v>836.16494511905569</v>
      </c>
      <c r="J56" s="5">
        <v>836.16494511905569</v>
      </c>
      <c r="K56" s="8">
        <v>1672.3298902381114</v>
      </c>
      <c r="L56" s="5">
        <v>1131.348954616376</v>
      </c>
      <c r="M56" s="7">
        <v>3</v>
      </c>
      <c r="N56" s="5">
        <v>150.84652728218347</v>
      </c>
      <c r="O56" s="5">
        <v>226.2697909232752</v>
      </c>
      <c r="P56" s="5">
        <v>377.1163182054587</v>
      </c>
      <c r="Q56" s="5">
        <v>19291.113392578522</v>
      </c>
      <c r="R56" s="5">
        <v>3</v>
      </c>
      <c r="S56" s="5">
        <v>1574.7847667411036</v>
      </c>
      <c r="T56" s="5">
        <v>3149.5695334822071</v>
      </c>
      <c r="U56" s="5">
        <v>4724.3543002233109</v>
      </c>
      <c r="V56" s="26">
        <f>SUM(sev_pin_cp[[#This Row],[Total IDPs PiN]],sev_pin_cp[[#This Row],[Total Returnees PiN]],sev_pin_cp[[#This Row],[Total HC PiN]])</f>
        <v>6773.8005086668809</v>
      </c>
    </row>
    <row r="57" spans="1:22" x14ac:dyDescent="0.2">
      <c r="A57" s="1" t="s">
        <v>101</v>
      </c>
      <c r="B57" s="1" t="s">
        <v>102</v>
      </c>
      <c r="C57" s="1" t="s">
        <v>118</v>
      </c>
      <c r="D57" s="1" t="s">
        <v>119</v>
      </c>
      <c r="E57" s="1" t="s">
        <v>131</v>
      </c>
      <c r="F57" s="1" t="s">
        <v>132</v>
      </c>
      <c r="G57" s="4">
        <v>137.11984721314769</v>
      </c>
      <c r="H57" s="7">
        <v>2</v>
      </c>
      <c r="I57" s="5">
        <v>0</v>
      </c>
      <c r="J57" s="5">
        <v>0</v>
      </c>
      <c r="K57" s="8">
        <v>0</v>
      </c>
      <c r="L57" s="5">
        <v>1105.9180341257477</v>
      </c>
      <c r="M57" s="7">
        <v>2</v>
      </c>
      <c r="N57" s="5">
        <v>0</v>
      </c>
      <c r="O57" s="5">
        <v>0</v>
      </c>
      <c r="P57" s="5">
        <v>0</v>
      </c>
      <c r="Q57" s="5">
        <v>20326.10667688596</v>
      </c>
      <c r="R57" s="5">
        <v>2</v>
      </c>
      <c r="S57" s="5">
        <v>0</v>
      </c>
      <c r="T57" s="5">
        <v>0</v>
      </c>
      <c r="U57" s="5">
        <v>0</v>
      </c>
      <c r="V57" s="26">
        <f>SUM(sev_pin_cp[[#This Row],[Total IDPs PiN]],sev_pin_cp[[#This Row],[Total Returnees PiN]],sev_pin_cp[[#This Row],[Total HC PiN]])</f>
        <v>0</v>
      </c>
    </row>
    <row r="58" spans="1:22" x14ac:dyDescent="0.2">
      <c r="A58" s="1" t="s">
        <v>101</v>
      </c>
      <c r="B58" s="1" t="s">
        <v>102</v>
      </c>
      <c r="C58" s="1" t="s">
        <v>133</v>
      </c>
      <c r="D58" s="1" t="s">
        <v>134</v>
      </c>
      <c r="E58" s="1" t="s">
        <v>135</v>
      </c>
      <c r="F58" s="1" t="s">
        <v>134</v>
      </c>
      <c r="G58" s="4">
        <v>3382.2669283471309</v>
      </c>
      <c r="H58" s="7">
        <v>2</v>
      </c>
      <c r="I58" s="5">
        <v>0</v>
      </c>
      <c r="J58" s="5">
        <v>0</v>
      </c>
      <c r="K58" s="8">
        <v>0</v>
      </c>
      <c r="L58" s="5">
        <v>604.65104910077082</v>
      </c>
      <c r="M58" s="7">
        <v>2</v>
      </c>
      <c r="N58" s="5">
        <v>0</v>
      </c>
      <c r="O58" s="5">
        <v>0</v>
      </c>
      <c r="P58" s="5">
        <v>0</v>
      </c>
      <c r="Q58" s="5">
        <v>22812.410681915502</v>
      </c>
      <c r="R58" s="5">
        <v>2</v>
      </c>
      <c r="S58" s="5">
        <v>0</v>
      </c>
      <c r="T58" s="5">
        <v>0</v>
      </c>
      <c r="U58" s="5">
        <v>0</v>
      </c>
      <c r="V58" s="26">
        <f>SUM(sev_pin_cp[[#This Row],[Total IDPs PiN]],sev_pin_cp[[#This Row],[Total Returnees PiN]],sev_pin_cp[[#This Row],[Total HC PiN]])</f>
        <v>0</v>
      </c>
    </row>
    <row r="59" spans="1:22" x14ac:dyDescent="0.2">
      <c r="A59" s="1" t="s">
        <v>101</v>
      </c>
      <c r="B59" s="1" t="s">
        <v>102</v>
      </c>
      <c r="C59" s="1" t="s">
        <v>133</v>
      </c>
      <c r="D59" s="1" t="s">
        <v>134</v>
      </c>
      <c r="E59" s="1" t="s">
        <v>136</v>
      </c>
      <c r="F59" s="1" t="s">
        <v>137</v>
      </c>
      <c r="G59" s="4">
        <v>151.6887317606222</v>
      </c>
      <c r="H59" s="7">
        <v>2</v>
      </c>
      <c r="I59" s="5">
        <v>0</v>
      </c>
      <c r="J59" s="5">
        <v>0</v>
      </c>
      <c r="K59" s="8">
        <v>0</v>
      </c>
      <c r="L59" s="5">
        <v>362.00704827408879</v>
      </c>
      <c r="M59" s="7">
        <v>3</v>
      </c>
      <c r="N59" s="5">
        <v>0</v>
      </c>
      <c r="O59" s="5">
        <v>120.66901609136292</v>
      </c>
      <c r="P59" s="5">
        <v>120.66901609136292</v>
      </c>
      <c r="Q59" s="5">
        <v>12044.48240663367</v>
      </c>
      <c r="R59" s="5">
        <v>3</v>
      </c>
      <c r="S59" s="5">
        <v>0</v>
      </c>
      <c r="T59" s="5">
        <v>3464.8511032781789</v>
      </c>
      <c r="U59" s="5">
        <v>3464.8511032781789</v>
      </c>
      <c r="V59" s="26">
        <f>SUM(sev_pin_cp[[#This Row],[Total IDPs PiN]],sev_pin_cp[[#This Row],[Total Returnees PiN]],sev_pin_cp[[#This Row],[Total HC PiN]])</f>
        <v>3585.520119369542</v>
      </c>
    </row>
    <row r="60" spans="1:22" x14ac:dyDescent="0.2">
      <c r="A60" s="1" t="s">
        <v>101</v>
      </c>
      <c r="B60" s="1" t="s">
        <v>102</v>
      </c>
      <c r="C60" s="1" t="s">
        <v>133</v>
      </c>
      <c r="D60" s="1" t="s">
        <v>134</v>
      </c>
      <c r="E60" s="1" t="s">
        <v>138</v>
      </c>
      <c r="F60" s="1" t="s">
        <v>139</v>
      </c>
      <c r="G60" s="4">
        <v>14.888107534488856</v>
      </c>
      <c r="H60" s="7">
        <v>2</v>
      </c>
      <c r="I60" s="5">
        <v>0</v>
      </c>
      <c r="J60" s="5">
        <v>0</v>
      </c>
      <c r="K60" s="8">
        <v>0</v>
      </c>
      <c r="L60" s="5">
        <v>361.47240891404317</v>
      </c>
      <c r="M60" s="7">
        <v>2</v>
      </c>
      <c r="N60" s="5">
        <v>0</v>
      </c>
      <c r="O60" s="5">
        <v>0</v>
      </c>
      <c r="P60" s="5">
        <v>0</v>
      </c>
      <c r="Q60" s="5">
        <v>6653.872854616201</v>
      </c>
      <c r="R60" s="5">
        <v>2</v>
      </c>
      <c r="S60" s="5">
        <v>0</v>
      </c>
      <c r="T60" s="5">
        <v>0</v>
      </c>
      <c r="U60" s="5">
        <v>0</v>
      </c>
      <c r="V60" s="26">
        <f>SUM(sev_pin_cp[[#This Row],[Total IDPs PiN]],sev_pin_cp[[#This Row],[Total Returnees PiN]],sev_pin_cp[[#This Row],[Total HC PiN]])</f>
        <v>0</v>
      </c>
    </row>
    <row r="61" spans="1:22" x14ac:dyDescent="0.2">
      <c r="A61" s="1" t="s">
        <v>101</v>
      </c>
      <c r="B61" s="1" t="s">
        <v>102</v>
      </c>
      <c r="C61" s="1" t="s">
        <v>133</v>
      </c>
      <c r="D61" s="1" t="s">
        <v>134</v>
      </c>
      <c r="E61" s="1" t="s">
        <v>140</v>
      </c>
      <c r="F61" s="1" t="s">
        <v>141</v>
      </c>
      <c r="G61" s="4">
        <v>5497.2346851790408</v>
      </c>
      <c r="H61" s="7">
        <v>3</v>
      </c>
      <c r="I61" s="5">
        <v>261.77308024662096</v>
      </c>
      <c r="J61" s="5">
        <v>1047.0923209864839</v>
      </c>
      <c r="K61" s="8">
        <v>1308.8654012331049</v>
      </c>
      <c r="L61" s="5">
        <v>1649.0863556315562</v>
      </c>
      <c r="M61" s="7">
        <v>3</v>
      </c>
      <c r="N61" s="5">
        <v>0</v>
      </c>
      <c r="O61" s="5">
        <v>824.54317781577811</v>
      </c>
      <c r="P61" s="5">
        <v>824.54317781577811</v>
      </c>
      <c r="Q61" s="5">
        <v>12437.394765319925</v>
      </c>
      <c r="R61" s="5">
        <v>3</v>
      </c>
      <c r="S61" s="5">
        <v>230.32212528370229</v>
      </c>
      <c r="T61" s="5">
        <v>3454.8318792555347</v>
      </c>
      <c r="U61" s="5">
        <v>3685.1540045392371</v>
      </c>
      <c r="V61" s="26">
        <f>SUM(sev_pin_cp[[#This Row],[Total IDPs PiN]],sev_pin_cp[[#This Row],[Total Returnees PiN]],sev_pin_cp[[#This Row],[Total HC PiN]])</f>
        <v>5818.5625835881201</v>
      </c>
    </row>
    <row r="62" spans="1:22" x14ac:dyDescent="0.2">
      <c r="A62" s="1" t="s">
        <v>101</v>
      </c>
      <c r="B62" s="1" t="s">
        <v>102</v>
      </c>
      <c r="C62" s="1" t="s">
        <v>142</v>
      </c>
      <c r="D62" s="1" t="s">
        <v>143</v>
      </c>
      <c r="E62" s="1" t="s">
        <v>144</v>
      </c>
      <c r="F62" s="1" t="s">
        <v>143</v>
      </c>
      <c r="G62" s="4">
        <v>106949.01255389157</v>
      </c>
      <c r="H62" s="7">
        <v>2</v>
      </c>
      <c r="I62" s="5">
        <v>0</v>
      </c>
      <c r="J62" s="5">
        <v>0</v>
      </c>
      <c r="K62" s="8">
        <v>0</v>
      </c>
      <c r="L62" s="5">
        <v>704.58858784556742</v>
      </c>
      <c r="M62" s="7">
        <v>2</v>
      </c>
      <c r="N62" s="5">
        <v>0</v>
      </c>
      <c r="O62" s="5">
        <v>0</v>
      </c>
      <c r="P62" s="5">
        <v>0</v>
      </c>
      <c r="Q62" s="5">
        <v>31604.458630660716</v>
      </c>
      <c r="R62" s="5">
        <v>2</v>
      </c>
      <c r="S62" s="5">
        <v>0</v>
      </c>
      <c r="T62" s="5">
        <v>0</v>
      </c>
      <c r="U62" s="5">
        <v>0</v>
      </c>
      <c r="V62" s="26">
        <f>SUM(sev_pin_cp[[#This Row],[Total IDPs PiN]],sev_pin_cp[[#This Row],[Total Returnees PiN]],sev_pin_cp[[#This Row],[Total HC PiN]])</f>
        <v>0</v>
      </c>
    </row>
    <row r="63" spans="1:22" x14ac:dyDescent="0.2">
      <c r="A63" s="1" t="s">
        <v>101</v>
      </c>
      <c r="B63" s="1" t="s">
        <v>102</v>
      </c>
      <c r="C63" s="1" t="s">
        <v>142</v>
      </c>
      <c r="D63" s="1" t="s">
        <v>143</v>
      </c>
      <c r="E63" s="1" t="s">
        <v>145</v>
      </c>
      <c r="F63" s="1" t="s">
        <v>146</v>
      </c>
      <c r="G63" s="4">
        <v>174.0571920263875</v>
      </c>
      <c r="H63" s="7">
        <v>2</v>
      </c>
      <c r="I63" s="5">
        <v>0</v>
      </c>
      <c r="J63" s="5">
        <v>0</v>
      </c>
      <c r="K63" s="8">
        <v>0</v>
      </c>
      <c r="L63" s="5">
        <v>425.23393804675175</v>
      </c>
      <c r="M63" s="7">
        <v>2</v>
      </c>
      <c r="N63" s="5">
        <v>0</v>
      </c>
      <c r="O63" s="5">
        <v>0</v>
      </c>
      <c r="P63" s="5">
        <v>0</v>
      </c>
      <c r="Q63" s="5">
        <v>5653.6863903628282</v>
      </c>
      <c r="R63" s="5">
        <v>2</v>
      </c>
      <c r="S63" s="5">
        <v>238.88815733927441</v>
      </c>
      <c r="T63" s="5">
        <v>318.51754311903261</v>
      </c>
      <c r="U63" s="5">
        <v>557.40570045830702</v>
      </c>
      <c r="V63" s="26">
        <f>SUM(sev_pin_cp[[#This Row],[Total IDPs PiN]],sev_pin_cp[[#This Row],[Total Returnees PiN]],sev_pin_cp[[#This Row],[Total HC PiN]])</f>
        <v>557.40570045830702</v>
      </c>
    </row>
    <row r="64" spans="1:22" x14ac:dyDescent="0.2">
      <c r="A64" s="1" t="s">
        <v>101</v>
      </c>
      <c r="B64" s="1" t="s">
        <v>102</v>
      </c>
      <c r="C64" s="1" t="s">
        <v>142</v>
      </c>
      <c r="D64" s="1" t="s">
        <v>143</v>
      </c>
      <c r="E64" s="1" t="s">
        <v>147</v>
      </c>
      <c r="F64" s="1" t="s">
        <v>148</v>
      </c>
      <c r="G64" s="4">
        <v>68.941326004809355</v>
      </c>
      <c r="H64" s="7">
        <v>5</v>
      </c>
      <c r="I64" s="5">
        <v>25.852997251803508</v>
      </c>
      <c r="J64" s="5">
        <v>43.088328753005847</v>
      </c>
      <c r="K64" s="8">
        <v>68.941326004809355</v>
      </c>
      <c r="L64" s="5">
        <v>670.91098419787011</v>
      </c>
      <c r="M64" s="7">
        <v>5</v>
      </c>
      <c r="N64" s="5">
        <v>335.45549209893505</v>
      </c>
      <c r="O64" s="5">
        <v>335.45549209893505</v>
      </c>
      <c r="P64" s="5">
        <v>670.91098419787011</v>
      </c>
      <c r="Q64" s="5">
        <v>4372.6484369632426</v>
      </c>
      <c r="R64" s="5">
        <v>5</v>
      </c>
      <c r="S64" s="5">
        <v>1749.0593747852972</v>
      </c>
      <c r="T64" s="5">
        <v>1749.0593747852972</v>
      </c>
      <c r="U64" s="5">
        <v>3498.1187495705944</v>
      </c>
      <c r="V64" s="26">
        <f>SUM(sev_pin_cp[[#This Row],[Total IDPs PiN]],sev_pin_cp[[#This Row],[Total Returnees PiN]],sev_pin_cp[[#This Row],[Total HC PiN]])</f>
        <v>4237.9710597732737</v>
      </c>
    </row>
    <row r="65" spans="1:22" x14ac:dyDescent="0.2">
      <c r="A65" s="1" t="s">
        <v>101</v>
      </c>
      <c r="B65" s="1" t="s">
        <v>102</v>
      </c>
      <c r="C65" s="1" t="s">
        <v>149</v>
      </c>
      <c r="D65" s="1" t="s">
        <v>150</v>
      </c>
      <c r="E65" s="1" t="s">
        <v>151</v>
      </c>
      <c r="F65" s="1" t="s">
        <v>150</v>
      </c>
      <c r="G65" s="4">
        <v>11354.89516741411</v>
      </c>
      <c r="H65" s="7">
        <v>3</v>
      </c>
      <c r="I65" s="5">
        <v>908.39161339312886</v>
      </c>
      <c r="J65" s="5">
        <v>7721.3287138415953</v>
      </c>
      <c r="K65" s="8">
        <v>8629.7203272347251</v>
      </c>
      <c r="L65" s="5">
        <v>10104.888277705018</v>
      </c>
      <c r="M65" s="7">
        <v>2</v>
      </c>
      <c r="N65" s="5">
        <v>0</v>
      </c>
      <c r="O65" s="5">
        <v>0</v>
      </c>
      <c r="P65" s="5">
        <v>0</v>
      </c>
      <c r="Q65" s="5">
        <v>23277.332075247054</v>
      </c>
      <c r="R65" s="5">
        <v>3</v>
      </c>
      <c r="S65" s="5">
        <v>484.94441823431362</v>
      </c>
      <c r="T65" s="5">
        <v>10668.777201154899</v>
      </c>
      <c r="U65" s="5">
        <v>11153.721619389213</v>
      </c>
      <c r="V65" s="26">
        <f>SUM(sev_pin_cp[[#This Row],[Total IDPs PiN]],sev_pin_cp[[#This Row],[Total Returnees PiN]],sev_pin_cp[[#This Row],[Total HC PiN]])</f>
        <v>19783.441946623938</v>
      </c>
    </row>
    <row r="66" spans="1:22" x14ac:dyDescent="0.2">
      <c r="A66" s="1" t="s">
        <v>101</v>
      </c>
      <c r="B66" s="1" t="s">
        <v>102</v>
      </c>
      <c r="C66" s="1" t="s">
        <v>149</v>
      </c>
      <c r="D66" s="1" t="s">
        <v>150</v>
      </c>
      <c r="E66" s="1" t="s">
        <v>152</v>
      </c>
      <c r="F66" s="1" t="s">
        <v>153</v>
      </c>
      <c r="G66" s="4">
        <v>1087.9330316742082</v>
      </c>
      <c r="H66" s="7">
        <v>5</v>
      </c>
      <c r="I66" s="5">
        <v>652.75981900452496</v>
      </c>
      <c r="J66" s="5">
        <v>435.17321266968332</v>
      </c>
      <c r="K66" s="8">
        <v>1087.9330316742082</v>
      </c>
      <c r="L66" s="5">
        <v>4460.2324146441797</v>
      </c>
      <c r="M66" s="7">
        <v>5</v>
      </c>
      <c r="N66" s="5">
        <v>4460.2324146441797</v>
      </c>
      <c r="O66" s="5">
        <v>0</v>
      </c>
      <c r="P66" s="5">
        <v>4460.2324146441797</v>
      </c>
      <c r="Q66" s="5">
        <v>4266.3339366515838</v>
      </c>
      <c r="R66" s="5">
        <v>5</v>
      </c>
      <c r="S66" s="5">
        <v>2266.489903846154</v>
      </c>
      <c r="T66" s="5">
        <v>1866.521097285068</v>
      </c>
      <c r="U66" s="5">
        <v>4133.0110011312217</v>
      </c>
      <c r="V66" s="26">
        <f>SUM(sev_pin_cp[[#This Row],[Total IDPs PiN]],sev_pin_cp[[#This Row],[Total Returnees PiN]],sev_pin_cp[[#This Row],[Total HC PiN]])</f>
        <v>9681.1764474496085</v>
      </c>
    </row>
    <row r="67" spans="1:22" x14ac:dyDescent="0.2">
      <c r="A67" s="1" t="s">
        <v>101</v>
      </c>
      <c r="B67" s="1" t="s">
        <v>102</v>
      </c>
      <c r="C67" s="1" t="s">
        <v>154</v>
      </c>
      <c r="D67" s="1" t="s">
        <v>155</v>
      </c>
      <c r="E67" s="1" t="s">
        <v>156</v>
      </c>
      <c r="F67" s="1" t="s">
        <v>155</v>
      </c>
      <c r="G67" s="4">
        <v>19871.408580369342</v>
      </c>
      <c r="H67" s="7">
        <v>2</v>
      </c>
      <c r="I67" s="5">
        <v>0</v>
      </c>
      <c r="J67" s="5">
        <v>0</v>
      </c>
      <c r="K67" s="8">
        <v>0</v>
      </c>
      <c r="L67" s="5">
        <v>23755.466788311518</v>
      </c>
      <c r="M67" s="7">
        <v>2</v>
      </c>
      <c r="N67" s="5">
        <v>0</v>
      </c>
      <c r="O67" s="5">
        <v>0</v>
      </c>
      <c r="P67" s="5">
        <v>0</v>
      </c>
      <c r="Q67" s="5">
        <v>31126.693661245532</v>
      </c>
      <c r="R67" s="5">
        <v>3</v>
      </c>
      <c r="S67" s="5">
        <v>6103.2732669108882</v>
      </c>
      <c r="T67" s="5">
        <v>4882.6186135287107</v>
      </c>
      <c r="U67" s="5">
        <v>10985.891880439598</v>
      </c>
      <c r="V67" s="26">
        <f>SUM(sev_pin_cp[[#This Row],[Total IDPs PiN]],sev_pin_cp[[#This Row],[Total Returnees PiN]],sev_pin_cp[[#This Row],[Total HC PiN]])</f>
        <v>10985.891880439598</v>
      </c>
    </row>
    <row r="68" spans="1:22" x14ac:dyDescent="0.2">
      <c r="A68" s="1" t="s">
        <v>101</v>
      </c>
      <c r="B68" s="1" t="s">
        <v>102</v>
      </c>
      <c r="C68" s="1" t="s">
        <v>154</v>
      </c>
      <c r="D68" s="1" t="s">
        <v>155</v>
      </c>
      <c r="E68" s="1" t="s">
        <v>157</v>
      </c>
      <c r="F68" s="1" t="s">
        <v>158</v>
      </c>
      <c r="G68" s="4">
        <v>4425.1027476758381</v>
      </c>
      <c r="H68" s="7">
        <v>2</v>
      </c>
      <c r="I68" s="5">
        <v>0</v>
      </c>
      <c r="J68" s="5">
        <v>402.28206797053076</v>
      </c>
      <c r="K68" s="8">
        <v>402.28206797053076</v>
      </c>
      <c r="L68" s="5">
        <v>599.44044323410651</v>
      </c>
      <c r="M68" s="7">
        <v>5</v>
      </c>
      <c r="N68" s="5">
        <v>299.72022161705326</v>
      </c>
      <c r="O68" s="5">
        <v>299.72022161705326</v>
      </c>
      <c r="P68" s="5">
        <v>599.44044323410651</v>
      </c>
      <c r="Q68" s="5">
        <v>20182.192108179173</v>
      </c>
      <c r="R68" s="5">
        <v>3</v>
      </c>
      <c r="S68" s="5">
        <v>840.92467117413219</v>
      </c>
      <c r="T68" s="5">
        <v>3644.0069084212396</v>
      </c>
      <c r="U68" s="5">
        <v>4484.9315795953717</v>
      </c>
      <c r="V68" s="26">
        <f>SUM(sev_pin_cp[[#This Row],[Total IDPs PiN]],sev_pin_cp[[#This Row],[Total Returnees PiN]],sev_pin_cp[[#This Row],[Total HC PiN]])</f>
        <v>5486.6540908000088</v>
      </c>
    </row>
    <row r="69" spans="1:22" x14ac:dyDescent="0.2">
      <c r="A69" s="1" t="s">
        <v>101</v>
      </c>
      <c r="B69" s="1" t="s">
        <v>102</v>
      </c>
      <c r="C69" s="1" t="s">
        <v>159</v>
      </c>
      <c r="D69" s="1" t="s">
        <v>160</v>
      </c>
      <c r="E69" s="1" t="s">
        <v>161</v>
      </c>
      <c r="F69" s="1" t="s">
        <v>160</v>
      </c>
      <c r="G69" s="4">
        <v>1467.1841890952428</v>
      </c>
      <c r="H69" s="7">
        <v>2</v>
      </c>
      <c r="I69" s="5">
        <v>0</v>
      </c>
      <c r="J69" s="5">
        <v>0</v>
      </c>
      <c r="K69" s="8">
        <v>0</v>
      </c>
      <c r="L69" s="5">
        <v>5761.4148239646438</v>
      </c>
      <c r="M69" s="7">
        <v>2</v>
      </c>
      <c r="N69" s="5">
        <v>0</v>
      </c>
      <c r="O69" s="5">
        <v>0</v>
      </c>
      <c r="P69" s="5">
        <v>0</v>
      </c>
      <c r="Q69" s="5">
        <v>13149.21422683484</v>
      </c>
      <c r="R69" s="5">
        <v>2</v>
      </c>
      <c r="S69" s="5">
        <v>0</v>
      </c>
      <c r="T69" s="5">
        <v>208.71768614023554</v>
      </c>
      <c r="U69" s="5">
        <v>208.71768614023554</v>
      </c>
      <c r="V69" s="26">
        <f>SUM(sev_pin_cp[[#This Row],[Total IDPs PiN]],sev_pin_cp[[#This Row],[Total Returnees PiN]],sev_pin_cp[[#This Row],[Total HC PiN]])</f>
        <v>208.71768614023554</v>
      </c>
    </row>
    <row r="70" spans="1:22" x14ac:dyDescent="0.2">
      <c r="A70" s="1" t="s">
        <v>101</v>
      </c>
      <c r="B70" s="1" t="s">
        <v>102</v>
      </c>
      <c r="C70" s="1" t="s">
        <v>159</v>
      </c>
      <c r="D70" s="1" t="s">
        <v>160</v>
      </c>
      <c r="E70" s="1" t="s">
        <v>162</v>
      </c>
      <c r="F70" s="1" t="s">
        <v>163</v>
      </c>
      <c r="G70" s="4">
        <v>4330.0174848688639</v>
      </c>
      <c r="H70" s="7">
        <v>2</v>
      </c>
      <c r="I70" s="5">
        <v>0</v>
      </c>
      <c r="J70" s="5">
        <v>0</v>
      </c>
      <c r="K70" s="8">
        <v>0</v>
      </c>
      <c r="L70" s="5">
        <v>363.14283162407531</v>
      </c>
      <c r="M70" s="7">
        <v>3</v>
      </c>
      <c r="N70" s="5">
        <v>0</v>
      </c>
      <c r="O70" s="5">
        <v>363.14283162407531</v>
      </c>
      <c r="P70" s="5">
        <v>363.14283162407531</v>
      </c>
      <c r="Q70" s="5">
        <v>6918.4809683927379</v>
      </c>
      <c r="R70" s="5">
        <v>2</v>
      </c>
      <c r="S70" s="5">
        <v>125.79056306168614</v>
      </c>
      <c r="T70" s="5">
        <v>125.79056306168614</v>
      </c>
      <c r="U70" s="5">
        <v>251.58112612337229</v>
      </c>
      <c r="V70" s="26">
        <f>SUM(sev_pin_cp[[#This Row],[Total IDPs PiN]],sev_pin_cp[[#This Row],[Total Returnees PiN]],sev_pin_cp[[#This Row],[Total HC PiN]])</f>
        <v>614.72395774744757</v>
      </c>
    </row>
    <row r="71" spans="1:22" x14ac:dyDescent="0.2">
      <c r="A71" s="1" t="s">
        <v>101</v>
      </c>
      <c r="B71" s="1" t="s">
        <v>102</v>
      </c>
      <c r="C71" s="1" t="s">
        <v>159</v>
      </c>
      <c r="D71" s="1" t="s">
        <v>160</v>
      </c>
      <c r="E71" s="1" t="s">
        <v>164</v>
      </c>
      <c r="F71" s="1" t="s">
        <v>165</v>
      </c>
      <c r="G71" s="4">
        <v>665.45170397495713</v>
      </c>
      <c r="H71" s="7">
        <v>2</v>
      </c>
      <c r="I71" s="5">
        <v>0</v>
      </c>
      <c r="J71" s="5">
        <v>0</v>
      </c>
      <c r="K71" s="8">
        <v>0</v>
      </c>
      <c r="L71" s="5">
        <v>716.51598842360158</v>
      </c>
      <c r="M71" s="7">
        <v>2</v>
      </c>
      <c r="N71" s="5">
        <v>0</v>
      </c>
      <c r="O71" s="5">
        <v>0</v>
      </c>
      <c r="P71" s="5">
        <v>0</v>
      </c>
      <c r="Q71" s="5">
        <v>7305.8430571141689</v>
      </c>
      <c r="R71" s="5">
        <v>2</v>
      </c>
      <c r="S71" s="5">
        <v>0</v>
      </c>
      <c r="T71" s="5">
        <v>0</v>
      </c>
      <c r="U71" s="5">
        <v>0</v>
      </c>
      <c r="V71" s="26">
        <f>SUM(sev_pin_cp[[#This Row],[Total IDPs PiN]],sev_pin_cp[[#This Row],[Total Returnees PiN]],sev_pin_cp[[#This Row],[Total HC PiN]])</f>
        <v>0</v>
      </c>
    </row>
    <row r="72" spans="1:22" x14ac:dyDescent="0.2">
      <c r="A72" s="1" t="s">
        <v>101</v>
      </c>
      <c r="B72" s="1" t="s">
        <v>102</v>
      </c>
      <c r="C72" s="1" t="s">
        <v>159</v>
      </c>
      <c r="D72" s="1" t="s">
        <v>160</v>
      </c>
      <c r="E72" s="1" t="s">
        <v>166</v>
      </c>
      <c r="F72" s="1" t="s">
        <v>167</v>
      </c>
      <c r="G72" s="4">
        <v>640.81340720861101</v>
      </c>
      <c r="H72" s="7">
        <v>2</v>
      </c>
      <c r="I72" s="5">
        <v>0</v>
      </c>
      <c r="J72" s="5">
        <v>0</v>
      </c>
      <c r="K72" s="8">
        <v>0</v>
      </c>
      <c r="L72" s="5">
        <v>2199.5345641070035</v>
      </c>
      <c r="M72" s="7">
        <v>2</v>
      </c>
      <c r="N72" s="5">
        <v>0</v>
      </c>
      <c r="O72" s="5">
        <v>0</v>
      </c>
      <c r="P72" s="5">
        <v>0</v>
      </c>
      <c r="Q72" s="5">
        <v>13717.403471560903</v>
      </c>
      <c r="R72" s="5">
        <v>2</v>
      </c>
      <c r="S72" s="5">
        <v>0</v>
      </c>
      <c r="T72" s="5">
        <v>0</v>
      </c>
      <c r="U72" s="5">
        <v>0</v>
      </c>
      <c r="V72" s="26">
        <f>SUM(sev_pin_cp[[#This Row],[Total IDPs PiN]],sev_pin_cp[[#This Row],[Total Returnees PiN]],sev_pin_cp[[#This Row],[Total HC PiN]])</f>
        <v>0</v>
      </c>
    </row>
    <row r="73" spans="1:22" x14ac:dyDescent="0.2">
      <c r="A73" s="1" t="s">
        <v>101</v>
      </c>
      <c r="B73" s="1" t="s">
        <v>102</v>
      </c>
      <c r="C73" s="1" t="s">
        <v>159</v>
      </c>
      <c r="D73" s="1" t="s">
        <v>160</v>
      </c>
      <c r="E73" s="1" t="s">
        <v>168</v>
      </c>
      <c r="F73" s="1" t="s">
        <v>169</v>
      </c>
      <c r="G73" s="4">
        <v>142.13845272206305</v>
      </c>
      <c r="H73" s="7">
        <v>2</v>
      </c>
      <c r="I73" s="5">
        <v>0</v>
      </c>
      <c r="J73" s="5">
        <v>0</v>
      </c>
      <c r="K73" s="8">
        <v>0</v>
      </c>
      <c r="L73" s="5">
        <v>354.31312320916908</v>
      </c>
      <c r="M73" s="7">
        <v>2</v>
      </c>
      <c r="N73" s="5">
        <v>0</v>
      </c>
      <c r="O73" s="5">
        <v>0</v>
      </c>
      <c r="P73" s="5">
        <v>0</v>
      </c>
      <c r="Q73" s="5">
        <v>6623.8010315186248</v>
      </c>
      <c r="R73" s="5">
        <v>2</v>
      </c>
      <c r="S73" s="5">
        <v>0</v>
      </c>
      <c r="T73" s="5">
        <v>0</v>
      </c>
      <c r="U73" s="5">
        <v>0</v>
      </c>
      <c r="V73" s="26">
        <f>SUM(sev_pin_cp[[#This Row],[Total IDPs PiN]],sev_pin_cp[[#This Row],[Total Returnees PiN]],sev_pin_cp[[#This Row],[Total HC PiN]])</f>
        <v>0</v>
      </c>
    </row>
    <row r="74" spans="1:22" x14ac:dyDescent="0.2">
      <c r="A74" s="1" t="s">
        <v>101</v>
      </c>
      <c r="B74" s="1" t="s">
        <v>102</v>
      </c>
      <c r="C74" s="1" t="s">
        <v>170</v>
      </c>
      <c r="D74" s="1" t="s">
        <v>171</v>
      </c>
      <c r="E74" s="1" t="s">
        <v>172</v>
      </c>
      <c r="F74" s="1" t="s">
        <v>171</v>
      </c>
      <c r="G74" s="4">
        <v>72909.033819543052</v>
      </c>
      <c r="H74" s="7">
        <v>5</v>
      </c>
      <c r="I74" s="5">
        <v>33538.155556989776</v>
      </c>
      <c r="J74" s="5">
        <v>29163.61352781719</v>
      </c>
      <c r="K74" s="8">
        <v>62701.769084806961</v>
      </c>
      <c r="L74" s="5">
        <v>8218.0217251682006</v>
      </c>
      <c r="M74" s="7">
        <v>5</v>
      </c>
      <c r="N74" s="5">
        <v>5478.6811501121338</v>
      </c>
      <c r="O74" s="5">
        <v>2739.3405750560669</v>
      </c>
      <c r="P74" s="5">
        <v>8218.0217251682006</v>
      </c>
      <c r="Q74" s="5">
        <v>67244.71090744804</v>
      </c>
      <c r="R74" s="5">
        <v>5</v>
      </c>
      <c r="S74" s="5">
        <v>37577.926683573904</v>
      </c>
      <c r="T74" s="5">
        <v>17800.070534324481</v>
      </c>
      <c r="U74" s="5">
        <v>55377.997217898388</v>
      </c>
      <c r="V74" s="26">
        <f>SUM(sev_pin_cp[[#This Row],[Total IDPs PiN]],sev_pin_cp[[#This Row],[Total Returnees PiN]],sev_pin_cp[[#This Row],[Total HC PiN]])</f>
        <v>126297.78802787355</v>
      </c>
    </row>
    <row r="75" spans="1:22" x14ac:dyDescent="0.2">
      <c r="A75" s="1" t="s">
        <v>101</v>
      </c>
      <c r="B75" s="1" t="s">
        <v>102</v>
      </c>
      <c r="C75" s="1" t="s">
        <v>170</v>
      </c>
      <c r="D75" s="1" t="s">
        <v>171</v>
      </c>
      <c r="E75" s="1" t="s">
        <v>173</v>
      </c>
      <c r="F75" s="1" t="s">
        <v>174</v>
      </c>
      <c r="G75" s="4">
        <v>4.1382587005582607</v>
      </c>
      <c r="H75" s="7">
        <v>2</v>
      </c>
      <c r="I75" s="5">
        <v>0</v>
      </c>
      <c r="J75" s="5">
        <v>0</v>
      </c>
      <c r="K75" s="8">
        <v>0</v>
      </c>
      <c r="L75" s="5">
        <v>123.62822187908303</v>
      </c>
      <c r="M75" s="7">
        <v>2</v>
      </c>
      <c r="N75" s="5">
        <v>0</v>
      </c>
      <c r="O75" s="5">
        <v>0</v>
      </c>
      <c r="P75" s="5">
        <v>0</v>
      </c>
      <c r="Q75" s="5">
        <v>3730.9365720394344</v>
      </c>
      <c r="R75" s="5">
        <v>2</v>
      </c>
      <c r="S75" s="5">
        <v>0</v>
      </c>
      <c r="T75" s="5">
        <v>0</v>
      </c>
      <c r="U75" s="5">
        <v>0</v>
      </c>
      <c r="V75" s="26">
        <f>SUM(sev_pin_cp[[#This Row],[Total IDPs PiN]],sev_pin_cp[[#This Row],[Total Returnees PiN]],sev_pin_cp[[#This Row],[Total HC PiN]])</f>
        <v>0</v>
      </c>
    </row>
    <row r="76" spans="1:22" x14ac:dyDescent="0.2">
      <c r="A76" s="1" t="s">
        <v>101</v>
      </c>
      <c r="B76" s="1" t="s">
        <v>102</v>
      </c>
      <c r="C76" s="1" t="s">
        <v>170</v>
      </c>
      <c r="D76" s="1" t="s">
        <v>171</v>
      </c>
      <c r="E76" s="1" t="s">
        <v>175</v>
      </c>
      <c r="F76" s="1" t="s">
        <v>176</v>
      </c>
      <c r="G76" s="4">
        <v>198.59688695680489</v>
      </c>
      <c r="H76" s="7">
        <v>2</v>
      </c>
      <c r="I76" s="5">
        <v>0</v>
      </c>
      <c r="J76" s="5">
        <v>0</v>
      </c>
      <c r="K76" s="8">
        <v>0</v>
      </c>
      <c r="L76" s="5">
        <v>830.78876406323775</v>
      </c>
      <c r="M76" s="7">
        <v>2</v>
      </c>
      <c r="N76" s="5">
        <v>0</v>
      </c>
      <c r="O76" s="5">
        <v>0</v>
      </c>
      <c r="P76" s="5">
        <v>0</v>
      </c>
      <c r="Q76" s="5">
        <v>28175.105148244031</v>
      </c>
      <c r="R76" s="5">
        <v>2</v>
      </c>
      <c r="S76" s="5">
        <v>0</v>
      </c>
      <c r="T76" s="5">
        <v>0</v>
      </c>
      <c r="U76" s="5">
        <v>0</v>
      </c>
      <c r="V76" s="26">
        <f>SUM(sev_pin_cp[[#This Row],[Total IDPs PiN]],sev_pin_cp[[#This Row],[Total Returnees PiN]],sev_pin_cp[[#This Row],[Total HC PiN]])</f>
        <v>0</v>
      </c>
    </row>
    <row r="77" spans="1:22" x14ac:dyDescent="0.2">
      <c r="A77" s="1" t="s">
        <v>101</v>
      </c>
      <c r="B77" s="1" t="s">
        <v>102</v>
      </c>
      <c r="C77" s="1" t="s">
        <v>177</v>
      </c>
      <c r="D77" s="1" t="s">
        <v>178</v>
      </c>
      <c r="E77" s="1" t="s">
        <v>179</v>
      </c>
      <c r="F77" s="1" t="s">
        <v>180</v>
      </c>
      <c r="G77" s="4">
        <v>2008.9342887919233</v>
      </c>
      <c r="H77" s="7">
        <v>2</v>
      </c>
      <c r="I77" s="5">
        <v>0</v>
      </c>
      <c r="J77" s="5">
        <v>0</v>
      </c>
      <c r="K77" s="8">
        <v>0</v>
      </c>
      <c r="L77" s="5">
        <v>5825.9328912055216</v>
      </c>
      <c r="M77" s="7">
        <v>2</v>
      </c>
      <c r="N77" s="5">
        <v>0</v>
      </c>
      <c r="O77" s="5">
        <v>0</v>
      </c>
      <c r="P77" s="5">
        <v>0</v>
      </c>
      <c r="Q77" s="5">
        <v>47090.007775728925</v>
      </c>
      <c r="R77" s="5">
        <v>2</v>
      </c>
      <c r="S77" s="5">
        <v>0</v>
      </c>
      <c r="T77" s="5">
        <v>0</v>
      </c>
      <c r="U77" s="5">
        <v>0</v>
      </c>
      <c r="V77" s="26">
        <f>SUM(sev_pin_cp[[#This Row],[Total IDPs PiN]],sev_pin_cp[[#This Row],[Total Returnees PiN]],sev_pin_cp[[#This Row],[Total HC PiN]])</f>
        <v>0</v>
      </c>
    </row>
    <row r="78" spans="1:22" x14ac:dyDescent="0.2">
      <c r="A78" s="1" t="s">
        <v>101</v>
      </c>
      <c r="B78" s="1" t="s">
        <v>102</v>
      </c>
      <c r="C78" s="1" t="s">
        <v>177</v>
      </c>
      <c r="D78" s="1" t="s">
        <v>178</v>
      </c>
      <c r="E78" s="1" t="s">
        <v>181</v>
      </c>
      <c r="F78" s="1" t="s">
        <v>182</v>
      </c>
      <c r="G78" s="4">
        <v>10349.116473102295</v>
      </c>
      <c r="H78" s="7">
        <v>2</v>
      </c>
      <c r="I78" s="5">
        <v>308.92884994335179</v>
      </c>
      <c r="J78" s="5">
        <v>154.4644249716759</v>
      </c>
      <c r="K78" s="8">
        <v>463.39327491502769</v>
      </c>
      <c r="L78" s="5">
        <v>37.243342934126176</v>
      </c>
      <c r="M78" s="7">
        <v>2</v>
      </c>
      <c r="N78" s="5">
        <v>0</v>
      </c>
      <c r="O78" s="5">
        <v>0</v>
      </c>
      <c r="P78" s="5">
        <v>0</v>
      </c>
      <c r="Q78" s="5">
        <v>17017.127306513052</v>
      </c>
      <c r="R78" s="5">
        <v>2</v>
      </c>
      <c r="S78" s="5">
        <v>0</v>
      </c>
      <c r="T78" s="5">
        <v>1701.7127306513055</v>
      </c>
      <c r="U78" s="5">
        <v>1701.7127306513055</v>
      </c>
      <c r="V78" s="26">
        <f>SUM(sev_pin_cp[[#This Row],[Total IDPs PiN]],sev_pin_cp[[#This Row],[Total Returnees PiN]],sev_pin_cp[[#This Row],[Total HC PiN]])</f>
        <v>2165.1060055663334</v>
      </c>
    </row>
    <row r="79" spans="1:22" x14ac:dyDescent="0.2">
      <c r="A79" s="1" t="s">
        <v>101</v>
      </c>
      <c r="B79" s="1" t="s">
        <v>102</v>
      </c>
      <c r="C79" s="1" t="s">
        <v>177</v>
      </c>
      <c r="D79" s="1" t="s">
        <v>178</v>
      </c>
      <c r="E79" s="1" t="s">
        <v>183</v>
      </c>
      <c r="F79" s="1" t="s">
        <v>184</v>
      </c>
      <c r="G79" s="4">
        <v>0</v>
      </c>
      <c r="H79" s="7">
        <v>2</v>
      </c>
      <c r="I79" s="5">
        <v>0</v>
      </c>
      <c r="J79" s="5">
        <v>0</v>
      </c>
      <c r="K79" s="8">
        <v>0</v>
      </c>
      <c r="L79" s="5">
        <v>1157.4837074583634</v>
      </c>
      <c r="M79" s="7">
        <v>5</v>
      </c>
      <c r="N79" s="5">
        <v>289.37092686459084</v>
      </c>
      <c r="O79" s="5">
        <v>578.74185372918168</v>
      </c>
      <c r="P79" s="5">
        <v>868.11278059377253</v>
      </c>
      <c r="Q79" s="5">
        <v>341.6382693700217</v>
      </c>
      <c r="R79" s="5">
        <v>5</v>
      </c>
      <c r="S79" s="5">
        <v>186.34814692910274</v>
      </c>
      <c r="T79" s="5">
        <v>87.997736049854069</v>
      </c>
      <c r="U79" s="5">
        <v>274.34588297895681</v>
      </c>
      <c r="V79" s="26">
        <f>SUM(sev_pin_cp[[#This Row],[Total IDPs PiN]],sev_pin_cp[[#This Row],[Total Returnees PiN]],sev_pin_cp[[#This Row],[Total HC PiN]])</f>
        <v>1142.4586635727294</v>
      </c>
    </row>
    <row r="80" spans="1:22" x14ac:dyDescent="0.2">
      <c r="A80" s="1" t="s">
        <v>185</v>
      </c>
      <c r="B80" s="1" t="s">
        <v>186</v>
      </c>
      <c r="C80" s="1" t="s">
        <v>187</v>
      </c>
      <c r="D80" s="1" t="s">
        <v>186</v>
      </c>
      <c r="E80" s="1" t="s">
        <v>188</v>
      </c>
      <c r="F80" s="1" t="s">
        <v>186</v>
      </c>
      <c r="G80" s="4">
        <v>56311.716367670757</v>
      </c>
      <c r="H80" s="7">
        <v>2</v>
      </c>
      <c r="I80" s="5">
        <v>0</v>
      </c>
      <c r="J80" s="5">
        <v>908.25348980114086</v>
      </c>
      <c r="K80" s="8">
        <v>908.25348980114086</v>
      </c>
      <c r="L80" s="5">
        <v>74887.74847555047</v>
      </c>
      <c r="M80" s="7">
        <v>2</v>
      </c>
      <c r="N80" s="5">
        <v>7020.7264195828593</v>
      </c>
      <c r="O80" s="5">
        <v>2340.2421398609531</v>
      </c>
      <c r="P80" s="5">
        <v>9360.9685594438124</v>
      </c>
      <c r="Q80" s="5">
        <v>197457.16229712067</v>
      </c>
      <c r="R80" s="5">
        <v>2</v>
      </c>
      <c r="S80" s="5">
        <v>3526.020755305728</v>
      </c>
      <c r="T80" s="5">
        <v>7052.041510611456</v>
      </c>
      <c r="U80" s="5">
        <v>10578.062265917184</v>
      </c>
      <c r="V80" s="26">
        <f>SUM(sev_pin_cp[[#This Row],[Total IDPs PiN]],sev_pin_cp[[#This Row],[Total Returnees PiN]],sev_pin_cp[[#This Row],[Total HC PiN]])</f>
        <v>20847.284315162135</v>
      </c>
    </row>
    <row r="81" spans="1:22" x14ac:dyDescent="0.2">
      <c r="A81" s="1" t="s">
        <v>185</v>
      </c>
      <c r="B81" s="1" t="s">
        <v>186</v>
      </c>
      <c r="C81" s="1" t="s">
        <v>187</v>
      </c>
      <c r="D81" s="1" t="s">
        <v>186</v>
      </c>
      <c r="E81" s="1" t="s">
        <v>189</v>
      </c>
      <c r="F81" s="1" t="s">
        <v>190</v>
      </c>
      <c r="G81" s="4">
        <v>98.583348305724243</v>
      </c>
      <c r="H81" s="7">
        <v>2</v>
      </c>
      <c r="I81" s="5">
        <v>0</v>
      </c>
      <c r="J81" s="5">
        <v>0</v>
      </c>
      <c r="K81" s="8">
        <v>0</v>
      </c>
      <c r="L81" s="5">
        <v>6208.0555236144555</v>
      </c>
      <c r="M81" s="7">
        <v>2</v>
      </c>
      <c r="N81" s="5">
        <v>0</v>
      </c>
      <c r="O81" s="5">
        <v>0</v>
      </c>
      <c r="P81" s="5">
        <v>0</v>
      </c>
      <c r="Q81" s="5">
        <v>35174.397847569089</v>
      </c>
      <c r="R81" s="5">
        <v>2</v>
      </c>
      <c r="S81" s="5">
        <v>0</v>
      </c>
      <c r="T81" s="5">
        <v>0</v>
      </c>
      <c r="U81" s="5">
        <v>0</v>
      </c>
      <c r="V81" s="26">
        <f>SUM(sev_pin_cp[[#This Row],[Total IDPs PiN]],sev_pin_cp[[#This Row],[Total Returnees PiN]],sev_pin_cp[[#This Row],[Total HC PiN]])</f>
        <v>0</v>
      </c>
    </row>
    <row r="82" spans="1:22" x14ac:dyDescent="0.2">
      <c r="A82" s="1" t="s">
        <v>185</v>
      </c>
      <c r="B82" s="1" t="s">
        <v>186</v>
      </c>
      <c r="C82" s="1" t="s">
        <v>187</v>
      </c>
      <c r="D82" s="1" t="s">
        <v>186</v>
      </c>
      <c r="E82" s="1" t="s">
        <v>191</v>
      </c>
      <c r="F82" s="1" t="s">
        <v>192</v>
      </c>
      <c r="G82" s="4">
        <v>1721.5000433684531</v>
      </c>
      <c r="H82" s="7">
        <v>3</v>
      </c>
      <c r="I82" s="5">
        <v>0</v>
      </c>
      <c r="J82" s="5">
        <v>344.30000867369063</v>
      </c>
      <c r="K82" s="8">
        <v>344.30000867369063</v>
      </c>
      <c r="L82" s="5">
        <v>771.72008342049537</v>
      </c>
      <c r="M82" s="7">
        <v>2</v>
      </c>
      <c r="N82" s="5">
        <v>0</v>
      </c>
      <c r="O82" s="5">
        <v>0</v>
      </c>
      <c r="P82" s="5">
        <v>0</v>
      </c>
      <c r="Q82" s="5">
        <v>34693.693280440828</v>
      </c>
      <c r="R82" s="5">
        <v>2</v>
      </c>
      <c r="S82" s="5">
        <v>977.28713466030501</v>
      </c>
      <c r="T82" s="5">
        <v>2443.2178366507628</v>
      </c>
      <c r="U82" s="5">
        <v>3420.5049713110679</v>
      </c>
      <c r="V82" s="26">
        <f>SUM(sev_pin_cp[[#This Row],[Total IDPs PiN]],sev_pin_cp[[#This Row],[Total Returnees PiN]],sev_pin_cp[[#This Row],[Total HC PiN]])</f>
        <v>3764.8049799847586</v>
      </c>
    </row>
    <row r="83" spans="1:22" x14ac:dyDescent="0.2">
      <c r="A83" s="1" t="s">
        <v>185</v>
      </c>
      <c r="B83" s="1" t="s">
        <v>186</v>
      </c>
      <c r="C83" s="1" t="s">
        <v>187</v>
      </c>
      <c r="D83" s="1" t="s">
        <v>186</v>
      </c>
      <c r="E83" s="1" t="s">
        <v>193</v>
      </c>
      <c r="F83" s="1" t="s">
        <v>194</v>
      </c>
      <c r="G83" s="4">
        <v>197.07326543412682</v>
      </c>
      <c r="H83" s="7">
        <v>2</v>
      </c>
      <c r="I83" s="5">
        <v>0</v>
      </c>
      <c r="J83" s="5">
        <v>0</v>
      </c>
      <c r="K83" s="8">
        <v>0</v>
      </c>
      <c r="L83" s="5">
        <v>449.20457274274958</v>
      </c>
      <c r="M83" s="7">
        <v>2</v>
      </c>
      <c r="N83" s="5">
        <v>0</v>
      </c>
      <c r="O83" s="5">
        <v>0</v>
      </c>
      <c r="P83" s="5">
        <v>0</v>
      </c>
      <c r="Q83" s="5">
        <v>15288.506317015621</v>
      </c>
      <c r="R83" s="5">
        <v>2</v>
      </c>
      <c r="S83" s="5">
        <v>424.68073102821165</v>
      </c>
      <c r="T83" s="5">
        <v>212.34036551410583</v>
      </c>
      <c r="U83" s="5">
        <v>637.02109654231754</v>
      </c>
      <c r="V83" s="26">
        <f>SUM(sev_pin_cp[[#This Row],[Total IDPs PiN]],sev_pin_cp[[#This Row],[Total Returnees PiN]],sev_pin_cp[[#This Row],[Total HC PiN]])</f>
        <v>637.02109654231754</v>
      </c>
    </row>
    <row r="84" spans="1:22" x14ac:dyDescent="0.2">
      <c r="A84" s="1" t="s">
        <v>185</v>
      </c>
      <c r="B84" s="1" t="s">
        <v>186</v>
      </c>
      <c r="C84" s="1" t="s">
        <v>187</v>
      </c>
      <c r="D84" s="1" t="s">
        <v>186</v>
      </c>
      <c r="E84" s="1" t="s">
        <v>195</v>
      </c>
      <c r="F84" s="1" t="s">
        <v>196</v>
      </c>
      <c r="G84" s="4">
        <v>82.353106212424848</v>
      </c>
      <c r="H84" s="7">
        <v>2</v>
      </c>
      <c r="I84" s="5">
        <v>0</v>
      </c>
      <c r="J84" s="5">
        <v>0</v>
      </c>
      <c r="K84" s="8">
        <v>0</v>
      </c>
      <c r="L84" s="5">
        <v>2161.8381763527054</v>
      </c>
      <c r="M84" s="7">
        <v>2</v>
      </c>
      <c r="N84" s="5">
        <v>0</v>
      </c>
      <c r="O84" s="5">
        <v>0</v>
      </c>
      <c r="P84" s="5">
        <v>0</v>
      </c>
      <c r="Q84" s="5">
        <v>7837.4156312625255</v>
      </c>
      <c r="R84" s="5">
        <v>2</v>
      </c>
      <c r="S84" s="5">
        <v>0</v>
      </c>
      <c r="T84" s="5">
        <v>0</v>
      </c>
      <c r="U84" s="5">
        <v>0</v>
      </c>
      <c r="V84" s="26">
        <f>SUM(sev_pin_cp[[#This Row],[Total IDPs PiN]],sev_pin_cp[[#This Row],[Total Returnees PiN]],sev_pin_cp[[#This Row],[Total HC PiN]])</f>
        <v>0</v>
      </c>
    </row>
    <row r="85" spans="1:22" x14ac:dyDescent="0.2">
      <c r="A85" s="1" t="s">
        <v>185</v>
      </c>
      <c r="B85" s="1" t="s">
        <v>186</v>
      </c>
      <c r="C85" s="1" t="s">
        <v>187</v>
      </c>
      <c r="D85" s="1" t="s">
        <v>186</v>
      </c>
      <c r="E85" s="1" t="s">
        <v>197</v>
      </c>
      <c r="F85" s="1" t="s">
        <v>198</v>
      </c>
      <c r="G85" s="4">
        <v>938.99229685298269</v>
      </c>
      <c r="H85" s="7">
        <v>5</v>
      </c>
      <c r="I85" s="5">
        <v>469.49614842649135</v>
      </c>
      <c r="J85" s="5">
        <v>0</v>
      </c>
      <c r="K85" s="8">
        <v>469.49614842649135</v>
      </c>
      <c r="L85" s="5">
        <v>634.30352278064822</v>
      </c>
      <c r="M85" s="7">
        <v>2</v>
      </c>
      <c r="N85" s="5">
        <v>0</v>
      </c>
      <c r="O85" s="5">
        <v>0</v>
      </c>
      <c r="P85" s="5">
        <v>0</v>
      </c>
      <c r="Q85" s="5">
        <v>10748.101972757164</v>
      </c>
      <c r="R85" s="5">
        <v>5</v>
      </c>
      <c r="S85" s="5">
        <v>5848.2319557649271</v>
      </c>
      <c r="T85" s="5">
        <v>0</v>
      </c>
      <c r="U85" s="5">
        <v>5848.2319557649271</v>
      </c>
      <c r="V85" s="26">
        <f>SUM(sev_pin_cp[[#This Row],[Total IDPs PiN]],sev_pin_cp[[#This Row],[Total Returnees PiN]],sev_pin_cp[[#This Row],[Total HC PiN]])</f>
        <v>6317.7281041914184</v>
      </c>
    </row>
    <row r="86" spans="1:22" x14ac:dyDescent="0.2">
      <c r="A86" s="1" t="s">
        <v>185</v>
      </c>
      <c r="B86" s="1" t="s">
        <v>186</v>
      </c>
      <c r="C86" s="1" t="s">
        <v>187</v>
      </c>
      <c r="D86" s="1" t="s">
        <v>186</v>
      </c>
      <c r="E86" s="1" t="s">
        <v>199</v>
      </c>
      <c r="F86" s="1" t="s">
        <v>200</v>
      </c>
      <c r="G86" s="4">
        <v>477.37338868254318</v>
      </c>
      <c r="H86" s="7">
        <v>2</v>
      </c>
      <c r="I86" s="5">
        <v>0</v>
      </c>
      <c r="J86" s="5">
        <v>0</v>
      </c>
      <c r="K86" s="8">
        <v>0</v>
      </c>
      <c r="L86" s="5">
        <v>9600.2281011033429</v>
      </c>
      <c r="M86" s="7">
        <v>2</v>
      </c>
      <c r="N86" s="5">
        <v>417.40122178710186</v>
      </c>
      <c r="O86" s="5">
        <v>208.70061089355093</v>
      </c>
      <c r="P86" s="5">
        <v>626.10183268065282</v>
      </c>
      <c r="Q86" s="5">
        <v>6847.1275535285122</v>
      </c>
      <c r="R86" s="5">
        <v>2</v>
      </c>
      <c r="S86" s="5">
        <v>0</v>
      </c>
      <c r="T86" s="5">
        <v>0</v>
      </c>
      <c r="U86" s="5">
        <v>0</v>
      </c>
      <c r="V86" s="26">
        <f>SUM(sev_pin_cp[[#This Row],[Total IDPs PiN]],sev_pin_cp[[#This Row],[Total Returnees PiN]],sev_pin_cp[[#This Row],[Total HC PiN]])</f>
        <v>626.10183268065282</v>
      </c>
    </row>
    <row r="87" spans="1:22" x14ac:dyDescent="0.2">
      <c r="A87" s="1" t="s">
        <v>185</v>
      </c>
      <c r="B87" s="1" t="s">
        <v>186</v>
      </c>
      <c r="C87" s="1" t="s">
        <v>187</v>
      </c>
      <c r="D87" s="1" t="s">
        <v>186</v>
      </c>
      <c r="E87" s="1" t="s">
        <v>201</v>
      </c>
      <c r="F87" s="1" t="s">
        <v>202</v>
      </c>
      <c r="G87" s="4">
        <v>0</v>
      </c>
      <c r="H87" s="7">
        <v>2</v>
      </c>
      <c r="I87" s="5">
        <v>0</v>
      </c>
      <c r="J87" s="5">
        <v>0</v>
      </c>
      <c r="K87" s="8">
        <v>0</v>
      </c>
      <c r="L87" s="5">
        <v>1997.8534756097563</v>
      </c>
      <c r="M87" s="7">
        <v>3</v>
      </c>
      <c r="N87" s="5">
        <v>62.432921112804884</v>
      </c>
      <c r="O87" s="5">
        <v>749.19505335365864</v>
      </c>
      <c r="P87" s="5">
        <v>811.62797446646357</v>
      </c>
      <c r="Q87" s="5">
        <v>2495.594756097561</v>
      </c>
      <c r="R87" s="5">
        <v>3</v>
      </c>
      <c r="S87" s="5">
        <v>58.037087351106067</v>
      </c>
      <c r="T87" s="5">
        <v>1160.7417470221214</v>
      </c>
      <c r="U87" s="5">
        <v>1218.7788343732275</v>
      </c>
      <c r="V87" s="26">
        <f>SUM(sev_pin_cp[[#This Row],[Total IDPs PiN]],sev_pin_cp[[#This Row],[Total Returnees PiN]],sev_pin_cp[[#This Row],[Total HC PiN]])</f>
        <v>2030.4068088396912</v>
      </c>
    </row>
    <row r="88" spans="1:22" x14ac:dyDescent="0.2">
      <c r="A88" s="1" t="s">
        <v>185</v>
      </c>
      <c r="B88" s="1" t="s">
        <v>186</v>
      </c>
      <c r="C88" s="1" t="s">
        <v>187</v>
      </c>
      <c r="D88" s="1" t="s">
        <v>186</v>
      </c>
      <c r="E88" s="1" t="s">
        <v>203</v>
      </c>
      <c r="F88" s="1" t="s">
        <v>204</v>
      </c>
      <c r="G88" s="4">
        <v>822.34909675588756</v>
      </c>
      <c r="H88" s="7">
        <v>2</v>
      </c>
      <c r="I88" s="5">
        <v>0</v>
      </c>
      <c r="J88" s="5">
        <v>0</v>
      </c>
      <c r="K88" s="8">
        <v>0</v>
      </c>
      <c r="L88" s="5">
        <v>592.00665255840352</v>
      </c>
      <c r="M88" s="7">
        <v>2</v>
      </c>
      <c r="N88" s="5">
        <v>0</v>
      </c>
      <c r="O88" s="5">
        <v>0</v>
      </c>
      <c r="P88" s="5">
        <v>0</v>
      </c>
      <c r="Q88" s="5">
        <v>13172.785160314008</v>
      </c>
      <c r="R88" s="5">
        <v>2</v>
      </c>
      <c r="S88" s="5">
        <v>0</v>
      </c>
      <c r="T88" s="5">
        <v>193.71742882814718</v>
      </c>
      <c r="U88" s="5">
        <v>193.71742882814718</v>
      </c>
      <c r="V88" s="26">
        <f>SUM(sev_pin_cp[[#This Row],[Total IDPs PiN]],sev_pin_cp[[#This Row],[Total Returnees PiN]],sev_pin_cp[[#This Row],[Total HC PiN]])</f>
        <v>193.71742882814718</v>
      </c>
    </row>
    <row r="89" spans="1:22" x14ac:dyDescent="0.2">
      <c r="A89" s="1" t="s">
        <v>185</v>
      </c>
      <c r="B89" s="1" t="s">
        <v>186</v>
      </c>
      <c r="C89" s="1" t="s">
        <v>187</v>
      </c>
      <c r="D89" s="1" t="s">
        <v>186</v>
      </c>
      <c r="E89" s="1" t="s">
        <v>205</v>
      </c>
      <c r="F89" s="1" t="s">
        <v>206</v>
      </c>
      <c r="G89" s="4">
        <v>119.67041660821995</v>
      </c>
      <c r="H89" s="7">
        <v>2</v>
      </c>
      <c r="I89" s="5">
        <v>0</v>
      </c>
      <c r="J89" s="5">
        <v>0</v>
      </c>
      <c r="K89" s="8">
        <v>0</v>
      </c>
      <c r="L89" s="5">
        <v>149.68966194417169</v>
      </c>
      <c r="M89" s="7">
        <v>2</v>
      </c>
      <c r="N89" s="5">
        <v>0</v>
      </c>
      <c r="O89" s="5">
        <v>0</v>
      </c>
      <c r="P89" s="5">
        <v>0</v>
      </c>
      <c r="Q89" s="5">
        <v>3389.2389535699258</v>
      </c>
      <c r="R89" s="5">
        <v>2</v>
      </c>
      <c r="S89" s="5">
        <v>0</v>
      </c>
      <c r="T89" s="5">
        <v>0</v>
      </c>
      <c r="U89" s="5">
        <v>0</v>
      </c>
      <c r="V89" s="26">
        <f>SUM(sev_pin_cp[[#This Row],[Total IDPs PiN]],sev_pin_cp[[#This Row],[Total Returnees PiN]],sev_pin_cp[[#This Row],[Total HC PiN]])</f>
        <v>0</v>
      </c>
    </row>
    <row r="90" spans="1:22" x14ac:dyDescent="0.2">
      <c r="A90" s="1" t="s">
        <v>185</v>
      </c>
      <c r="B90" s="1" t="s">
        <v>186</v>
      </c>
      <c r="C90" s="1" t="s">
        <v>187</v>
      </c>
      <c r="D90" s="1" t="s">
        <v>186</v>
      </c>
      <c r="E90" s="1" t="s">
        <v>207</v>
      </c>
      <c r="F90" s="1" t="s">
        <v>208</v>
      </c>
      <c r="G90" s="4">
        <v>1228.244650967787</v>
      </c>
      <c r="H90" s="7">
        <v>2</v>
      </c>
      <c r="I90" s="5">
        <v>0</v>
      </c>
      <c r="J90" s="5">
        <v>0</v>
      </c>
      <c r="K90" s="8">
        <v>0</v>
      </c>
      <c r="L90" s="5">
        <v>0</v>
      </c>
      <c r="M90" s="7">
        <v>2</v>
      </c>
      <c r="N90" s="5">
        <v>0</v>
      </c>
      <c r="O90" s="5">
        <v>0</v>
      </c>
      <c r="P90" s="5">
        <v>0</v>
      </c>
      <c r="Q90" s="5">
        <v>18088.074767661237</v>
      </c>
      <c r="R90" s="5">
        <v>4</v>
      </c>
      <c r="S90" s="5">
        <v>3666.5016420934944</v>
      </c>
      <c r="T90" s="5">
        <v>2199.9009852560966</v>
      </c>
      <c r="U90" s="5">
        <v>5866.4026273495911</v>
      </c>
      <c r="V90" s="26">
        <f>SUM(sev_pin_cp[[#This Row],[Total IDPs PiN]],sev_pin_cp[[#This Row],[Total Returnees PiN]],sev_pin_cp[[#This Row],[Total HC PiN]])</f>
        <v>5866.4026273495911</v>
      </c>
    </row>
    <row r="91" spans="1:22" x14ac:dyDescent="0.2">
      <c r="A91" s="1" t="s">
        <v>185</v>
      </c>
      <c r="B91" s="1" t="s">
        <v>186</v>
      </c>
      <c r="C91" s="1" t="s">
        <v>187</v>
      </c>
      <c r="D91" s="1" t="s">
        <v>186</v>
      </c>
      <c r="E91" s="1" t="s">
        <v>209</v>
      </c>
      <c r="F91" s="1" t="s">
        <v>210</v>
      </c>
      <c r="G91" s="4">
        <v>1252.3280218625187</v>
      </c>
      <c r="H91" s="7">
        <v>2</v>
      </c>
      <c r="I91" s="5">
        <v>0</v>
      </c>
      <c r="J91" s="5">
        <v>0</v>
      </c>
      <c r="K91" s="8">
        <v>0</v>
      </c>
      <c r="L91" s="5">
        <v>210.33184179705097</v>
      </c>
      <c r="M91" s="7">
        <v>2</v>
      </c>
      <c r="N91" s="5">
        <v>0</v>
      </c>
      <c r="O91" s="5">
        <v>0</v>
      </c>
      <c r="P91" s="5">
        <v>0</v>
      </c>
      <c r="Q91" s="5">
        <v>13479.954106729932</v>
      </c>
      <c r="R91" s="5">
        <v>4</v>
      </c>
      <c r="S91" s="5">
        <v>4189.7154656052498</v>
      </c>
      <c r="T91" s="5">
        <v>5100.5231755194345</v>
      </c>
      <c r="U91" s="5">
        <v>9290.2386411246844</v>
      </c>
      <c r="V91" s="26">
        <f>SUM(sev_pin_cp[[#This Row],[Total IDPs PiN]],sev_pin_cp[[#This Row],[Total Returnees PiN]],sev_pin_cp[[#This Row],[Total HC PiN]])</f>
        <v>9290.2386411246844</v>
      </c>
    </row>
    <row r="92" spans="1:22" x14ac:dyDescent="0.2">
      <c r="A92" s="1" t="s">
        <v>185</v>
      </c>
      <c r="B92" s="1" t="s">
        <v>186</v>
      </c>
      <c r="C92" s="1" t="s">
        <v>211</v>
      </c>
      <c r="D92" s="1" t="s">
        <v>212</v>
      </c>
      <c r="E92" s="1" t="s">
        <v>213</v>
      </c>
      <c r="F92" s="1" t="s">
        <v>212</v>
      </c>
      <c r="G92" s="4">
        <v>4756.0952480055494</v>
      </c>
      <c r="H92" s="7">
        <v>2</v>
      </c>
      <c r="I92" s="5">
        <v>0</v>
      </c>
      <c r="J92" s="5">
        <v>0</v>
      </c>
      <c r="K92" s="8">
        <v>0</v>
      </c>
      <c r="L92" s="5">
        <v>15589.856313394084</v>
      </c>
      <c r="M92" s="7">
        <v>2</v>
      </c>
      <c r="N92" s="5">
        <v>0</v>
      </c>
      <c r="O92" s="5">
        <v>0</v>
      </c>
      <c r="P92" s="5">
        <v>0</v>
      </c>
      <c r="Q92" s="5">
        <v>28913.960174061111</v>
      </c>
      <c r="R92" s="5">
        <v>2</v>
      </c>
      <c r="S92" s="5">
        <v>0</v>
      </c>
      <c r="T92" s="5">
        <v>0</v>
      </c>
      <c r="U92" s="5">
        <v>0</v>
      </c>
      <c r="V92" s="26">
        <f>SUM(sev_pin_cp[[#This Row],[Total IDPs PiN]],sev_pin_cp[[#This Row],[Total Returnees PiN]],sev_pin_cp[[#This Row],[Total HC PiN]])</f>
        <v>0</v>
      </c>
    </row>
    <row r="93" spans="1:22" x14ac:dyDescent="0.2">
      <c r="A93" s="1" t="s">
        <v>185</v>
      </c>
      <c r="B93" s="1" t="s">
        <v>186</v>
      </c>
      <c r="C93" s="1" t="s">
        <v>214</v>
      </c>
      <c r="D93" s="1" t="s">
        <v>215</v>
      </c>
      <c r="E93" s="1" t="s">
        <v>216</v>
      </c>
      <c r="F93" s="1" t="s">
        <v>215</v>
      </c>
      <c r="G93" s="4">
        <v>1261.3795377120041</v>
      </c>
      <c r="H93" s="7">
        <v>2</v>
      </c>
      <c r="I93" s="5">
        <v>0</v>
      </c>
      <c r="J93" s="5">
        <v>0</v>
      </c>
      <c r="K93" s="8">
        <v>0</v>
      </c>
      <c r="L93" s="5">
        <v>6143.908897761823</v>
      </c>
      <c r="M93" s="7">
        <v>5</v>
      </c>
      <c r="N93" s="5">
        <v>2047.9696325872742</v>
      </c>
      <c r="O93" s="5">
        <v>0</v>
      </c>
      <c r="P93" s="5">
        <v>2047.9696325872742</v>
      </c>
      <c r="Q93" s="5">
        <v>23492.534818125205</v>
      </c>
      <c r="R93" s="5">
        <v>2</v>
      </c>
      <c r="S93" s="5">
        <v>661.76154417254099</v>
      </c>
      <c r="T93" s="5">
        <v>1323.523088345082</v>
      </c>
      <c r="U93" s="5">
        <v>1985.2846325176229</v>
      </c>
      <c r="V93" s="26">
        <f>SUM(sev_pin_cp[[#This Row],[Total IDPs PiN]],sev_pin_cp[[#This Row],[Total Returnees PiN]],sev_pin_cp[[#This Row],[Total HC PiN]])</f>
        <v>4033.2542651048971</v>
      </c>
    </row>
    <row r="94" spans="1:22" x14ac:dyDescent="0.2">
      <c r="A94" s="1" t="s">
        <v>185</v>
      </c>
      <c r="B94" s="1" t="s">
        <v>186</v>
      </c>
      <c r="C94" s="1" t="s">
        <v>214</v>
      </c>
      <c r="D94" s="1" t="s">
        <v>215</v>
      </c>
      <c r="E94" s="1" t="s">
        <v>217</v>
      </c>
      <c r="F94" s="1" t="s">
        <v>218</v>
      </c>
      <c r="G94" s="4">
        <v>0</v>
      </c>
      <c r="H94" s="7">
        <v>2</v>
      </c>
      <c r="I94" s="5">
        <v>0</v>
      </c>
      <c r="J94" s="5">
        <v>0</v>
      </c>
      <c r="K94" s="8">
        <v>0</v>
      </c>
      <c r="L94" s="5">
        <v>1.5238688963514249</v>
      </c>
      <c r="M94" s="7">
        <v>2</v>
      </c>
      <c r="N94" s="5">
        <v>0</v>
      </c>
      <c r="O94" s="5">
        <v>0</v>
      </c>
      <c r="P94" s="5">
        <v>0</v>
      </c>
      <c r="Q94" s="5">
        <v>20462.706999909235</v>
      </c>
      <c r="R94" s="5">
        <v>2</v>
      </c>
      <c r="S94" s="5">
        <v>1106.092270265364</v>
      </c>
      <c r="T94" s="5">
        <v>0</v>
      </c>
      <c r="U94" s="5">
        <v>1106.092270265364</v>
      </c>
      <c r="V94" s="26">
        <f>SUM(sev_pin_cp[[#This Row],[Total IDPs PiN]],sev_pin_cp[[#This Row],[Total Returnees PiN]],sev_pin_cp[[#This Row],[Total HC PiN]])</f>
        <v>1106.092270265364</v>
      </c>
    </row>
    <row r="95" spans="1:22" x14ac:dyDescent="0.2">
      <c r="A95" s="1" t="s">
        <v>185</v>
      </c>
      <c r="B95" s="1" t="s">
        <v>186</v>
      </c>
      <c r="C95" s="1" t="s">
        <v>214</v>
      </c>
      <c r="D95" s="1" t="s">
        <v>215</v>
      </c>
      <c r="E95" s="1" t="s">
        <v>219</v>
      </c>
      <c r="F95" s="1" t="s">
        <v>220</v>
      </c>
      <c r="G95" s="4">
        <v>2640.4962259399176</v>
      </c>
      <c r="H95" s="7">
        <v>2</v>
      </c>
      <c r="I95" s="5">
        <v>0</v>
      </c>
      <c r="J95" s="5">
        <v>0</v>
      </c>
      <c r="K95" s="8">
        <v>0</v>
      </c>
      <c r="L95" s="5">
        <v>0</v>
      </c>
      <c r="M95" s="7">
        <v>2</v>
      </c>
      <c r="N95" s="5">
        <v>0</v>
      </c>
      <c r="O95" s="5">
        <v>0</v>
      </c>
      <c r="P95" s="5">
        <v>0</v>
      </c>
      <c r="Q95" s="5">
        <v>5765.2667458175938</v>
      </c>
      <c r="R95" s="5">
        <v>2</v>
      </c>
      <c r="S95" s="5">
        <v>0</v>
      </c>
      <c r="T95" s="5">
        <v>0</v>
      </c>
      <c r="U95" s="5">
        <v>0</v>
      </c>
      <c r="V95" s="26">
        <f>SUM(sev_pin_cp[[#This Row],[Total IDPs PiN]],sev_pin_cp[[#This Row],[Total Returnees PiN]],sev_pin_cp[[#This Row],[Total HC PiN]])</f>
        <v>0</v>
      </c>
    </row>
    <row r="96" spans="1:22" x14ac:dyDescent="0.2">
      <c r="A96" s="1" t="s">
        <v>185</v>
      </c>
      <c r="B96" s="1" t="s">
        <v>186</v>
      </c>
      <c r="C96" s="1" t="s">
        <v>214</v>
      </c>
      <c r="D96" s="1" t="s">
        <v>215</v>
      </c>
      <c r="E96" s="1" t="s">
        <v>221</v>
      </c>
      <c r="F96" s="1" t="s">
        <v>222</v>
      </c>
      <c r="G96" s="4">
        <v>1934.408021680217</v>
      </c>
      <c r="H96" s="7">
        <v>2</v>
      </c>
      <c r="I96" s="5">
        <v>0</v>
      </c>
      <c r="J96" s="5">
        <v>0</v>
      </c>
      <c r="K96" s="8">
        <v>0</v>
      </c>
      <c r="L96" s="5">
        <v>1233.7657813911474</v>
      </c>
      <c r="M96" s="7">
        <v>2</v>
      </c>
      <c r="N96" s="5">
        <v>0</v>
      </c>
      <c r="O96" s="5">
        <v>0</v>
      </c>
      <c r="P96" s="5">
        <v>0</v>
      </c>
      <c r="Q96" s="5">
        <v>7973.2582926829273</v>
      </c>
      <c r="R96" s="5">
        <v>2</v>
      </c>
      <c r="S96" s="5">
        <v>0</v>
      </c>
      <c r="T96" s="5">
        <v>0</v>
      </c>
      <c r="U96" s="5">
        <v>0</v>
      </c>
      <c r="V96" s="26">
        <f>SUM(sev_pin_cp[[#This Row],[Total IDPs PiN]],sev_pin_cp[[#This Row],[Total Returnees PiN]],sev_pin_cp[[#This Row],[Total HC PiN]])</f>
        <v>0</v>
      </c>
    </row>
    <row r="97" spans="1:22" x14ac:dyDescent="0.2">
      <c r="A97" s="1" t="s">
        <v>185</v>
      </c>
      <c r="B97" s="1" t="s">
        <v>186</v>
      </c>
      <c r="C97" s="1" t="s">
        <v>223</v>
      </c>
      <c r="D97" s="1" t="s">
        <v>224</v>
      </c>
      <c r="E97" s="1" t="s">
        <v>225</v>
      </c>
      <c r="F97" s="1" t="s">
        <v>224</v>
      </c>
      <c r="G97" s="4">
        <v>338.06137469518649</v>
      </c>
      <c r="H97" s="7">
        <v>2</v>
      </c>
      <c r="I97" s="5">
        <v>0</v>
      </c>
      <c r="J97" s="5">
        <v>0</v>
      </c>
      <c r="K97" s="8">
        <v>0</v>
      </c>
      <c r="L97" s="5">
        <v>14449.897727399257</v>
      </c>
      <c r="M97" s="7">
        <v>2</v>
      </c>
      <c r="N97" s="5">
        <v>0</v>
      </c>
      <c r="O97" s="5">
        <v>0</v>
      </c>
      <c r="P97" s="5">
        <v>0</v>
      </c>
      <c r="Q97" s="5">
        <v>38287.529713057709</v>
      </c>
      <c r="R97" s="5">
        <v>2</v>
      </c>
      <c r="S97" s="5">
        <v>0</v>
      </c>
      <c r="T97" s="5">
        <v>0</v>
      </c>
      <c r="U97" s="5">
        <v>0</v>
      </c>
      <c r="V97" s="26">
        <f>SUM(sev_pin_cp[[#This Row],[Total IDPs PiN]],sev_pin_cp[[#This Row],[Total Returnees PiN]],sev_pin_cp[[#This Row],[Total HC PiN]])</f>
        <v>0</v>
      </c>
    </row>
    <row r="98" spans="1:22" x14ac:dyDescent="0.2">
      <c r="A98" s="1" t="s">
        <v>185</v>
      </c>
      <c r="B98" s="1" t="s">
        <v>186</v>
      </c>
      <c r="C98" s="1" t="s">
        <v>223</v>
      </c>
      <c r="D98" s="1" t="s">
        <v>224</v>
      </c>
      <c r="E98" s="1" t="s">
        <v>226</v>
      </c>
      <c r="F98" s="1" t="s">
        <v>227</v>
      </c>
      <c r="G98" s="4">
        <v>500.02836731241848</v>
      </c>
      <c r="H98" s="7">
        <v>2</v>
      </c>
      <c r="I98" s="5">
        <v>0</v>
      </c>
      <c r="J98" s="5">
        <v>0</v>
      </c>
      <c r="K98" s="8">
        <v>0</v>
      </c>
      <c r="L98" s="5">
        <v>3009.8508203735209</v>
      </c>
      <c r="M98" s="7">
        <v>2</v>
      </c>
      <c r="N98" s="5">
        <v>0</v>
      </c>
      <c r="O98" s="5">
        <v>0</v>
      </c>
      <c r="P98" s="5">
        <v>0</v>
      </c>
      <c r="Q98" s="5">
        <v>45860.881122951541</v>
      </c>
      <c r="R98" s="5">
        <v>2</v>
      </c>
      <c r="S98" s="5">
        <v>0</v>
      </c>
      <c r="T98" s="5">
        <v>655.15544461359332</v>
      </c>
      <c r="U98" s="5">
        <v>655.15544461359332</v>
      </c>
      <c r="V98" s="26">
        <f>SUM(sev_pin_cp[[#This Row],[Total IDPs PiN]],sev_pin_cp[[#This Row],[Total Returnees PiN]],sev_pin_cp[[#This Row],[Total HC PiN]])</f>
        <v>655.15544461359332</v>
      </c>
    </row>
    <row r="99" spans="1:22" x14ac:dyDescent="0.2">
      <c r="A99" s="1" t="s">
        <v>185</v>
      </c>
      <c r="B99" s="1" t="s">
        <v>186</v>
      </c>
      <c r="C99" s="1" t="s">
        <v>228</v>
      </c>
      <c r="D99" s="1" t="s">
        <v>229</v>
      </c>
      <c r="E99" s="1" t="s">
        <v>230</v>
      </c>
      <c r="F99" s="1" t="s">
        <v>229</v>
      </c>
      <c r="G99" s="4">
        <v>0</v>
      </c>
      <c r="H99" s="7">
        <v>2</v>
      </c>
      <c r="I99" s="5">
        <v>0</v>
      </c>
      <c r="J99" s="5">
        <v>0</v>
      </c>
      <c r="K99" s="8">
        <v>0</v>
      </c>
      <c r="L99" s="5">
        <v>13179.230992131008</v>
      </c>
      <c r="M99" s="7">
        <v>2</v>
      </c>
      <c r="N99" s="5">
        <v>0</v>
      </c>
      <c r="O99" s="5">
        <v>0</v>
      </c>
      <c r="P99" s="5">
        <v>0</v>
      </c>
      <c r="Q99" s="5">
        <v>2820.5783921735429</v>
      </c>
      <c r="R99" s="5">
        <v>2</v>
      </c>
      <c r="S99" s="5">
        <v>0</v>
      </c>
      <c r="T99" s="5">
        <v>108.48378431436704</v>
      </c>
      <c r="U99" s="5">
        <v>108.48378431436704</v>
      </c>
      <c r="V99" s="26">
        <f>SUM(sev_pin_cp[[#This Row],[Total IDPs PiN]],sev_pin_cp[[#This Row],[Total Returnees PiN]],sev_pin_cp[[#This Row],[Total HC PiN]])</f>
        <v>108.48378431436704</v>
      </c>
    </row>
    <row r="100" spans="1:22" x14ac:dyDescent="0.2">
      <c r="A100" s="1" t="s">
        <v>185</v>
      </c>
      <c r="B100" s="1" t="s">
        <v>186</v>
      </c>
      <c r="C100" s="1" t="s">
        <v>228</v>
      </c>
      <c r="D100" s="1" t="s">
        <v>229</v>
      </c>
      <c r="E100" s="1" t="s">
        <v>231</v>
      </c>
      <c r="F100" s="1" t="s">
        <v>232</v>
      </c>
      <c r="G100" s="4">
        <v>0</v>
      </c>
      <c r="H100" s="7">
        <v>2</v>
      </c>
      <c r="I100" s="5">
        <v>0</v>
      </c>
      <c r="J100" s="5">
        <v>0</v>
      </c>
      <c r="K100" s="8">
        <v>0</v>
      </c>
      <c r="L100" s="5">
        <v>2588.7215040650408</v>
      </c>
      <c r="M100" s="7">
        <v>5</v>
      </c>
      <c r="N100" s="5">
        <v>2363.6152863202547</v>
      </c>
      <c r="O100" s="5">
        <v>75.035405914928717</v>
      </c>
      <c r="P100" s="5">
        <v>2438.6506922351832</v>
      </c>
      <c r="Q100" s="5">
        <v>1643.7997560975609</v>
      </c>
      <c r="R100" s="5">
        <v>5</v>
      </c>
      <c r="S100" s="5">
        <v>1643.7997560975609</v>
      </c>
      <c r="T100" s="5">
        <v>0</v>
      </c>
      <c r="U100" s="5">
        <v>1643.7997560975609</v>
      </c>
      <c r="V100" s="26">
        <f>SUM(sev_pin_cp[[#This Row],[Total IDPs PiN]],sev_pin_cp[[#This Row],[Total Returnees PiN]],sev_pin_cp[[#This Row],[Total HC PiN]])</f>
        <v>4082.4504483327441</v>
      </c>
    </row>
    <row r="101" spans="1:22" x14ac:dyDescent="0.2">
      <c r="A101" s="1" t="s">
        <v>185</v>
      </c>
      <c r="B101" s="1" t="s">
        <v>186</v>
      </c>
      <c r="C101" s="1" t="s">
        <v>233</v>
      </c>
      <c r="D101" s="1" t="s">
        <v>234</v>
      </c>
      <c r="E101" s="1" t="s">
        <v>235</v>
      </c>
      <c r="F101" s="1" t="s">
        <v>234</v>
      </c>
      <c r="G101" s="4">
        <v>208.74890254609306</v>
      </c>
      <c r="H101" s="7">
        <v>2</v>
      </c>
      <c r="I101" s="5">
        <v>0</v>
      </c>
      <c r="J101" s="5">
        <v>0</v>
      </c>
      <c r="K101" s="8">
        <v>0</v>
      </c>
      <c r="L101" s="5">
        <v>2146.8241120600205</v>
      </c>
      <c r="M101" s="7">
        <v>2</v>
      </c>
      <c r="N101" s="5">
        <v>0</v>
      </c>
      <c r="O101" s="5">
        <v>0</v>
      </c>
      <c r="P101" s="5">
        <v>0</v>
      </c>
      <c r="Q101" s="5">
        <v>21530</v>
      </c>
      <c r="R101" s="5">
        <v>2</v>
      </c>
      <c r="S101" s="5">
        <v>0</v>
      </c>
      <c r="T101" s="5">
        <v>0</v>
      </c>
      <c r="U101" s="5">
        <v>0</v>
      </c>
      <c r="V101" s="26">
        <f>SUM(sev_pin_cp[[#This Row],[Total IDPs PiN]],sev_pin_cp[[#This Row],[Total Returnees PiN]],sev_pin_cp[[#This Row],[Total HC PiN]])</f>
        <v>0</v>
      </c>
    </row>
    <row r="102" spans="1:22" x14ac:dyDescent="0.2">
      <c r="A102" s="1" t="s">
        <v>185</v>
      </c>
      <c r="B102" s="1" t="s">
        <v>186</v>
      </c>
      <c r="C102" s="1" t="s">
        <v>233</v>
      </c>
      <c r="D102" s="1" t="s">
        <v>234</v>
      </c>
      <c r="E102" s="1" t="s">
        <v>236</v>
      </c>
      <c r="F102" s="1" t="s">
        <v>237</v>
      </c>
      <c r="G102" s="4">
        <v>0</v>
      </c>
      <c r="H102" s="7">
        <v>2</v>
      </c>
      <c r="I102" s="5">
        <v>0</v>
      </c>
      <c r="J102" s="5">
        <v>0</v>
      </c>
      <c r="K102" s="8">
        <v>0</v>
      </c>
      <c r="L102" s="5">
        <v>402.44198765069103</v>
      </c>
      <c r="M102" s="7">
        <v>5</v>
      </c>
      <c r="N102" s="5">
        <v>402.44198765069103</v>
      </c>
      <c r="O102" s="5">
        <v>0</v>
      </c>
      <c r="P102" s="5">
        <v>402.44198765069103</v>
      </c>
      <c r="Q102" s="5">
        <v>10191.797689755116</v>
      </c>
      <c r="R102" s="5">
        <v>5</v>
      </c>
      <c r="S102" s="5">
        <v>9342.4812156088556</v>
      </c>
      <c r="T102" s="5">
        <v>0</v>
      </c>
      <c r="U102" s="5">
        <v>9342.4812156088556</v>
      </c>
      <c r="V102" s="26">
        <f>SUM(sev_pin_cp[[#This Row],[Total IDPs PiN]],sev_pin_cp[[#This Row],[Total Returnees PiN]],sev_pin_cp[[#This Row],[Total HC PiN]])</f>
        <v>9744.9232032595464</v>
      </c>
    </row>
    <row r="103" spans="1:22" x14ac:dyDescent="0.2">
      <c r="A103" s="1" t="s">
        <v>238</v>
      </c>
      <c r="B103" s="1" t="s">
        <v>239</v>
      </c>
      <c r="C103" s="1" t="s">
        <v>240</v>
      </c>
      <c r="D103" s="1" t="s">
        <v>239</v>
      </c>
      <c r="E103" s="1" t="s">
        <v>241</v>
      </c>
      <c r="F103" s="1" t="s">
        <v>239</v>
      </c>
      <c r="G103" s="4">
        <v>55533.335377627503</v>
      </c>
      <c r="H103" s="7">
        <v>2</v>
      </c>
      <c r="I103" s="5">
        <v>0</v>
      </c>
      <c r="J103" s="5">
        <v>0</v>
      </c>
      <c r="K103" s="8">
        <v>0</v>
      </c>
      <c r="L103" s="5">
        <v>48487.214825026662</v>
      </c>
      <c r="M103" s="7">
        <v>2</v>
      </c>
      <c r="N103" s="5">
        <v>0</v>
      </c>
      <c r="O103" s="5">
        <v>0</v>
      </c>
      <c r="P103" s="5">
        <v>0</v>
      </c>
      <c r="Q103" s="5">
        <v>258746.17804949899</v>
      </c>
      <c r="R103" s="5">
        <v>2</v>
      </c>
      <c r="S103" s="5">
        <v>0</v>
      </c>
      <c r="T103" s="5">
        <v>15681.586548454456</v>
      </c>
      <c r="U103" s="5">
        <v>15681.586548454456</v>
      </c>
      <c r="V103" s="26">
        <f>SUM(sev_pin_cp[[#This Row],[Total IDPs PiN]],sev_pin_cp[[#This Row],[Total Returnees PiN]],sev_pin_cp[[#This Row],[Total HC PiN]])</f>
        <v>15681.586548454456</v>
      </c>
    </row>
    <row r="104" spans="1:22" x14ac:dyDescent="0.2">
      <c r="A104" s="1" t="s">
        <v>238</v>
      </c>
      <c r="B104" s="1" t="s">
        <v>239</v>
      </c>
      <c r="C104" s="1" t="s">
        <v>240</v>
      </c>
      <c r="D104" s="1" t="s">
        <v>239</v>
      </c>
      <c r="E104" s="1" t="s">
        <v>242</v>
      </c>
      <c r="F104" s="1" t="s">
        <v>69</v>
      </c>
      <c r="G104" s="4">
        <v>563.39326832661368</v>
      </c>
      <c r="H104" s="7">
        <v>2</v>
      </c>
      <c r="I104" s="5">
        <v>0</v>
      </c>
      <c r="J104" s="5">
        <v>0</v>
      </c>
      <c r="K104" s="8">
        <v>0</v>
      </c>
      <c r="L104" s="5">
        <v>24408.992732472016</v>
      </c>
      <c r="M104" s="7">
        <v>2</v>
      </c>
      <c r="N104" s="5">
        <v>904.03676786933352</v>
      </c>
      <c r="O104" s="5">
        <v>3616.1470714773341</v>
      </c>
      <c r="P104" s="5">
        <v>4520.1838393466678</v>
      </c>
      <c r="Q104" s="5">
        <v>20035.43672664975</v>
      </c>
      <c r="R104" s="5">
        <v>2</v>
      </c>
      <c r="S104" s="5">
        <v>0</v>
      </c>
      <c r="T104" s="5">
        <v>408.88646380917885</v>
      </c>
      <c r="U104" s="5">
        <v>408.88646380917885</v>
      </c>
      <c r="V104" s="26">
        <f>SUM(sev_pin_cp[[#This Row],[Total IDPs PiN]],sev_pin_cp[[#This Row],[Total Returnees PiN]],sev_pin_cp[[#This Row],[Total HC PiN]])</f>
        <v>4929.0703031558469</v>
      </c>
    </row>
    <row r="105" spans="1:22" x14ac:dyDescent="0.2">
      <c r="A105" s="1" t="s">
        <v>238</v>
      </c>
      <c r="B105" s="1" t="s">
        <v>239</v>
      </c>
      <c r="C105" s="1" t="s">
        <v>240</v>
      </c>
      <c r="D105" s="1" t="s">
        <v>239</v>
      </c>
      <c r="E105" s="1" t="s">
        <v>243</v>
      </c>
      <c r="F105" s="1" t="s">
        <v>244</v>
      </c>
      <c r="G105" s="4">
        <v>106.64570944275727</v>
      </c>
      <c r="H105" s="7">
        <v>2</v>
      </c>
      <c r="I105" s="5">
        <v>0</v>
      </c>
      <c r="J105" s="5">
        <v>0</v>
      </c>
      <c r="K105" s="8">
        <v>0</v>
      </c>
      <c r="L105" s="5">
        <v>2488.536446782965</v>
      </c>
      <c r="M105" s="7">
        <v>2</v>
      </c>
      <c r="N105" s="5">
        <v>0</v>
      </c>
      <c r="O105" s="5">
        <v>0</v>
      </c>
      <c r="P105" s="5">
        <v>0</v>
      </c>
      <c r="Q105" s="5">
        <v>26465.034013701534</v>
      </c>
      <c r="R105" s="5">
        <v>2</v>
      </c>
      <c r="S105" s="5">
        <v>0</v>
      </c>
      <c r="T105" s="5">
        <v>0</v>
      </c>
      <c r="U105" s="5">
        <v>0</v>
      </c>
      <c r="V105" s="26">
        <f>SUM(sev_pin_cp[[#This Row],[Total IDPs PiN]],sev_pin_cp[[#This Row],[Total Returnees PiN]],sev_pin_cp[[#This Row],[Total HC PiN]])</f>
        <v>0</v>
      </c>
    </row>
    <row r="106" spans="1:22" x14ac:dyDescent="0.2">
      <c r="A106" s="1" t="s">
        <v>238</v>
      </c>
      <c r="B106" s="1" t="s">
        <v>239</v>
      </c>
      <c r="C106" s="1" t="s">
        <v>240</v>
      </c>
      <c r="D106" s="1" t="s">
        <v>239</v>
      </c>
      <c r="E106" s="1" t="s">
        <v>245</v>
      </c>
      <c r="F106" s="1" t="s">
        <v>246</v>
      </c>
      <c r="G106" s="4">
        <v>249.90478699607291</v>
      </c>
      <c r="H106" s="7">
        <v>2</v>
      </c>
      <c r="I106" s="5">
        <v>0</v>
      </c>
      <c r="J106" s="5">
        <v>0</v>
      </c>
      <c r="K106" s="8">
        <v>0</v>
      </c>
      <c r="L106" s="5">
        <v>4811.3317616940885</v>
      </c>
      <c r="M106" s="7">
        <v>2</v>
      </c>
      <c r="N106" s="5">
        <v>0</v>
      </c>
      <c r="O106" s="5">
        <v>0</v>
      </c>
      <c r="P106" s="5">
        <v>0</v>
      </c>
      <c r="Q106" s="5">
        <v>7082.7444549386073</v>
      </c>
      <c r="R106" s="5">
        <v>2</v>
      </c>
      <c r="S106" s="5">
        <v>141.65488909877214</v>
      </c>
      <c r="T106" s="5">
        <v>0</v>
      </c>
      <c r="U106" s="5">
        <v>141.65488909877214</v>
      </c>
      <c r="V106" s="26">
        <f>SUM(sev_pin_cp[[#This Row],[Total IDPs PiN]],sev_pin_cp[[#This Row],[Total Returnees PiN]],sev_pin_cp[[#This Row],[Total HC PiN]])</f>
        <v>141.65488909877214</v>
      </c>
    </row>
    <row r="107" spans="1:22" x14ac:dyDescent="0.2">
      <c r="A107" s="1" t="s">
        <v>238</v>
      </c>
      <c r="B107" s="1" t="s">
        <v>239</v>
      </c>
      <c r="C107" s="1" t="s">
        <v>247</v>
      </c>
      <c r="D107" s="1" t="s">
        <v>248</v>
      </c>
      <c r="E107" s="1" t="s">
        <v>249</v>
      </c>
      <c r="F107" s="1" t="s">
        <v>248</v>
      </c>
      <c r="G107" s="4">
        <v>3331.9317170575496</v>
      </c>
      <c r="H107" s="7">
        <v>2</v>
      </c>
      <c r="I107" s="5">
        <v>0</v>
      </c>
      <c r="J107" s="5">
        <v>0</v>
      </c>
      <c r="K107" s="8">
        <v>0</v>
      </c>
      <c r="L107" s="5">
        <v>8767.4620146934158</v>
      </c>
      <c r="M107" s="7">
        <v>2</v>
      </c>
      <c r="N107" s="5">
        <v>0</v>
      </c>
      <c r="O107" s="5">
        <v>0</v>
      </c>
      <c r="P107" s="5">
        <v>0</v>
      </c>
      <c r="Q107" s="5">
        <v>23338.067024583215</v>
      </c>
      <c r="R107" s="5">
        <v>2</v>
      </c>
      <c r="S107" s="5">
        <v>1716.0343400428835</v>
      </c>
      <c r="T107" s="5">
        <v>2402.4480760600368</v>
      </c>
      <c r="U107" s="5">
        <v>4118.4824161029201</v>
      </c>
      <c r="V107" s="26">
        <f>SUM(sev_pin_cp[[#This Row],[Total IDPs PiN]],sev_pin_cp[[#This Row],[Total Returnees PiN]],sev_pin_cp[[#This Row],[Total HC PiN]])</f>
        <v>4118.4824161029201</v>
      </c>
    </row>
    <row r="108" spans="1:22" x14ac:dyDescent="0.2">
      <c r="A108" s="1" t="s">
        <v>238</v>
      </c>
      <c r="B108" s="1" t="s">
        <v>239</v>
      </c>
      <c r="C108" s="1" t="s">
        <v>247</v>
      </c>
      <c r="D108" s="1" t="s">
        <v>248</v>
      </c>
      <c r="E108" s="1" t="s">
        <v>250</v>
      </c>
      <c r="F108" s="1" t="s">
        <v>251</v>
      </c>
      <c r="G108" s="4">
        <v>158.89927342256215</v>
      </c>
      <c r="H108" s="7">
        <v>2</v>
      </c>
      <c r="I108" s="5">
        <v>0</v>
      </c>
      <c r="J108" s="5">
        <v>0</v>
      </c>
      <c r="K108" s="8">
        <v>0</v>
      </c>
      <c r="L108" s="5">
        <v>1665.4377987571702</v>
      </c>
      <c r="M108" s="7">
        <v>5</v>
      </c>
      <c r="N108" s="5">
        <v>1110.2918658381134</v>
      </c>
      <c r="O108" s="5">
        <v>0</v>
      </c>
      <c r="P108" s="5">
        <v>1110.2918658381134</v>
      </c>
      <c r="Q108" s="5">
        <v>7715.1136520076479</v>
      </c>
      <c r="R108" s="5">
        <v>5</v>
      </c>
      <c r="S108" s="5">
        <v>2325.1027444406609</v>
      </c>
      <c r="T108" s="5">
        <v>317.05946515099919</v>
      </c>
      <c r="U108" s="5">
        <v>2642.16220959166</v>
      </c>
      <c r="V108" s="26">
        <f>SUM(sev_pin_cp[[#This Row],[Total IDPs PiN]],sev_pin_cp[[#This Row],[Total Returnees PiN]],sev_pin_cp[[#This Row],[Total HC PiN]])</f>
        <v>3752.4540754297732</v>
      </c>
    </row>
    <row r="109" spans="1:22" x14ac:dyDescent="0.2">
      <c r="A109" s="1" t="s">
        <v>238</v>
      </c>
      <c r="B109" s="1" t="s">
        <v>239</v>
      </c>
      <c r="C109" s="1" t="s">
        <v>247</v>
      </c>
      <c r="D109" s="1" t="s">
        <v>248</v>
      </c>
      <c r="E109" s="1" t="s">
        <v>252</v>
      </c>
      <c r="F109" s="1" t="s">
        <v>253</v>
      </c>
      <c r="G109" s="4">
        <v>211.78727629084602</v>
      </c>
      <c r="H109" s="7">
        <v>2</v>
      </c>
      <c r="I109" s="5">
        <v>0</v>
      </c>
      <c r="J109" s="5">
        <v>0</v>
      </c>
      <c r="K109" s="8">
        <v>0</v>
      </c>
      <c r="L109" s="5">
        <v>13022.633904186616</v>
      </c>
      <c r="M109" s="7">
        <v>2</v>
      </c>
      <c r="N109" s="5">
        <v>0</v>
      </c>
      <c r="O109" s="5">
        <v>0</v>
      </c>
      <c r="P109" s="5">
        <v>0</v>
      </c>
      <c r="Q109" s="5">
        <v>4435.4811618417252</v>
      </c>
      <c r="R109" s="5">
        <v>2</v>
      </c>
      <c r="S109" s="5">
        <v>0</v>
      </c>
      <c r="T109" s="5">
        <v>0</v>
      </c>
      <c r="U109" s="5">
        <v>0</v>
      </c>
      <c r="V109" s="26">
        <f>SUM(sev_pin_cp[[#This Row],[Total IDPs PiN]],sev_pin_cp[[#This Row],[Total Returnees PiN]],sev_pin_cp[[#This Row],[Total HC PiN]])</f>
        <v>0</v>
      </c>
    </row>
    <row r="110" spans="1:22" x14ac:dyDescent="0.2">
      <c r="A110" s="1" t="s">
        <v>238</v>
      </c>
      <c r="B110" s="1" t="s">
        <v>239</v>
      </c>
      <c r="C110" s="1" t="s">
        <v>247</v>
      </c>
      <c r="D110" s="1" t="s">
        <v>248</v>
      </c>
      <c r="E110" s="1" t="s">
        <v>254</v>
      </c>
      <c r="F110" s="1" t="s">
        <v>255</v>
      </c>
      <c r="G110" s="4">
        <v>580.57724988579253</v>
      </c>
      <c r="H110" s="7">
        <v>2</v>
      </c>
      <c r="I110" s="5">
        <v>0</v>
      </c>
      <c r="J110" s="5">
        <v>0</v>
      </c>
      <c r="K110" s="8">
        <v>0</v>
      </c>
      <c r="L110" s="5">
        <v>437.44014390132486</v>
      </c>
      <c r="M110" s="7">
        <v>2</v>
      </c>
      <c r="N110" s="5">
        <v>0</v>
      </c>
      <c r="O110" s="5">
        <v>0</v>
      </c>
      <c r="P110" s="5">
        <v>0</v>
      </c>
      <c r="Q110" s="5">
        <v>7302.5020557332118</v>
      </c>
      <c r="R110" s="5">
        <v>2</v>
      </c>
      <c r="S110" s="5">
        <v>0</v>
      </c>
      <c r="T110" s="5">
        <v>0</v>
      </c>
      <c r="U110" s="5">
        <v>0</v>
      </c>
      <c r="V110" s="26">
        <f>SUM(sev_pin_cp[[#This Row],[Total IDPs PiN]],sev_pin_cp[[#This Row],[Total Returnees PiN]],sev_pin_cp[[#This Row],[Total HC PiN]])</f>
        <v>0</v>
      </c>
    </row>
    <row r="111" spans="1:22" x14ac:dyDescent="0.2">
      <c r="A111" s="1" t="s">
        <v>238</v>
      </c>
      <c r="B111" s="1" t="s">
        <v>239</v>
      </c>
      <c r="C111" s="1" t="s">
        <v>247</v>
      </c>
      <c r="D111" s="1" t="s">
        <v>248</v>
      </c>
      <c r="E111" s="1" t="s">
        <v>256</v>
      </c>
      <c r="F111" s="1" t="s">
        <v>257</v>
      </c>
      <c r="G111" s="4">
        <v>275.71859423169144</v>
      </c>
      <c r="H111" s="7">
        <v>5</v>
      </c>
      <c r="I111" s="5">
        <v>68.92964855792286</v>
      </c>
      <c r="J111" s="5">
        <v>0</v>
      </c>
      <c r="K111" s="8">
        <v>68.92964855792286</v>
      </c>
      <c r="L111" s="5">
        <v>25684.485503185584</v>
      </c>
      <c r="M111" s="7">
        <v>3</v>
      </c>
      <c r="N111" s="5">
        <v>2038.4512304115542</v>
      </c>
      <c r="O111" s="5">
        <v>6523.0439373169738</v>
      </c>
      <c r="P111" s="5">
        <v>8561.495167728528</v>
      </c>
      <c r="Q111" s="5">
        <v>8941.1981201616763</v>
      </c>
      <c r="R111" s="5">
        <v>5</v>
      </c>
      <c r="S111" s="5">
        <v>3725.4992167340315</v>
      </c>
      <c r="T111" s="5">
        <v>745.09984334680632</v>
      </c>
      <c r="U111" s="5">
        <v>4470.5990600808382</v>
      </c>
      <c r="V111" s="26">
        <f>SUM(sev_pin_cp[[#This Row],[Total IDPs PiN]],sev_pin_cp[[#This Row],[Total Returnees PiN]],sev_pin_cp[[#This Row],[Total HC PiN]])</f>
        <v>13101.02387636729</v>
      </c>
    </row>
    <row r="112" spans="1:22" x14ac:dyDescent="0.2">
      <c r="A112" s="1" t="s">
        <v>238</v>
      </c>
      <c r="B112" s="1" t="s">
        <v>239</v>
      </c>
      <c r="C112" s="1" t="s">
        <v>258</v>
      </c>
      <c r="D112" s="1" t="s">
        <v>259</v>
      </c>
      <c r="E112" s="1" t="s">
        <v>260</v>
      </c>
      <c r="F112" s="1" t="s">
        <v>259</v>
      </c>
      <c r="G112" s="4">
        <v>10015.090858196068</v>
      </c>
      <c r="H112" s="7">
        <v>2</v>
      </c>
      <c r="I112" s="5">
        <v>0</v>
      </c>
      <c r="J112" s="5">
        <v>0</v>
      </c>
      <c r="K112" s="8">
        <v>0</v>
      </c>
      <c r="L112" s="5">
        <v>14487.786100619101</v>
      </c>
      <c r="M112" s="7">
        <v>2</v>
      </c>
      <c r="N112" s="5">
        <v>0</v>
      </c>
      <c r="O112" s="5">
        <v>0</v>
      </c>
      <c r="P112" s="5">
        <v>0</v>
      </c>
      <c r="Q112" s="5">
        <v>118607.33233749095</v>
      </c>
      <c r="R112" s="5">
        <v>2</v>
      </c>
      <c r="S112" s="5">
        <v>0</v>
      </c>
      <c r="T112" s="5">
        <v>1744.2254755513397</v>
      </c>
      <c r="U112" s="5">
        <v>1744.2254755513397</v>
      </c>
      <c r="V112" s="26">
        <f>SUM(sev_pin_cp[[#This Row],[Total IDPs PiN]],sev_pin_cp[[#This Row],[Total Returnees PiN]],sev_pin_cp[[#This Row],[Total HC PiN]])</f>
        <v>1744.2254755513397</v>
      </c>
    </row>
    <row r="113" spans="1:22" x14ac:dyDescent="0.2">
      <c r="A113" s="1" t="s">
        <v>238</v>
      </c>
      <c r="B113" s="1" t="s">
        <v>239</v>
      </c>
      <c r="C113" s="1" t="s">
        <v>258</v>
      </c>
      <c r="D113" s="1" t="s">
        <v>259</v>
      </c>
      <c r="E113" s="1" t="s">
        <v>261</v>
      </c>
      <c r="F113" s="1" t="s">
        <v>262</v>
      </c>
      <c r="G113" s="4">
        <v>63.150146246343844</v>
      </c>
      <c r="H113" s="7">
        <v>2</v>
      </c>
      <c r="I113" s="5">
        <v>0</v>
      </c>
      <c r="J113" s="5">
        <v>0</v>
      </c>
      <c r="K113" s="8">
        <v>0</v>
      </c>
      <c r="L113" s="5">
        <v>1030.3149821254467</v>
      </c>
      <c r="M113" s="7">
        <v>2</v>
      </c>
      <c r="N113" s="5">
        <v>0</v>
      </c>
      <c r="O113" s="5">
        <v>0</v>
      </c>
      <c r="P113" s="5">
        <v>0</v>
      </c>
      <c r="Q113" s="5">
        <v>9091.2320441988959</v>
      </c>
      <c r="R113" s="5">
        <v>2</v>
      </c>
      <c r="S113" s="5">
        <v>0</v>
      </c>
      <c r="T113" s="5">
        <v>0</v>
      </c>
      <c r="U113" s="5">
        <v>0</v>
      </c>
      <c r="V113" s="26">
        <f>SUM(sev_pin_cp[[#This Row],[Total IDPs PiN]],sev_pin_cp[[#This Row],[Total Returnees PiN]],sev_pin_cp[[#This Row],[Total HC PiN]])</f>
        <v>0</v>
      </c>
    </row>
    <row r="114" spans="1:22" x14ac:dyDescent="0.2">
      <c r="A114" s="1" t="s">
        <v>238</v>
      </c>
      <c r="B114" s="1" t="s">
        <v>239</v>
      </c>
      <c r="C114" s="1" t="s">
        <v>258</v>
      </c>
      <c r="D114" s="1" t="s">
        <v>259</v>
      </c>
      <c r="E114" s="1" t="s">
        <v>263</v>
      </c>
      <c r="F114" s="1" t="s">
        <v>264</v>
      </c>
      <c r="G114" s="4">
        <v>58.711325966850829</v>
      </c>
      <c r="H114" s="7">
        <v>2</v>
      </c>
      <c r="I114" s="5">
        <v>0</v>
      </c>
      <c r="J114" s="5">
        <v>0</v>
      </c>
      <c r="K114" s="8">
        <v>0</v>
      </c>
      <c r="L114" s="5">
        <v>2665.9287638121546</v>
      </c>
      <c r="M114" s="7">
        <v>2</v>
      </c>
      <c r="N114" s="5">
        <v>0</v>
      </c>
      <c r="O114" s="5">
        <v>0</v>
      </c>
      <c r="P114" s="5">
        <v>0</v>
      </c>
      <c r="Q114" s="5">
        <v>7698.3544445540647</v>
      </c>
      <c r="R114" s="5">
        <v>2</v>
      </c>
      <c r="S114" s="5">
        <v>128.30590740923441</v>
      </c>
      <c r="T114" s="5">
        <v>0</v>
      </c>
      <c r="U114" s="5">
        <v>128.30590740923441</v>
      </c>
      <c r="V114" s="26">
        <f>SUM(sev_pin_cp[[#This Row],[Total IDPs PiN]],sev_pin_cp[[#This Row],[Total Returnees PiN]],sev_pin_cp[[#This Row],[Total HC PiN]])</f>
        <v>128.30590740923441</v>
      </c>
    </row>
    <row r="115" spans="1:22" x14ac:dyDescent="0.2">
      <c r="A115" s="1" t="s">
        <v>238</v>
      </c>
      <c r="B115" s="1" t="s">
        <v>239</v>
      </c>
      <c r="C115" s="1" t="s">
        <v>258</v>
      </c>
      <c r="D115" s="1" t="s">
        <v>259</v>
      </c>
      <c r="E115" s="1" t="s">
        <v>265</v>
      </c>
      <c r="F115" s="1" t="s">
        <v>266</v>
      </c>
      <c r="G115" s="4">
        <v>998.16447368421052</v>
      </c>
      <c r="H115" s="7">
        <v>2</v>
      </c>
      <c r="I115" s="5">
        <v>0</v>
      </c>
      <c r="J115" s="5">
        <v>0</v>
      </c>
      <c r="K115" s="8">
        <v>0</v>
      </c>
      <c r="L115" s="5">
        <v>1703.4480826632555</v>
      </c>
      <c r="M115" s="7">
        <v>2</v>
      </c>
      <c r="N115" s="5">
        <v>0</v>
      </c>
      <c r="O115" s="5">
        <v>0</v>
      </c>
      <c r="P115" s="5">
        <v>0</v>
      </c>
      <c r="Q115" s="5">
        <v>14712.930016447368</v>
      </c>
      <c r="R115" s="5">
        <v>2</v>
      </c>
      <c r="S115" s="5">
        <v>0</v>
      </c>
      <c r="T115" s="5">
        <v>0</v>
      </c>
      <c r="U115" s="5">
        <v>0</v>
      </c>
      <c r="V115" s="26">
        <f>SUM(sev_pin_cp[[#This Row],[Total IDPs PiN]],sev_pin_cp[[#This Row],[Total Returnees PiN]],sev_pin_cp[[#This Row],[Total HC PiN]])</f>
        <v>0</v>
      </c>
    </row>
    <row r="116" spans="1:22" x14ac:dyDescent="0.2">
      <c r="A116" s="1" t="s">
        <v>238</v>
      </c>
      <c r="B116" s="1" t="s">
        <v>239</v>
      </c>
      <c r="C116" s="1" t="s">
        <v>258</v>
      </c>
      <c r="D116" s="1" t="s">
        <v>259</v>
      </c>
      <c r="E116" s="1" t="s">
        <v>267</v>
      </c>
      <c r="F116" s="1" t="s">
        <v>268</v>
      </c>
      <c r="G116" s="4">
        <v>13.603798432250839</v>
      </c>
      <c r="H116" s="7">
        <v>2</v>
      </c>
      <c r="I116" s="5">
        <v>0</v>
      </c>
      <c r="J116" s="5">
        <v>0</v>
      </c>
      <c r="K116" s="8">
        <v>0</v>
      </c>
      <c r="L116" s="5">
        <v>5043.7905397536397</v>
      </c>
      <c r="M116" s="7">
        <v>2</v>
      </c>
      <c r="N116" s="5">
        <v>0</v>
      </c>
      <c r="O116" s="5">
        <v>0</v>
      </c>
      <c r="P116" s="5">
        <v>0</v>
      </c>
      <c r="Q116" s="5">
        <v>4847.7620694288908</v>
      </c>
      <c r="R116" s="5">
        <v>2</v>
      </c>
      <c r="S116" s="5">
        <v>0</v>
      </c>
      <c r="T116" s="5">
        <v>0</v>
      </c>
      <c r="U116" s="5">
        <v>0</v>
      </c>
      <c r="V116" s="26">
        <f>SUM(sev_pin_cp[[#This Row],[Total IDPs PiN]],sev_pin_cp[[#This Row],[Total Returnees PiN]],sev_pin_cp[[#This Row],[Total HC PiN]])</f>
        <v>0</v>
      </c>
    </row>
    <row r="117" spans="1:22" x14ac:dyDescent="0.2">
      <c r="A117" s="1" t="s">
        <v>238</v>
      </c>
      <c r="B117" s="1" t="s">
        <v>239</v>
      </c>
      <c r="C117" s="1" t="s">
        <v>269</v>
      </c>
      <c r="D117" s="1" t="s">
        <v>270</v>
      </c>
      <c r="E117" s="1" t="s">
        <v>271</v>
      </c>
      <c r="F117" s="1" t="s">
        <v>270</v>
      </c>
      <c r="G117" s="4">
        <v>265.30778142809254</v>
      </c>
      <c r="H117" s="7">
        <v>2</v>
      </c>
      <c r="I117" s="5">
        <v>0</v>
      </c>
      <c r="J117" s="5">
        <v>0</v>
      </c>
      <c r="K117" s="8">
        <v>0</v>
      </c>
      <c r="L117" s="5">
        <v>4111.4001052631584</v>
      </c>
      <c r="M117" s="7">
        <v>2</v>
      </c>
      <c r="N117" s="5">
        <v>0</v>
      </c>
      <c r="O117" s="5">
        <v>0</v>
      </c>
      <c r="P117" s="5">
        <v>0</v>
      </c>
      <c r="Q117" s="5">
        <v>34071.975863224943</v>
      </c>
      <c r="R117" s="5">
        <v>3</v>
      </c>
      <c r="S117" s="5">
        <v>2654.9591581733748</v>
      </c>
      <c r="T117" s="5">
        <v>4424.931930288958</v>
      </c>
      <c r="U117" s="5">
        <v>7079.8910884623328</v>
      </c>
      <c r="V117" s="26">
        <f>SUM(sev_pin_cp[[#This Row],[Total IDPs PiN]],sev_pin_cp[[#This Row],[Total Returnees PiN]],sev_pin_cp[[#This Row],[Total HC PiN]])</f>
        <v>7079.8910884623328</v>
      </c>
    </row>
    <row r="118" spans="1:22" x14ac:dyDescent="0.2">
      <c r="A118" s="1" t="s">
        <v>238</v>
      </c>
      <c r="B118" s="1" t="s">
        <v>239</v>
      </c>
      <c r="C118" s="1" t="s">
        <v>269</v>
      </c>
      <c r="D118" s="1" t="s">
        <v>270</v>
      </c>
      <c r="E118" s="1" t="s">
        <v>272</v>
      </c>
      <c r="F118" s="1" t="s">
        <v>273</v>
      </c>
      <c r="G118" s="4">
        <v>1518.8718014512565</v>
      </c>
      <c r="H118" s="7">
        <v>5</v>
      </c>
      <c r="I118" s="5">
        <v>1518.8718014512565</v>
      </c>
      <c r="J118" s="5">
        <v>0</v>
      </c>
      <c r="K118" s="8">
        <v>1518.8718014512565</v>
      </c>
      <c r="L118" s="5">
        <v>2359.2175034178144</v>
      </c>
      <c r="M118" s="7">
        <v>5</v>
      </c>
      <c r="N118" s="5">
        <v>2359.2175034178144</v>
      </c>
      <c r="O118" s="5">
        <v>0</v>
      </c>
      <c r="P118" s="5">
        <v>2359.2175034178144</v>
      </c>
      <c r="Q118" s="5">
        <v>19551.211088442527</v>
      </c>
      <c r="R118" s="5">
        <v>5</v>
      </c>
      <c r="S118" s="5">
        <v>13926.890090397415</v>
      </c>
      <c r="T118" s="5">
        <v>0</v>
      </c>
      <c r="U118" s="5">
        <v>13926.890090397415</v>
      </c>
      <c r="V118" s="26">
        <f>SUM(sev_pin_cp[[#This Row],[Total IDPs PiN]],sev_pin_cp[[#This Row],[Total Returnees PiN]],sev_pin_cp[[#This Row],[Total HC PiN]])</f>
        <v>17804.979395266488</v>
      </c>
    </row>
    <row r="119" spans="1:22" x14ac:dyDescent="0.2">
      <c r="A119" s="1" t="s">
        <v>238</v>
      </c>
      <c r="B119" s="1" t="s">
        <v>239</v>
      </c>
      <c r="C119" s="1" t="s">
        <v>269</v>
      </c>
      <c r="D119" s="1" t="s">
        <v>270</v>
      </c>
      <c r="E119" s="1" t="s">
        <v>274</v>
      </c>
      <c r="F119" s="1" t="s">
        <v>275</v>
      </c>
      <c r="G119" s="4">
        <v>357.67298971107112</v>
      </c>
      <c r="H119" s="7">
        <v>2</v>
      </c>
      <c r="I119" s="5">
        <v>0</v>
      </c>
      <c r="J119" s="5">
        <v>0</v>
      </c>
      <c r="K119" s="8">
        <v>0</v>
      </c>
      <c r="L119" s="5">
        <v>157.51761701497693</v>
      </c>
      <c r="M119" s="7">
        <v>2</v>
      </c>
      <c r="N119" s="5">
        <v>0</v>
      </c>
      <c r="O119" s="5">
        <v>0</v>
      </c>
      <c r="P119" s="5">
        <v>0</v>
      </c>
      <c r="Q119" s="5">
        <v>18350.209716499296</v>
      </c>
      <c r="R119" s="5">
        <v>3</v>
      </c>
      <c r="S119" s="5">
        <v>1983.8064558377619</v>
      </c>
      <c r="T119" s="5">
        <v>3223.6854907363631</v>
      </c>
      <c r="U119" s="5">
        <v>5207.491946574125</v>
      </c>
      <c r="V119" s="26">
        <f>SUM(sev_pin_cp[[#This Row],[Total IDPs PiN]],sev_pin_cp[[#This Row],[Total Returnees PiN]],sev_pin_cp[[#This Row],[Total HC PiN]])</f>
        <v>5207.491946574125</v>
      </c>
    </row>
    <row r="120" spans="1:22" x14ac:dyDescent="0.2">
      <c r="A120" s="1" t="s">
        <v>238</v>
      </c>
      <c r="B120" s="1" t="s">
        <v>239</v>
      </c>
      <c r="C120" s="1" t="s">
        <v>269</v>
      </c>
      <c r="D120" s="1" t="s">
        <v>270</v>
      </c>
      <c r="E120" s="1" t="s">
        <v>276</v>
      </c>
      <c r="F120" s="1" t="s">
        <v>277</v>
      </c>
      <c r="G120" s="4">
        <v>336.4152074877826</v>
      </c>
      <c r="H120" s="7">
        <v>3</v>
      </c>
      <c r="I120" s="5">
        <v>0</v>
      </c>
      <c r="J120" s="5">
        <v>336.4152074877826</v>
      </c>
      <c r="K120" s="8">
        <v>336.4152074877826</v>
      </c>
      <c r="L120" s="5">
        <v>1546.8329744056987</v>
      </c>
      <c r="M120" s="7">
        <v>2</v>
      </c>
      <c r="N120" s="5">
        <v>0</v>
      </c>
      <c r="O120" s="5">
        <v>0</v>
      </c>
      <c r="P120" s="5">
        <v>0</v>
      </c>
      <c r="Q120" s="5">
        <v>11316.197009856704</v>
      </c>
      <c r="R120" s="5">
        <v>2</v>
      </c>
      <c r="S120" s="5">
        <v>465.04919218589191</v>
      </c>
      <c r="T120" s="5">
        <v>1240.1311791623784</v>
      </c>
      <c r="U120" s="5">
        <v>1705.1803713482705</v>
      </c>
      <c r="V120" s="26">
        <f>SUM(sev_pin_cp[[#This Row],[Total IDPs PiN]],sev_pin_cp[[#This Row],[Total Returnees PiN]],sev_pin_cp[[#This Row],[Total HC PiN]])</f>
        <v>2041.5955788360529</v>
      </c>
    </row>
    <row r="121" spans="1:22" x14ac:dyDescent="0.2">
      <c r="A121" s="1" t="s">
        <v>238</v>
      </c>
      <c r="B121" s="1" t="s">
        <v>239</v>
      </c>
      <c r="C121" s="1" t="s">
        <v>269</v>
      </c>
      <c r="D121" s="1" t="s">
        <v>270</v>
      </c>
      <c r="E121" s="1" t="s">
        <v>278</v>
      </c>
      <c r="F121" s="1" t="s">
        <v>279</v>
      </c>
      <c r="G121" s="4">
        <v>66.482391943972488</v>
      </c>
      <c r="H121" s="7">
        <v>2</v>
      </c>
      <c r="I121" s="5">
        <v>0</v>
      </c>
      <c r="J121" s="5">
        <v>0</v>
      </c>
      <c r="K121" s="8">
        <v>0</v>
      </c>
      <c r="L121" s="5">
        <v>2150.4697339521776</v>
      </c>
      <c r="M121" s="7">
        <v>2</v>
      </c>
      <c r="N121" s="5">
        <v>0</v>
      </c>
      <c r="O121" s="5">
        <v>0</v>
      </c>
      <c r="P121" s="5">
        <v>0</v>
      </c>
      <c r="Q121" s="5">
        <v>10102.928307985581</v>
      </c>
      <c r="R121" s="5">
        <v>5</v>
      </c>
      <c r="S121" s="5">
        <v>7139.4026709764776</v>
      </c>
      <c r="T121" s="5">
        <v>1751.1742400508342</v>
      </c>
      <c r="U121" s="5">
        <v>8890.5769110273122</v>
      </c>
      <c r="V121" s="26">
        <f>SUM(sev_pin_cp[[#This Row],[Total IDPs PiN]],sev_pin_cp[[#This Row],[Total Returnees PiN]],sev_pin_cp[[#This Row],[Total HC PiN]])</f>
        <v>8890.5769110273122</v>
      </c>
    </row>
    <row r="122" spans="1:22" x14ac:dyDescent="0.2">
      <c r="A122" s="1" t="s">
        <v>238</v>
      </c>
      <c r="B122" s="1" t="s">
        <v>239</v>
      </c>
      <c r="C122" s="1" t="s">
        <v>280</v>
      </c>
      <c r="D122" s="1" t="s">
        <v>281</v>
      </c>
      <c r="E122" s="1" t="s">
        <v>282</v>
      </c>
      <c r="F122" s="1" t="s">
        <v>281</v>
      </c>
      <c r="G122" s="4">
        <v>514.81308673768001</v>
      </c>
      <c r="H122" s="7">
        <v>2</v>
      </c>
      <c r="I122" s="5">
        <v>0</v>
      </c>
      <c r="J122" s="5">
        <v>0</v>
      </c>
      <c r="K122" s="8">
        <v>0</v>
      </c>
      <c r="L122" s="5">
        <v>20795.65315853135</v>
      </c>
      <c r="M122" s="7">
        <v>2</v>
      </c>
      <c r="N122" s="5">
        <v>3465.9421930885574</v>
      </c>
      <c r="O122" s="5">
        <v>0</v>
      </c>
      <c r="P122" s="5">
        <v>3465.9421930885574</v>
      </c>
      <c r="Q122" s="5">
        <v>24660.332904132039</v>
      </c>
      <c r="R122" s="5">
        <v>2</v>
      </c>
      <c r="S122" s="5">
        <v>4268.1345410997737</v>
      </c>
      <c r="T122" s="5">
        <v>0</v>
      </c>
      <c r="U122" s="5">
        <v>4268.1345410997737</v>
      </c>
      <c r="V122" s="26">
        <f>SUM(sev_pin_cp[[#This Row],[Total IDPs PiN]],sev_pin_cp[[#This Row],[Total Returnees PiN]],sev_pin_cp[[#This Row],[Total HC PiN]])</f>
        <v>7734.0767341883311</v>
      </c>
    </row>
    <row r="123" spans="1:22" x14ac:dyDescent="0.2">
      <c r="A123" s="1" t="s">
        <v>238</v>
      </c>
      <c r="B123" s="1" t="s">
        <v>239</v>
      </c>
      <c r="C123" s="1" t="s">
        <v>280</v>
      </c>
      <c r="D123" s="1" t="s">
        <v>281</v>
      </c>
      <c r="E123" s="1" t="s">
        <v>283</v>
      </c>
      <c r="F123" s="1" t="s">
        <v>284</v>
      </c>
      <c r="G123" s="4">
        <v>0</v>
      </c>
      <c r="H123" s="7">
        <v>2</v>
      </c>
      <c r="I123" s="5">
        <v>0</v>
      </c>
      <c r="J123" s="5">
        <v>0</v>
      </c>
      <c r="K123" s="8">
        <v>0</v>
      </c>
      <c r="L123" s="5">
        <v>14230.347968650032</v>
      </c>
      <c r="M123" s="7">
        <v>2</v>
      </c>
      <c r="N123" s="5">
        <v>1237.4215624913072</v>
      </c>
      <c r="O123" s="5">
        <v>412.47385416376903</v>
      </c>
      <c r="P123" s="5">
        <v>1649.8954166550761</v>
      </c>
      <c r="Q123" s="5">
        <v>2467.8629238643634</v>
      </c>
      <c r="R123" s="5">
        <v>2</v>
      </c>
      <c r="S123" s="5">
        <v>0</v>
      </c>
      <c r="T123" s="5">
        <v>0</v>
      </c>
      <c r="U123" s="5">
        <v>0</v>
      </c>
      <c r="V123" s="26">
        <f>SUM(sev_pin_cp[[#This Row],[Total IDPs PiN]],sev_pin_cp[[#This Row],[Total Returnees PiN]],sev_pin_cp[[#This Row],[Total HC PiN]])</f>
        <v>1649.8954166550761</v>
      </c>
    </row>
    <row r="124" spans="1:22" x14ac:dyDescent="0.2">
      <c r="A124" s="1" t="s">
        <v>238</v>
      </c>
      <c r="B124" s="1" t="s">
        <v>239</v>
      </c>
      <c r="C124" s="1" t="s">
        <v>280</v>
      </c>
      <c r="D124" s="1" t="s">
        <v>281</v>
      </c>
      <c r="E124" s="1" t="s">
        <v>285</v>
      </c>
      <c r="F124" s="1" t="s">
        <v>286</v>
      </c>
      <c r="G124" s="4">
        <v>319.1579098067287</v>
      </c>
      <c r="H124" s="7">
        <v>2</v>
      </c>
      <c r="I124" s="5">
        <v>0</v>
      </c>
      <c r="J124" s="5">
        <v>0</v>
      </c>
      <c r="K124" s="8">
        <v>0</v>
      </c>
      <c r="L124" s="5">
        <v>7850.3719333637018</v>
      </c>
      <c r="M124" s="7">
        <v>4</v>
      </c>
      <c r="N124" s="5">
        <v>2555.9350480719031</v>
      </c>
      <c r="O124" s="5">
        <v>1095.4007348879584</v>
      </c>
      <c r="P124" s="5">
        <v>3651.3357829598617</v>
      </c>
      <c r="Q124" s="5">
        <v>8738.9924123120982</v>
      </c>
      <c r="R124" s="5">
        <v>4</v>
      </c>
      <c r="S124" s="5">
        <v>1973.3208672962801</v>
      </c>
      <c r="T124" s="5">
        <v>1127.6119241693029</v>
      </c>
      <c r="U124" s="5">
        <v>3100.9327914655833</v>
      </c>
      <c r="V124" s="26">
        <f>SUM(sev_pin_cp[[#This Row],[Total IDPs PiN]],sev_pin_cp[[#This Row],[Total Returnees PiN]],sev_pin_cp[[#This Row],[Total HC PiN]])</f>
        <v>6752.268574425445</v>
      </c>
    </row>
    <row r="125" spans="1:22" x14ac:dyDescent="0.2">
      <c r="A125" s="1" t="s">
        <v>287</v>
      </c>
      <c r="B125" s="1" t="s">
        <v>288</v>
      </c>
      <c r="C125" s="1" t="s">
        <v>289</v>
      </c>
      <c r="D125" s="1" t="s">
        <v>288</v>
      </c>
      <c r="E125" s="1" t="s">
        <v>290</v>
      </c>
      <c r="F125" s="1" t="s">
        <v>288</v>
      </c>
      <c r="G125" s="4">
        <v>75573.66455624107</v>
      </c>
      <c r="H125" s="7">
        <v>2</v>
      </c>
      <c r="I125" s="5">
        <v>8891.0193595577584</v>
      </c>
      <c r="J125" s="5">
        <v>3334.1322598341599</v>
      </c>
      <c r="K125" s="8">
        <v>12225.151619391918</v>
      </c>
      <c r="L125" s="5">
        <v>8234.0767897951409</v>
      </c>
      <c r="M125" s="7">
        <v>2</v>
      </c>
      <c r="N125" s="5">
        <v>0</v>
      </c>
      <c r="O125" s="5">
        <v>705.77801055386919</v>
      </c>
      <c r="P125" s="5">
        <v>705.77801055386919</v>
      </c>
      <c r="Q125" s="5">
        <v>209552.70189207015</v>
      </c>
      <c r="R125" s="5">
        <v>2</v>
      </c>
      <c r="S125" s="5">
        <v>32657.563931231678</v>
      </c>
      <c r="T125" s="5">
        <v>8164.3909828079222</v>
      </c>
      <c r="U125" s="5">
        <v>40821.954914039597</v>
      </c>
      <c r="V125" s="26">
        <f>SUM(sev_pin_cp[[#This Row],[Total IDPs PiN]],sev_pin_cp[[#This Row],[Total Returnees PiN]],sev_pin_cp[[#This Row],[Total HC PiN]])</f>
        <v>53752.884543985383</v>
      </c>
    </row>
    <row r="126" spans="1:22" x14ac:dyDescent="0.2">
      <c r="A126" s="1" t="s">
        <v>287</v>
      </c>
      <c r="B126" s="1" t="s">
        <v>288</v>
      </c>
      <c r="C126" s="1" t="s">
        <v>289</v>
      </c>
      <c r="D126" s="1" t="s">
        <v>288</v>
      </c>
      <c r="E126" s="1" t="s">
        <v>291</v>
      </c>
      <c r="F126" s="1" t="s">
        <v>292</v>
      </c>
      <c r="G126" s="4">
        <v>152.70355731225297</v>
      </c>
      <c r="H126" s="7">
        <v>2</v>
      </c>
      <c r="I126" s="5">
        <v>0</v>
      </c>
      <c r="J126" s="5">
        <v>0</v>
      </c>
      <c r="K126" s="8">
        <v>0</v>
      </c>
      <c r="L126" s="5">
        <v>0</v>
      </c>
      <c r="M126" s="7">
        <v>2</v>
      </c>
      <c r="N126" s="5">
        <v>0</v>
      </c>
      <c r="O126" s="5">
        <v>0</v>
      </c>
      <c r="P126" s="5">
        <v>0</v>
      </c>
      <c r="Q126" s="5">
        <v>4885.9584980237159</v>
      </c>
      <c r="R126" s="5">
        <v>5</v>
      </c>
      <c r="S126" s="5">
        <v>2178.873384253819</v>
      </c>
      <c r="T126" s="5">
        <v>462.18526332656774</v>
      </c>
      <c r="U126" s="5">
        <v>2641.0586475803866</v>
      </c>
      <c r="V126" s="26">
        <f>SUM(sev_pin_cp[[#This Row],[Total IDPs PiN]],sev_pin_cp[[#This Row],[Total Returnees PiN]],sev_pin_cp[[#This Row],[Total HC PiN]])</f>
        <v>2641.0586475803866</v>
      </c>
    </row>
    <row r="127" spans="1:22" x14ac:dyDescent="0.2">
      <c r="A127" s="1" t="s">
        <v>287</v>
      </c>
      <c r="B127" s="1" t="s">
        <v>288</v>
      </c>
      <c r="C127" s="1" t="s">
        <v>289</v>
      </c>
      <c r="D127" s="1" t="s">
        <v>288</v>
      </c>
      <c r="E127" s="1" t="s">
        <v>293</v>
      </c>
      <c r="F127" s="1" t="s">
        <v>294</v>
      </c>
      <c r="G127" s="4">
        <v>0</v>
      </c>
      <c r="H127" s="7">
        <v>2</v>
      </c>
      <c r="I127" s="5">
        <v>0</v>
      </c>
      <c r="J127" s="5">
        <v>0</v>
      </c>
      <c r="K127" s="8">
        <v>0</v>
      </c>
      <c r="L127" s="5">
        <v>299.64610516066216</v>
      </c>
      <c r="M127" s="7">
        <v>2</v>
      </c>
      <c r="N127" s="5">
        <v>0</v>
      </c>
      <c r="O127" s="5">
        <v>0</v>
      </c>
      <c r="P127" s="5">
        <v>0</v>
      </c>
      <c r="Q127" s="5">
        <v>229.55150925024344</v>
      </c>
      <c r="R127" s="5">
        <v>2</v>
      </c>
      <c r="S127" s="5">
        <v>0</v>
      </c>
      <c r="T127" s="5">
        <v>0</v>
      </c>
      <c r="U127" s="5">
        <v>0</v>
      </c>
      <c r="V127" s="26">
        <f>SUM(sev_pin_cp[[#This Row],[Total IDPs PiN]],sev_pin_cp[[#This Row],[Total Returnees PiN]],sev_pin_cp[[#This Row],[Total HC PiN]])</f>
        <v>0</v>
      </c>
    </row>
    <row r="128" spans="1:22" x14ac:dyDescent="0.2">
      <c r="A128" s="1" t="s">
        <v>287</v>
      </c>
      <c r="B128" s="1" t="s">
        <v>288</v>
      </c>
      <c r="C128" s="1" t="s">
        <v>289</v>
      </c>
      <c r="D128" s="1" t="s">
        <v>288</v>
      </c>
      <c r="E128" s="1" t="s">
        <v>295</v>
      </c>
      <c r="F128" s="1" t="s">
        <v>296</v>
      </c>
      <c r="G128" s="4">
        <v>510.46081373438483</v>
      </c>
      <c r="H128" s="7">
        <v>5</v>
      </c>
      <c r="I128" s="5">
        <v>255.23040686719241</v>
      </c>
      <c r="J128" s="5">
        <v>0</v>
      </c>
      <c r="K128" s="8">
        <v>255.23040686719241</v>
      </c>
      <c r="L128" s="5">
        <v>435.91690278456275</v>
      </c>
      <c r="M128" s="7">
        <v>2</v>
      </c>
      <c r="N128" s="5">
        <v>0</v>
      </c>
      <c r="O128" s="5">
        <v>0</v>
      </c>
      <c r="P128" s="5">
        <v>0</v>
      </c>
      <c r="Q128" s="5">
        <v>6096.0197501570246</v>
      </c>
      <c r="R128" s="5">
        <v>2</v>
      </c>
      <c r="S128" s="5">
        <v>82.378645272392234</v>
      </c>
      <c r="T128" s="5">
        <v>82.378645272392234</v>
      </c>
      <c r="U128" s="5">
        <v>164.75729054478447</v>
      </c>
      <c r="V128" s="26">
        <f>SUM(sev_pin_cp[[#This Row],[Total IDPs PiN]],sev_pin_cp[[#This Row],[Total Returnees PiN]],sev_pin_cp[[#This Row],[Total HC PiN]])</f>
        <v>419.98769741197691</v>
      </c>
    </row>
    <row r="129" spans="1:22" x14ac:dyDescent="0.2">
      <c r="A129" s="1" t="s">
        <v>287</v>
      </c>
      <c r="B129" s="1" t="s">
        <v>288</v>
      </c>
      <c r="C129" s="1" t="s">
        <v>289</v>
      </c>
      <c r="D129" s="1" t="s">
        <v>288</v>
      </c>
      <c r="E129" s="1" t="s">
        <v>297</v>
      </c>
      <c r="F129" s="1" t="s">
        <v>298</v>
      </c>
      <c r="G129" s="4">
        <v>1003.0230259463103</v>
      </c>
      <c r="H129" s="7">
        <v>2</v>
      </c>
      <c r="I129" s="5">
        <v>125.37787824328879</v>
      </c>
      <c r="J129" s="5">
        <v>0</v>
      </c>
      <c r="K129" s="8">
        <v>125.37787824328879</v>
      </c>
      <c r="L129" s="5">
        <v>183.88092216106929</v>
      </c>
      <c r="M129" s="7">
        <v>2</v>
      </c>
      <c r="N129" s="5">
        <v>0</v>
      </c>
      <c r="O129" s="5">
        <v>0</v>
      </c>
      <c r="P129" s="5">
        <v>0</v>
      </c>
      <c r="Q129" s="5">
        <v>5085.1505110636863</v>
      </c>
      <c r="R129" s="5">
        <v>2</v>
      </c>
      <c r="S129" s="5">
        <v>149.56325032540255</v>
      </c>
      <c r="T129" s="5">
        <v>373.90812581350633</v>
      </c>
      <c r="U129" s="5">
        <v>523.47137613890891</v>
      </c>
      <c r="V129" s="26">
        <f>SUM(sev_pin_cp[[#This Row],[Total IDPs PiN]],sev_pin_cp[[#This Row],[Total Returnees PiN]],sev_pin_cp[[#This Row],[Total HC PiN]])</f>
        <v>648.84925438219773</v>
      </c>
    </row>
    <row r="130" spans="1:22" x14ac:dyDescent="0.2">
      <c r="A130" s="1" t="s">
        <v>287</v>
      </c>
      <c r="B130" s="1" t="s">
        <v>288</v>
      </c>
      <c r="C130" s="1" t="s">
        <v>289</v>
      </c>
      <c r="D130" s="1" t="s">
        <v>288</v>
      </c>
      <c r="E130" s="1" t="s">
        <v>299</v>
      </c>
      <c r="F130" s="1" t="s">
        <v>300</v>
      </c>
      <c r="G130" s="4">
        <v>139.22604614782949</v>
      </c>
      <c r="H130" s="7">
        <v>3</v>
      </c>
      <c r="I130" s="5">
        <v>15.469560683092165</v>
      </c>
      <c r="J130" s="5">
        <v>46.408682049276493</v>
      </c>
      <c r="K130" s="8">
        <v>61.878242732368662</v>
      </c>
      <c r="L130" s="5">
        <v>76.428431755964027</v>
      </c>
      <c r="M130" s="7">
        <v>2</v>
      </c>
      <c r="N130" s="5">
        <v>0</v>
      </c>
      <c r="O130" s="5">
        <v>0</v>
      </c>
      <c r="P130" s="5">
        <v>0</v>
      </c>
      <c r="Q130" s="5">
        <v>998.2876026593666</v>
      </c>
      <c r="R130" s="5">
        <v>2</v>
      </c>
      <c r="S130" s="5">
        <v>90.753418423578779</v>
      </c>
      <c r="T130" s="5">
        <v>72.60273473886302</v>
      </c>
      <c r="U130" s="5">
        <v>163.35615316244179</v>
      </c>
      <c r="V130" s="26">
        <f>SUM(sev_pin_cp[[#This Row],[Total IDPs PiN]],sev_pin_cp[[#This Row],[Total Returnees PiN]],sev_pin_cp[[#This Row],[Total HC PiN]])</f>
        <v>225.23439589481046</v>
      </c>
    </row>
    <row r="131" spans="1:22" x14ac:dyDescent="0.2">
      <c r="A131" s="1" t="s">
        <v>287</v>
      </c>
      <c r="B131" s="1" t="s">
        <v>288</v>
      </c>
      <c r="C131" s="1" t="s">
        <v>289</v>
      </c>
      <c r="D131" s="1" t="s">
        <v>288</v>
      </c>
      <c r="E131" s="1" t="s">
        <v>301</v>
      </c>
      <c r="F131" s="1" t="s">
        <v>302</v>
      </c>
      <c r="G131" s="4">
        <v>2096.3061615439601</v>
      </c>
      <c r="H131" s="7">
        <v>2</v>
      </c>
      <c r="I131" s="5">
        <v>0</v>
      </c>
      <c r="J131" s="5">
        <v>0</v>
      </c>
      <c r="K131" s="8">
        <v>0</v>
      </c>
      <c r="L131" s="5">
        <v>18.560800571837028</v>
      </c>
      <c r="M131" s="7">
        <v>2</v>
      </c>
      <c r="N131" s="5">
        <v>0</v>
      </c>
      <c r="O131" s="5">
        <v>0</v>
      </c>
      <c r="P131" s="5">
        <v>0</v>
      </c>
      <c r="Q131" s="5">
        <v>8030.450907791279</v>
      </c>
      <c r="R131" s="5">
        <v>2</v>
      </c>
      <c r="S131" s="5">
        <v>904.8395389060596</v>
      </c>
      <c r="T131" s="5">
        <v>226.2098847265149</v>
      </c>
      <c r="U131" s="5">
        <v>1131.0494236325744</v>
      </c>
      <c r="V131" s="26">
        <f>SUM(sev_pin_cp[[#This Row],[Total IDPs PiN]],sev_pin_cp[[#This Row],[Total Returnees PiN]],sev_pin_cp[[#This Row],[Total HC PiN]])</f>
        <v>1131.0494236325744</v>
      </c>
    </row>
    <row r="132" spans="1:22" x14ac:dyDescent="0.2">
      <c r="A132" s="1" t="s">
        <v>287</v>
      </c>
      <c r="B132" s="1" t="s">
        <v>288</v>
      </c>
      <c r="C132" s="1" t="s">
        <v>303</v>
      </c>
      <c r="D132" s="1" t="s">
        <v>304</v>
      </c>
      <c r="E132" s="1" t="s">
        <v>305</v>
      </c>
      <c r="F132" s="1" t="s">
        <v>304</v>
      </c>
      <c r="G132" s="4">
        <v>12997.95904322983</v>
      </c>
      <c r="H132" s="7">
        <v>2</v>
      </c>
      <c r="I132" s="5">
        <v>0</v>
      </c>
      <c r="J132" s="5">
        <v>0</v>
      </c>
      <c r="K132" s="8">
        <v>0</v>
      </c>
      <c r="L132" s="5">
        <v>321.75221518987343</v>
      </c>
      <c r="M132" s="7">
        <v>2</v>
      </c>
      <c r="N132" s="5">
        <v>0</v>
      </c>
      <c r="O132" s="5">
        <v>0</v>
      </c>
      <c r="P132" s="5">
        <v>0</v>
      </c>
      <c r="Q132" s="5">
        <v>34875.062532062642</v>
      </c>
      <c r="R132" s="5">
        <v>2</v>
      </c>
      <c r="S132" s="5">
        <v>0</v>
      </c>
      <c r="T132" s="5">
        <v>0</v>
      </c>
      <c r="U132" s="5">
        <v>0</v>
      </c>
      <c r="V132" s="26">
        <f>SUM(sev_pin_cp[[#This Row],[Total IDPs PiN]],sev_pin_cp[[#This Row],[Total Returnees PiN]],sev_pin_cp[[#This Row],[Total HC PiN]])</f>
        <v>0</v>
      </c>
    </row>
    <row r="133" spans="1:22" x14ac:dyDescent="0.2">
      <c r="A133" s="1" t="s">
        <v>287</v>
      </c>
      <c r="B133" s="1" t="s">
        <v>288</v>
      </c>
      <c r="C133" s="1" t="s">
        <v>303</v>
      </c>
      <c r="D133" s="1" t="s">
        <v>304</v>
      </c>
      <c r="E133" s="1" t="s">
        <v>306</v>
      </c>
      <c r="F133" s="1" t="s">
        <v>307</v>
      </c>
      <c r="G133" s="4">
        <v>481.37917770981988</v>
      </c>
      <c r="H133" s="7">
        <v>2</v>
      </c>
      <c r="I133" s="5">
        <v>0</v>
      </c>
      <c r="J133" s="5">
        <v>0</v>
      </c>
      <c r="K133" s="8">
        <v>0</v>
      </c>
      <c r="L133" s="5">
        <v>0</v>
      </c>
      <c r="M133" s="7">
        <v>2</v>
      </c>
      <c r="N133" s="5">
        <v>0</v>
      </c>
      <c r="O133" s="5">
        <v>0</v>
      </c>
      <c r="P133" s="5">
        <v>0</v>
      </c>
      <c r="Q133" s="5">
        <v>5007.5234250764524</v>
      </c>
      <c r="R133" s="5">
        <v>2</v>
      </c>
      <c r="S133" s="5">
        <v>0</v>
      </c>
      <c r="T133" s="5">
        <v>200.3009370030581</v>
      </c>
      <c r="U133" s="5">
        <v>200.3009370030581</v>
      </c>
      <c r="V133" s="26">
        <f>SUM(sev_pin_cp[[#This Row],[Total IDPs PiN]],sev_pin_cp[[#This Row],[Total Returnees PiN]],sev_pin_cp[[#This Row],[Total HC PiN]])</f>
        <v>200.3009370030581</v>
      </c>
    </row>
    <row r="134" spans="1:22" x14ac:dyDescent="0.2">
      <c r="A134" s="1" t="s">
        <v>287</v>
      </c>
      <c r="B134" s="1" t="s">
        <v>288</v>
      </c>
      <c r="C134" s="1" t="s">
        <v>303</v>
      </c>
      <c r="D134" s="1" t="s">
        <v>304</v>
      </c>
      <c r="E134" s="1" t="s">
        <v>308</v>
      </c>
      <c r="F134" s="1" t="s">
        <v>309</v>
      </c>
      <c r="G134" s="4">
        <v>3519.3303874915018</v>
      </c>
      <c r="H134" s="7">
        <v>2</v>
      </c>
      <c r="I134" s="5">
        <v>0</v>
      </c>
      <c r="J134" s="5">
        <v>0</v>
      </c>
      <c r="K134" s="8">
        <v>0</v>
      </c>
      <c r="L134" s="5">
        <v>0</v>
      </c>
      <c r="M134" s="7">
        <v>2</v>
      </c>
      <c r="N134" s="5">
        <v>0</v>
      </c>
      <c r="O134" s="5">
        <v>0</v>
      </c>
      <c r="P134" s="5">
        <v>0</v>
      </c>
      <c r="Q134" s="5">
        <v>10458.003314072059</v>
      </c>
      <c r="R134" s="5">
        <v>2</v>
      </c>
      <c r="S134" s="5">
        <v>557.7601767505098</v>
      </c>
      <c r="T134" s="5">
        <v>139.44004418762745</v>
      </c>
      <c r="U134" s="5">
        <v>697.20022093813725</v>
      </c>
      <c r="V134" s="26">
        <f>SUM(sev_pin_cp[[#This Row],[Total IDPs PiN]],sev_pin_cp[[#This Row],[Total Returnees PiN]],sev_pin_cp[[#This Row],[Total HC PiN]])</f>
        <v>697.20022093813725</v>
      </c>
    </row>
    <row r="135" spans="1:22" x14ac:dyDescent="0.2">
      <c r="A135" s="1" t="s">
        <v>287</v>
      </c>
      <c r="B135" s="1" t="s">
        <v>288</v>
      </c>
      <c r="C135" s="1" t="s">
        <v>303</v>
      </c>
      <c r="D135" s="1" t="s">
        <v>304</v>
      </c>
      <c r="E135" s="1" t="s">
        <v>310</v>
      </c>
      <c r="F135" s="1" t="s">
        <v>311</v>
      </c>
      <c r="G135" s="4">
        <v>329.0842792722749</v>
      </c>
      <c r="H135" s="7">
        <v>2</v>
      </c>
      <c r="I135" s="5">
        <v>0</v>
      </c>
      <c r="J135" s="5">
        <v>0</v>
      </c>
      <c r="K135" s="8">
        <v>0</v>
      </c>
      <c r="L135" s="5">
        <v>0</v>
      </c>
      <c r="M135" s="7">
        <v>2</v>
      </c>
      <c r="N135" s="5">
        <v>0</v>
      </c>
      <c r="O135" s="5">
        <v>0</v>
      </c>
      <c r="P135" s="5">
        <v>0</v>
      </c>
      <c r="Q135" s="5">
        <v>4374.4051858186904</v>
      </c>
      <c r="R135" s="5">
        <v>2</v>
      </c>
      <c r="S135" s="5">
        <v>354.68150155286679</v>
      </c>
      <c r="T135" s="5">
        <v>118.22716718428893</v>
      </c>
      <c r="U135" s="5">
        <v>472.90866873715572</v>
      </c>
      <c r="V135" s="26">
        <f>SUM(sev_pin_cp[[#This Row],[Total IDPs PiN]],sev_pin_cp[[#This Row],[Total Returnees PiN]],sev_pin_cp[[#This Row],[Total HC PiN]])</f>
        <v>472.90866873715572</v>
      </c>
    </row>
    <row r="136" spans="1:22" x14ac:dyDescent="0.2">
      <c r="A136" s="1" t="s">
        <v>287</v>
      </c>
      <c r="B136" s="1" t="s">
        <v>288</v>
      </c>
      <c r="C136" s="1" t="s">
        <v>303</v>
      </c>
      <c r="D136" s="1" t="s">
        <v>304</v>
      </c>
      <c r="E136" s="1" t="s">
        <v>312</v>
      </c>
      <c r="F136" s="1" t="s">
        <v>313</v>
      </c>
      <c r="G136" s="4">
        <v>1409.638618026343</v>
      </c>
      <c r="H136" s="7">
        <v>2</v>
      </c>
      <c r="I136" s="5">
        <v>0</v>
      </c>
      <c r="J136" s="5">
        <v>0</v>
      </c>
      <c r="K136" s="8">
        <v>0</v>
      </c>
      <c r="L136" s="5">
        <v>0</v>
      </c>
      <c r="M136" s="7">
        <v>2</v>
      </c>
      <c r="N136" s="5">
        <v>0</v>
      </c>
      <c r="O136" s="5">
        <v>0</v>
      </c>
      <c r="P136" s="5">
        <v>0</v>
      </c>
      <c r="Q136" s="5">
        <v>4489.8565547203652</v>
      </c>
      <c r="R136" s="5">
        <v>2</v>
      </c>
      <c r="S136" s="5">
        <v>124.71823763112126</v>
      </c>
      <c r="T136" s="5">
        <v>187.07735644668188</v>
      </c>
      <c r="U136" s="5">
        <v>311.79559407780312</v>
      </c>
      <c r="V136" s="26">
        <f>SUM(sev_pin_cp[[#This Row],[Total IDPs PiN]],sev_pin_cp[[#This Row],[Total Returnees PiN]],sev_pin_cp[[#This Row],[Total HC PiN]])</f>
        <v>311.79559407780312</v>
      </c>
    </row>
    <row r="137" spans="1:22" x14ac:dyDescent="0.2">
      <c r="A137" s="1" t="s">
        <v>287</v>
      </c>
      <c r="B137" s="1" t="s">
        <v>288</v>
      </c>
      <c r="C137" s="1" t="s">
        <v>303</v>
      </c>
      <c r="D137" s="1" t="s">
        <v>304</v>
      </c>
      <c r="E137" s="1" t="s">
        <v>314</v>
      </c>
      <c r="F137" s="1" t="s">
        <v>315</v>
      </c>
      <c r="G137" s="4">
        <v>667.28553395607173</v>
      </c>
      <c r="H137" s="7">
        <v>2</v>
      </c>
      <c r="I137" s="5">
        <v>0</v>
      </c>
      <c r="J137" s="5">
        <v>0</v>
      </c>
      <c r="K137" s="8">
        <v>0</v>
      </c>
      <c r="L137" s="5">
        <v>0</v>
      </c>
      <c r="M137" s="7">
        <v>2</v>
      </c>
      <c r="N137" s="5">
        <v>0</v>
      </c>
      <c r="O137" s="5">
        <v>0</v>
      </c>
      <c r="P137" s="5">
        <v>0</v>
      </c>
      <c r="Q137" s="5">
        <v>4428.0537742994184</v>
      </c>
      <c r="R137" s="5">
        <v>2</v>
      </c>
      <c r="S137" s="5">
        <v>0</v>
      </c>
      <c r="T137" s="5">
        <v>303.29135440406975</v>
      </c>
      <c r="U137" s="5">
        <v>303.29135440406975</v>
      </c>
      <c r="V137" s="26">
        <f>SUM(sev_pin_cp[[#This Row],[Total IDPs PiN]],sev_pin_cp[[#This Row],[Total Returnees PiN]],sev_pin_cp[[#This Row],[Total HC PiN]])</f>
        <v>303.29135440406975</v>
      </c>
    </row>
    <row r="138" spans="1:22" x14ac:dyDescent="0.2">
      <c r="A138" s="1" t="s">
        <v>287</v>
      </c>
      <c r="B138" s="1" t="s">
        <v>288</v>
      </c>
      <c r="C138" s="1" t="s">
        <v>316</v>
      </c>
      <c r="D138" s="1" t="s">
        <v>317</v>
      </c>
      <c r="E138" s="1" t="s">
        <v>318</v>
      </c>
      <c r="F138" s="1" t="s">
        <v>317</v>
      </c>
      <c r="G138" s="4">
        <v>484.97125809969839</v>
      </c>
      <c r="H138" s="7">
        <v>2</v>
      </c>
      <c r="I138" s="5">
        <v>0</v>
      </c>
      <c r="J138" s="5">
        <v>0</v>
      </c>
      <c r="K138" s="8">
        <v>0</v>
      </c>
      <c r="L138" s="5">
        <v>1930.5424680823762</v>
      </c>
      <c r="M138" s="7">
        <v>2</v>
      </c>
      <c r="N138" s="5">
        <v>0</v>
      </c>
      <c r="O138" s="5">
        <v>0</v>
      </c>
      <c r="P138" s="5">
        <v>0</v>
      </c>
      <c r="Q138" s="5">
        <v>10779.408930519021</v>
      </c>
      <c r="R138" s="5">
        <v>2</v>
      </c>
      <c r="S138" s="5">
        <v>158.52071956645619</v>
      </c>
      <c r="T138" s="5">
        <v>0</v>
      </c>
      <c r="U138" s="5">
        <v>158.52071956645619</v>
      </c>
      <c r="V138" s="26">
        <f>SUM(sev_pin_cp[[#This Row],[Total IDPs PiN]],sev_pin_cp[[#This Row],[Total Returnees PiN]],sev_pin_cp[[#This Row],[Total HC PiN]])</f>
        <v>158.52071956645619</v>
      </c>
    </row>
    <row r="139" spans="1:22" x14ac:dyDescent="0.2">
      <c r="A139" s="1" t="s">
        <v>287</v>
      </c>
      <c r="B139" s="1" t="s">
        <v>288</v>
      </c>
      <c r="C139" s="1" t="s">
        <v>316</v>
      </c>
      <c r="D139" s="1" t="s">
        <v>317</v>
      </c>
      <c r="E139" s="1" t="s">
        <v>319</v>
      </c>
      <c r="F139" s="1" t="s">
        <v>320</v>
      </c>
      <c r="G139" s="4">
        <v>149.20660712364145</v>
      </c>
      <c r="H139" s="7">
        <v>2</v>
      </c>
      <c r="I139" s="5">
        <v>0</v>
      </c>
      <c r="J139" s="5">
        <v>0</v>
      </c>
      <c r="K139" s="8">
        <v>0</v>
      </c>
      <c r="L139" s="5">
        <v>430.58782416872918</v>
      </c>
      <c r="M139" s="7">
        <v>3</v>
      </c>
      <c r="N139" s="5">
        <v>0</v>
      </c>
      <c r="O139" s="5">
        <v>86.117564833745845</v>
      </c>
      <c r="P139" s="5">
        <v>86.117564833745845</v>
      </c>
      <c r="Q139" s="5">
        <v>2808.9344668029698</v>
      </c>
      <c r="R139" s="5">
        <v>2</v>
      </c>
      <c r="S139" s="5">
        <v>0</v>
      </c>
      <c r="T139" s="5">
        <v>46.048106013163441</v>
      </c>
      <c r="U139" s="5">
        <v>46.048106013163441</v>
      </c>
      <c r="V139" s="26">
        <f>SUM(sev_pin_cp[[#This Row],[Total IDPs PiN]],sev_pin_cp[[#This Row],[Total Returnees PiN]],sev_pin_cp[[#This Row],[Total HC PiN]])</f>
        <v>132.16567084690928</v>
      </c>
    </row>
    <row r="140" spans="1:22" x14ac:dyDescent="0.2">
      <c r="A140" s="1" t="s">
        <v>287</v>
      </c>
      <c r="B140" s="1" t="s">
        <v>288</v>
      </c>
      <c r="C140" s="1" t="s">
        <v>316</v>
      </c>
      <c r="D140" s="1" t="s">
        <v>317</v>
      </c>
      <c r="E140" s="1" t="s">
        <v>321</v>
      </c>
      <c r="F140" s="1" t="s">
        <v>322</v>
      </c>
      <c r="G140" s="4">
        <v>63.292791787547415</v>
      </c>
      <c r="H140" s="7">
        <v>2</v>
      </c>
      <c r="I140" s="5">
        <v>0</v>
      </c>
      <c r="J140" s="5">
        <v>0</v>
      </c>
      <c r="K140" s="8">
        <v>0</v>
      </c>
      <c r="L140" s="5">
        <v>0</v>
      </c>
      <c r="M140" s="7">
        <v>2</v>
      </c>
      <c r="N140" s="5">
        <v>0</v>
      </c>
      <c r="O140" s="5">
        <v>0</v>
      </c>
      <c r="P140" s="5">
        <v>0</v>
      </c>
      <c r="Q140" s="5">
        <v>1820.6706092390091</v>
      </c>
      <c r="R140" s="5">
        <v>2</v>
      </c>
      <c r="S140" s="5">
        <v>0</v>
      </c>
      <c r="T140" s="5">
        <v>25.287091794986235</v>
      </c>
      <c r="U140" s="5">
        <v>25.287091794986235</v>
      </c>
      <c r="V140" s="26">
        <f>SUM(sev_pin_cp[[#This Row],[Total IDPs PiN]],sev_pin_cp[[#This Row],[Total Returnees PiN]],sev_pin_cp[[#This Row],[Total HC PiN]])</f>
        <v>25.287091794986235</v>
      </c>
    </row>
    <row r="141" spans="1:22" x14ac:dyDescent="0.2">
      <c r="A141" s="1" t="s">
        <v>287</v>
      </c>
      <c r="B141" s="1" t="s">
        <v>288</v>
      </c>
      <c r="C141" s="1" t="s">
        <v>316</v>
      </c>
      <c r="D141" s="1" t="s">
        <v>317</v>
      </c>
      <c r="E141" s="1" t="s">
        <v>323</v>
      </c>
      <c r="F141" s="1" t="s">
        <v>324</v>
      </c>
      <c r="G141" s="4">
        <v>13.241251106521098</v>
      </c>
      <c r="H141" s="7">
        <v>2</v>
      </c>
      <c r="I141" s="5">
        <v>0</v>
      </c>
      <c r="J141" s="5">
        <v>0</v>
      </c>
      <c r="K141" s="8">
        <v>0</v>
      </c>
      <c r="L141" s="5">
        <v>1087.01397167306</v>
      </c>
      <c r="M141" s="7">
        <v>2</v>
      </c>
      <c r="N141" s="5">
        <v>0</v>
      </c>
      <c r="O141" s="5">
        <v>127.88399666741883</v>
      </c>
      <c r="P141" s="5">
        <v>127.88399666741883</v>
      </c>
      <c r="Q141" s="5">
        <v>1662.7269401003246</v>
      </c>
      <c r="R141" s="5">
        <v>2</v>
      </c>
      <c r="S141" s="5">
        <v>73.898975115569982</v>
      </c>
      <c r="T141" s="5">
        <v>110.84846267335497</v>
      </c>
      <c r="U141" s="5">
        <v>184.74743778892497</v>
      </c>
      <c r="V141" s="26">
        <f>SUM(sev_pin_cp[[#This Row],[Total IDPs PiN]],sev_pin_cp[[#This Row],[Total Returnees PiN]],sev_pin_cp[[#This Row],[Total HC PiN]])</f>
        <v>312.63143445634381</v>
      </c>
    </row>
    <row r="142" spans="1:22" x14ac:dyDescent="0.2">
      <c r="A142" s="1" t="s">
        <v>287</v>
      </c>
      <c r="B142" s="1" t="s">
        <v>288</v>
      </c>
      <c r="C142" s="1" t="s">
        <v>316</v>
      </c>
      <c r="D142" s="1" t="s">
        <v>317</v>
      </c>
      <c r="E142" s="1" t="s">
        <v>325</v>
      </c>
      <c r="F142" s="1" t="s">
        <v>326</v>
      </c>
      <c r="G142" s="4">
        <v>363.55488500459984</v>
      </c>
      <c r="H142" s="7">
        <v>2</v>
      </c>
      <c r="I142" s="5">
        <v>0</v>
      </c>
      <c r="J142" s="5">
        <v>0</v>
      </c>
      <c r="K142" s="8">
        <v>0</v>
      </c>
      <c r="L142" s="5">
        <v>0</v>
      </c>
      <c r="M142" s="7">
        <v>2</v>
      </c>
      <c r="N142" s="5">
        <v>0</v>
      </c>
      <c r="O142" s="5">
        <v>0</v>
      </c>
      <c r="P142" s="5">
        <v>0</v>
      </c>
      <c r="Q142" s="5">
        <v>3808.9007543698258</v>
      </c>
      <c r="R142" s="5">
        <v>2</v>
      </c>
      <c r="S142" s="5">
        <v>203.14137356639071</v>
      </c>
      <c r="T142" s="5">
        <v>0</v>
      </c>
      <c r="U142" s="5">
        <v>203.14137356639071</v>
      </c>
      <c r="V142" s="26">
        <f>SUM(sev_pin_cp[[#This Row],[Total IDPs PiN]],sev_pin_cp[[#This Row],[Total Returnees PiN]],sev_pin_cp[[#This Row],[Total HC PiN]])</f>
        <v>203.14137356639071</v>
      </c>
    </row>
    <row r="143" spans="1:22" x14ac:dyDescent="0.2">
      <c r="A143" s="1" t="s">
        <v>287</v>
      </c>
      <c r="B143" s="1" t="s">
        <v>288</v>
      </c>
      <c r="C143" s="1" t="s">
        <v>327</v>
      </c>
      <c r="D143" s="1" t="s">
        <v>328</v>
      </c>
      <c r="E143" s="1" t="s">
        <v>329</v>
      </c>
      <c r="F143" s="1" t="s">
        <v>328</v>
      </c>
      <c r="G143" s="4">
        <v>2559.4565805606935</v>
      </c>
      <c r="H143" s="7">
        <v>2</v>
      </c>
      <c r="I143" s="5">
        <v>0</v>
      </c>
      <c r="J143" s="5">
        <v>0</v>
      </c>
      <c r="K143" s="8">
        <v>0</v>
      </c>
      <c r="L143" s="5">
        <v>2.061228412893036</v>
      </c>
      <c r="M143" s="7">
        <v>2</v>
      </c>
      <c r="N143" s="5">
        <v>0</v>
      </c>
      <c r="O143" s="5">
        <v>0</v>
      </c>
      <c r="P143" s="5">
        <v>0</v>
      </c>
      <c r="Q143" s="5">
        <v>15156.714250088326</v>
      </c>
      <c r="R143" s="5">
        <v>2</v>
      </c>
      <c r="S143" s="5">
        <v>0</v>
      </c>
      <c r="T143" s="5">
        <v>0</v>
      </c>
      <c r="U143" s="5">
        <v>0</v>
      </c>
      <c r="V143" s="26">
        <f>SUM(sev_pin_cp[[#This Row],[Total IDPs PiN]],sev_pin_cp[[#This Row],[Total Returnees PiN]],sev_pin_cp[[#This Row],[Total HC PiN]])</f>
        <v>0</v>
      </c>
    </row>
    <row r="144" spans="1:22" x14ac:dyDescent="0.2">
      <c r="A144" s="1" t="s">
        <v>287</v>
      </c>
      <c r="B144" s="1" t="s">
        <v>288</v>
      </c>
      <c r="C144" s="1" t="s">
        <v>327</v>
      </c>
      <c r="D144" s="1" t="s">
        <v>328</v>
      </c>
      <c r="E144" s="1" t="s">
        <v>330</v>
      </c>
      <c r="F144" s="1" t="s">
        <v>331</v>
      </c>
      <c r="G144" s="4">
        <v>110.09548347043301</v>
      </c>
      <c r="H144" s="7">
        <v>2</v>
      </c>
      <c r="I144" s="5">
        <v>0</v>
      </c>
      <c r="J144" s="5">
        <v>0</v>
      </c>
      <c r="K144" s="8">
        <v>0</v>
      </c>
      <c r="L144" s="5">
        <v>0</v>
      </c>
      <c r="M144" s="7">
        <v>2</v>
      </c>
      <c r="N144" s="5">
        <v>0</v>
      </c>
      <c r="O144" s="5">
        <v>0</v>
      </c>
      <c r="P144" s="5">
        <v>0</v>
      </c>
      <c r="Q144" s="5">
        <v>2196.0925810957624</v>
      </c>
      <c r="R144" s="5">
        <v>2</v>
      </c>
      <c r="S144" s="5">
        <v>91.503857545656757</v>
      </c>
      <c r="T144" s="5">
        <v>30.501285848552254</v>
      </c>
      <c r="U144" s="5">
        <v>122.00514339420901</v>
      </c>
      <c r="V144" s="26">
        <f>SUM(sev_pin_cp[[#This Row],[Total IDPs PiN]],sev_pin_cp[[#This Row],[Total Returnees PiN]],sev_pin_cp[[#This Row],[Total HC PiN]])</f>
        <v>122.00514339420901</v>
      </c>
    </row>
    <row r="145" spans="1:22" x14ac:dyDescent="0.2">
      <c r="A145" s="1" t="s">
        <v>287</v>
      </c>
      <c r="B145" s="1" t="s">
        <v>288</v>
      </c>
      <c r="C145" s="1" t="s">
        <v>327</v>
      </c>
      <c r="D145" s="1" t="s">
        <v>328</v>
      </c>
      <c r="E145" s="1" t="s">
        <v>332</v>
      </c>
      <c r="F145" s="1" t="s">
        <v>333</v>
      </c>
      <c r="G145" s="4">
        <v>959.68327629981241</v>
      </c>
      <c r="H145" s="7">
        <v>3</v>
      </c>
      <c r="I145" s="5">
        <v>0</v>
      </c>
      <c r="J145" s="5">
        <v>479.8416381499062</v>
      </c>
      <c r="K145" s="8">
        <v>479.8416381499062</v>
      </c>
      <c r="L145" s="5">
        <v>3.2400485704823936</v>
      </c>
      <c r="M145" s="7">
        <v>2</v>
      </c>
      <c r="N145" s="5">
        <v>0</v>
      </c>
      <c r="O145" s="5">
        <v>0</v>
      </c>
      <c r="P145" s="5">
        <v>0</v>
      </c>
      <c r="Q145" s="5">
        <v>5583.1879456893703</v>
      </c>
      <c r="R145" s="5">
        <v>2</v>
      </c>
      <c r="S145" s="5">
        <v>286.31733054817283</v>
      </c>
      <c r="T145" s="5">
        <v>286.31733054817283</v>
      </c>
      <c r="U145" s="5">
        <v>572.63466109634567</v>
      </c>
      <c r="V145" s="26">
        <f>SUM(sev_pin_cp[[#This Row],[Total IDPs PiN]],sev_pin_cp[[#This Row],[Total Returnees PiN]],sev_pin_cp[[#This Row],[Total HC PiN]])</f>
        <v>1052.476299246252</v>
      </c>
    </row>
    <row r="146" spans="1:22" x14ac:dyDescent="0.2">
      <c r="A146" s="1" t="s">
        <v>287</v>
      </c>
      <c r="B146" s="1" t="s">
        <v>288</v>
      </c>
      <c r="C146" s="1" t="s">
        <v>327</v>
      </c>
      <c r="D146" s="1" t="s">
        <v>328</v>
      </c>
      <c r="E146" s="1" t="s">
        <v>334</v>
      </c>
      <c r="F146" s="1" t="s">
        <v>335</v>
      </c>
      <c r="G146" s="4">
        <v>112.30947775628627</v>
      </c>
      <c r="H146" s="7">
        <v>2</v>
      </c>
      <c r="I146" s="5">
        <v>0</v>
      </c>
      <c r="J146" s="5">
        <v>0</v>
      </c>
      <c r="K146" s="8">
        <v>0</v>
      </c>
      <c r="L146" s="5">
        <v>0</v>
      </c>
      <c r="M146" s="7">
        <v>2</v>
      </c>
      <c r="N146" s="5">
        <v>0</v>
      </c>
      <c r="O146" s="5">
        <v>0</v>
      </c>
      <c r="P146" s="5">
        <v>0</v>
      </c>
      <c r="Q146" s="5">
        <v>3142.1518375241785</v>
      </c>
      <c r="R146" s="5">
        <v>2</v>
      </c>
      <c r="S146" s="5">
        <v>0</v>
      </c>
      <c r="T146" s="5">
        <v>43.043175856495594</v>
      </c>
      <c r="U146" s="5">
        <v>43.043175856495594</v>
      </c>
      <c r="V146" s="26">
        <f>SUM(sev_pin_cp[[#This Row],[Total IDPs PiN]],sev_pin_cp[[#This Row],[Total Returnees PiN]],sev_pin_cp[[#This Row],[Total HC PiN]])</f>
        <v>43.043175856495594</v>
      </c>
    </row>
    <row r="147" spans="1:22" x14ac:dyDescent="0.2">
      <c r="A147" s="1" t="s">
        <v>336</v>
      </c>
      <c r="B147" s="1" t="s">
        <v>337</v>
      </c>
      <c r="C147" s="1" t="s">
        <v>338</v>
      </c>
      <c r="D147" s="1" t="s">
        <v>337</v>
      </c>
      <c r="E147" s="1" t="s">
        <v>339</v>
      </c>
      <c r="F147" s="1" t="s">
        <v>337</v>
      </c>
      <c r="G147" s="4">
        <v>77559.333847062109</v>
      </c>
      <c r="H147" s="7">
        <v>2</v>
      </c>
      <c r="I147" s="5">
        <v>5348.9195756594545</v>
      </c>
      <c r="J147" s="5">
        <v>0</v>
      </c>
      <c r="K147" s="8">
        <v>5348.9195756594545</v>
      </c>
      <c r="L147" s="5">
        <v>49447.350499021224</v>
      </c>
      <c r="M147" s="7">
        <v>2</v>
      </c>
      <c r="N147" s="5">
        <v>0</v>
      </c>
      <c r="O147" s="5">
        <v>0</v>
      </c>
      <c r="P147" s="5">
        <v>0</v>
      </c>
      <c r="Q147" s="5">
        <v>83330.344781406326</v>
      </c>
      <c r="R147" s="5">
        <v>2</v>
      </c>
      <c r="S147" s="5">
        <v>0</v>
      </c>
      <c r="T147" s="5">
        <v>2032.4474336928392</v>
      </c>
      <c r="U147" s="5">
        <v>2032.4474336928392</v>
      </c>
      <c r="V147" s="26">
        <f>SUM(sev_pin_cp[[#This Row],[Total IDPs PiN]],sev_pin_cp[[#This Row],[Total Returnees PiN]],sev_pin_cp[[#This Row],[Total HC PiN]])</f>
        <v>7381.3670093522942</v>
      </c>
    </row>
    <row r="148" spans="1:22" x14ac:dyDescent="0.2">
      <c r="A148" s="1" t="s">
        <v>336</v>
      </c>
      <c r="B148" s="1" t="s">
        <v>337</v>
      </c>
      <c r="C148" s="1" t="s">
        <v>338</v>
      </c>
      <c r="D148" s="1" t="s">
        <v>337</v>
      </c>
      <c r="E148" s="1" t="s">
        <v>340</v>
      </c>
      <c r="F148" s="1" t="s">
        <v>341</v>
      </c>
      <c r="G148" s="4">
        <v>45.648763231041357</v>
      </c>
      <c r="H148" s="7">
        <v>2</v>
      </c>
      <c r="I148" s="5">
        <v>0</v>
      </c>
      <c r="J148" s="5">
        <v>0</v>
      </c>
      <c r="K148" s="8">
        <v>0</v>
      </c>
      <c r="L148" s="5">
        <v>12217.691937838674</v>
      </c>
      <c r="M148" s="7">
        <v>2</v>
      </c>
      <c r="N148" s="5">
        <v>1315.7514394595496</v>
      </c>
      <c r="O148" s="5">
        <v>187.96449135136422</v>
      </c>
      <c r="P148" s="5">
        <v>1503.7159308109137</v>
      </c>
      <c r="Q148" s="5">
        <v>7036.5291967318981</v>
      </c>
      <c r="R148" s="5">
        <v>2</v>
      </c>
      <c r="S148" s="5">
        <v>0</v>
      </c>
      <c r="T148" s="5">
        <v>0</v>
      </c>
      <c r="U148" s="5">
        <v>0</v>
      </c>
      <c r="V148" s="26">
        <f>SUM(sev_pin_cp[[#This Row],[Total IDPs PiN]],sev_pin_cp[[#This Row],[Total Returnees PiN]],sev_pin_cp[[#This Row],[Total HC PiN]])</f>
        <v>1503.7159308109137</v>
      </c>
    </row>
    <row r="149" spans="1:22" x14ac:dyDescent="0.2">
      <c r="A149" s="1" t="s">
        <v>336</v>
      </c>
      <c r="B149" s="1" t="s">
        <v>337</v>
      </c>
      <c r="C149" s="1" t="s">
        <v>338</v>
      </c>
      <c r="D149" s="1" t="s">
        <v>337</v>
      </c>
      <c r="E149" s="1" t="s">
        <v>342</v>
      </c>
      <c r="F149" s="1" t="s">
        <v>343</v>
      </c>
      <c r="G149" s="4">
        <v>11023.136503565824</v>
      </c>
      <c r="H149" s="7">
        <v>2</v>
      </c>
      <c r="I149" s="5">
        <v>0</v>
      </c>
      <c r="J149" s="5">
        <v>629.89351448947559</v>
      </c>
      <c r="K149" s="8">
        <v>629.89351448947559</v>
      </c>
      <c r="L149" s="5">
        <v>272.51133078172757</v>
      </c>
      <c r="M149" s="7">
        <v>2</v>
      </c>
      <c r="N149" s="5">
        <v>0</v>
      </c>
      <c r="O149" s="5">
        <v>0</v>
      </c>
      <c r="P149" s="5">
        <v>0</v>
      </c>
      <c r="Q149" s="5">
        <v>11312.457840680674</v>
      </c>
      <c r="R149" s="5">
        <v>2</v>
      </c>
      <c r="S149" s="5">
        <v>0</v>
      </c>
      <c r="T149" s="5">
        <v>0</v>
      </c>
      <c r="U149" s="5">
        <v>0</v>
      </c>
      <c r="V149" s="26">
        <f>SUM(sev_pin_cp[[#This Row],[Total IDPs PiN]],sev_pin_cp[[#This Row],[Total Returnees PiN]],sev_pin_cp[[#This Row],[Total HC PiN]])</f>
        <v>629.89351448947559</v>
      </c>
    </row>
    <row r="150" spans="1:22" x14ac:dyDescent="0.2">
      <c r="A150" s="1" t="s">
        <v>336</v>
      </c>
      <c r="B150" s="1" t="s">
        <v>337</v>
      </c>
      <c r="C150" s="1" t="s">
        <v>338</v>
      </c>
      <c r="D150" s="1" t="s">
        <v>337</v>
      </c>
      <c r="E150" s="1" t="s">
        <v>344</v>
      </c>
      <c r="F150" s="1" t="s">
        <v>345</v>
      </c>
      <c r="G150" s="4">
        <v>18.593903411937141</v>
      </c>
      <c r="H150" s="7">
        <v>2</v>
      </c>
      <c r="I150" s="5">
        <v>0</v>
      </c>
      <c r="J150" s="5">
        <v>0</v>
      </c>
      <c r="K150" s="8">
        <v>0</v>
      </c>
      <c r="L150" s="5">
        <v>26434.073420657154</v>
      </c>
      <c r="M150" s="7">
        <v>3</v>
      </c>
      <c r="N150" s="5">
        <v>0</v>
      </c>
      <c r="O150" s="5">
        <v>5358.2581258088831</v>
      </c>
      <c r="P150" s="5">
        <v>5358.2581258088831</v>
      </c>
      <c r="Q150" s="5">
        <v>8344.5338540603716</v>
      </c>
      <c r="R150" s="5">
        <v>2</v>
      </c>
      <c r="S150" s="5">
        <v>0</v>
      </c>
      <c r="T150" s="5">
        <v>0</v>
      </c>
      <c r="U150" s="5">
        <v>0</v>
      </c>
      <c r="V150" s="26">
        <f>SUM(sev_pin_cp[[#This Row],[Total IDPs PiN]],sev_pin_cp[[#This Row],[Total Returnees PiN]],sev_pin_cp[[#This Row],[Total HC PiN]])</f>
        <v>5358.2581258088831</v>
      </c>
    </row>
    <row r="151" spans="1:22" x14ac:dyDescent="0.2">
      <c r="A151" s="1" t="s">
        <v>336</v>
      </c>
      <c r="B151" s="1" t="s">
        <v>337</v>
      </c>
      <c r="C151" s="1" t="s">
        <v>338</v>
      </c>
      <c r="D151" s="1" t="s">
        <v>337</v>
      </c>
      <c r="E151" s="1" t="s">
        <v>346</v>
      </c>
      <c r="F151" s="1" t="s">
        <v>347</v>
      </c>
      <c r="G151" s="4">
        <v>1931.2814470220969</v>
      </c>
      <c r="H151" s="7">
        <v>2</v>
      </c>
      <c r="I151" s="5">
        <v>0</v>
      </c>
      <c r="J151" s="5">
        <v>0</v>
      </c>
      <c r="K151" s="8">
        <v>0</v>
      </c>
      <c r="L151" s="5">
        <v>2048.4495317377732</v>
      </c>
      <c r="M151" s="7">
        <v>2</v>
      </c>
      <c r="N151" s="5">
        <v>0</v>
      </c>
      <c r="O151" s="5">
        <v>0</v>
      </c>
      <c r="P151" s="5">
        <v>0</v>
      </c>
      <c r="Q151" s="5">
        <v>5551.5863377609094</v>
      </c>
      <c r="R151" s="5">
        <v>2</v>
      </c>
      <c r="S151" s="5">
        <v>0</v>
      </c>
      <c r="T151" s="5">
        <v>0</v>
      </c>
      <c r="U151" s="5">
        <v>0</v>
      </c>
      <c r="V151" s="26">
        <f>SUM(sev_pin_cp[[#This Row],[Total IDPs PiN]],sev_pin_cp[[#This Row],[Total Returnees PiN]],sev_pin_cp[[#This Row],[Total HC PiN]])</f>
        <v>0</v>
      </c>
    </row>
    <row r="152" spans="1:22" x14ac:dyDescent="0.2">
      <c r="A152" s="1" t="s">
        <v>336</v>
      </c>
      <c r="B152" s="1" t="s">
        <v>337</v>
      </c>
      <c r="C152" s="1" t="s">
        <v>338</v>
      </c>
      <c r="D152" s="1" t="s">
        <v>337</v>
      </c>
      <c r="E152" s="1" t="s">
        <v>348</v>
      </c>
      <c r="F152" s="1" t="s">
        <v>349</v>
      </c>
      <c r="G152" s="4">
        <v>90551.212692642584</v>
      </c>
      <c r="H152" s="7">
        <v>2</v>
      </c>
      <c r="I152" s="5">
        <v>0</v>
      </c>
      <c r="J152" s="5">
        <v>2057.9821066509658</v>
      </c>
      <c r="K152" s="8">
        <v>2057.9821066509658</v>
      </c>
      <c r="L152" s="5">
        <v>1948.1946848396724</v>
      </c>
      <c r="M152" s="7">
        <v>2</v>
      </c>
      <c r="N152" s="5">
        <v>0</v>
      </c>
      <c r="O152" s="5">
        <v>0</v>
      </c>
      <c r="P152" s="5">
        <v>0</v>
      </c>
      <c r="Q152" s="5">
        <v>35410.2170658303</v>
      </c>
      <c r="R152" s="5">
        <v>2</v>
      </c>
      <c r="S152" s="5">
        <v>0</v>
      </c>
      <c r="T152" s="5">
        <v>1142.2650666396873</v>
      </c>
      <c r="U152" s="5">
        <v>1142.2650666396873</v>
      </c>
      <c r="V152" s="26">
        <f>SUM(sev_pin_cp[[#This Row],[Total IDPs PiN]],sev_pin_cp[[#This Row],[Total Returnees PiN]],sev_pin_cp[[#This Row],[Total HC PiN]])</f>
        <v>3200.2471732906533</v>
      </c>
    </row>
    <row r="153" spans="1:22" x14ac:dyDescent="0.2">
      <c r="A153" s="1" t="s">
        <v>336</v>
      </c>
      <c r="B153" s="1" t="s">
        <v>337</v>
      </c>
      <c r="C153" s="1" t="s">
        <v>338</v>
      </c>
      <c r="D153" s="1" t="s">
        <v>337</v>
      </c>
      <c r="E153" s="1" t="s">
        <v>350</v>
      </c>
      <c r="F153" s="1" t="s">
        <v>351</v>
      </c>
      <c r="G153" s="4">
        <v>2355.5748623213663</v>
      </c>
      <c r="H153" s="7">
        <v>2</v>
      </c>
      <c r="I153" s="5">
        <v>0</v>
      </c>
      <c r="J153" s="5">
        <v>0</v>
      </c>
      <c r="K153" s="8">
        <v>0</v>
      </c>
      <c r="L153" s="5">
        <v>689.55350296270478</v>
      </c>
      <c r="M153" s="7">
        <v>2</v>
      </c>
      <c r="N153" s="5">
        <v>0</v>
      </c>
      <c r="O153" s="5">
        <v>0</v>
      </c>
      <c r="P153" s="5">
        <v>0</v>
      </c>
      <c r="Q153" s="5">
        <v>5045.1958034158251</v>
      </c>
      <c r="R153" s="5">
        <v>2</v>
      </c>
      <c r="S153" s="5">
        <v>0</v>
      </c>
      <c r="T153" s="5">
        <v>0</v>
      </c>
      <c r="U153" s="5">
        <v>0</v>
      </c>
      <c r="V153" s="26">
        <f>SUM(sev_pin_cp[[#This Row],[Total IDPs PiN]],sev_pin_cp[[#This Row],[Total Returnees PiN]],sev_pin_cp[[#This Row],[Total HC PiN]])</f>
        <v>0</v>
      </c>
    </row>
    <row r="154" spans="1:22" x14ac:dyDescent="0.2">
      <c r="A154" s="1" t="s">
        <v>336</v>
      </c>
      <c r="B154" s="1" t="s">
        <v>337</v>
      </c>
      <c r="C154" s="1" t="s">
        <v>352</v>
      </c>
      <c r="D154" s="1" t="s">
        <v>353</v>
      </c>
      <c r="E154" s="1" t="s">
        <v>354</v>
      </c>
      <c r="F154" s="1" t="s">
        <v>355</v>
      </c>
      <c r="G154" s="4">
        <v>0</v>
      </c>
      <c r="H154" s="7">
        <v>2</v>
      </c>
      <c r="I154" s="5">
        <v>0</v>
      </c>
      <c r="J154" s="5">
        <v>0</v>
      </c>
      <c r="K154" s="8">
        <v>0</v>
      </c>
      <c r="L154" s="5">
        <v>42762.430381627579</v>
      </c>
      <c r="M154" s="7">
        <v>3</v>
      </c>
      <c r="N154" s="5">
        <v>0</v>
      </c>
      <c r="O154" s="5">
        <v>12887.307786243904</v>
      </c>
      <c r="P154" s="5">
        <v>12887.307786243904</v>
      </c>
      <c r="Q154" s="5">
        <v>19267.899583612299</v>
      </c>
      <c r="R154" s="5">
        <v>2</v>
      </c>
      <c r="S154" s="5">
        <v>3211.3165972687166</v>
      </c>
      <c r="T154" s="5">
        <v>0</v>
      </c>
      <c r="U154" s="5">
        <v>3211.3165972687166</v>
      </c>
      <c r="V154" s="26">
        <f>SUM(sev_pin_cp[[#This Row],[Total IDPs PiN]],sev_pin_cp[[#This Row],[Total Returnees PiN]],sev_pin_cp[[#This Row],[Total HC PiN]])</f>
        <v>16098.624383512621</v>
      </c>
    </row>
    <row r="155" spans="1:22" x14ac:dyDescent="0.2">
      <c r="A155" s="1" t="s">
        <v>336</v>
      </c>
      <c r="B155" s="1" t="s">
        <v>337</v>
      </c>
      <c r="C155" s="1" t="s">
        <v>352</v>
      </c>
      <c r="D155" s="1" t="s">
        <v>353</v>
      </c>
      <c r="E155" s="1" t="s">
        <v>356</v>
      </c>
      <c r="F155" s="1" t="s">
        <v>357</v>
      </c>
      <c r="G155" s="4">
        <v>762.55142031296714</v>
      </c>
      <c r="H155" s="7">
        <v>5</v>
      </c>
      <c r="I155" s="5">
        <v>152.51028406259343</v>
      </c>
      <c r="J155" s="5">
        <v>0</v>
      </c>
      <c r="K155" s="8">
        <v>152.51028406259343</v>
      </c>
      <c r="L155" s="5">
        <v>13528.551093890161</v>
      </c>
      <c r="M155" s="7">
        <v>2</v>
      </c>
      <c r="N155" s="5">
        <v>530.53141544667301</v>
      </c>
      <c r="O155" s="5">
        <v>265.2657077233365</v>
      </c>
      <c r="P155" s="5">
        <v>795.79712317000951</v>
      </c>
      <c r="Q155" s="5">
        <v>7743.5164457290939</v>
      </c>
      <c r="R155" s="5">
        <v>2</v>
      </c>
      <c r="S155" s="5">
        <v>455.50096739582904</v>
      </c>
      <c r="T155" s="5">
        <v>455.50096739582904</v>
      </c>
      <c r="U155" s="5">
        <v>911.00193479165807</v>
      </c>
      <c r="V155" s="26">
        <f>SUM(sev_pin_cp[[#This Row],[Total IDPs PiN]],sev_pin_cp[[#This Row],[Total Returnees PiN]],sev_pin_cp[[#This Row],[Total HC PiN]])</f>
        <v>1859.309342024261</v>
      </c>
    </row>
    <row r="156" spans="1:22" x14ac:dyDescent="0.2">
      <c r="A156" s="1" t="s">
        <v>336</v>
      </c>
      <c r="B156" s="1" t="s">
        <v>337</v>
      </c>
      <c r="C156" s="1" t="s">
        <v>352</v>
      </c>
      <c r="D156" s="1" t="s">
        <v>353</v>
      </c>
      <c r="E156" s="1" t="s">
        <v>358</v>
      </c>
      <c r="F156" s="1" t="s">
        <v>359</v>
      </c>
      <c r="G156" s="4">
        <v>15.74576391831201</v>
      </c>
      <c r="H156" s="7">
        <v>2</v>
      </c>
      <c r="I156" s="5">
        <v>0</v>
      </c>
      <c r="J156" s="5">
        <v>0</v>
      </c>
      <c r="K156" s="8">
        <v>0</v>
      </c>
      <c r="L156" s="5">
        <v>20599.383367511229</v>
      </c>
      <c r="M156" s="7">
        <v>2</v>
      </c>
      <c r="N156" s="5">
        <v>0</v>
      </c>
      <c r="O156" s="5">
        <v>0</v>
      </c>
      <c r="P156" s="5">
        <v>0</v>
      </c>
      <c r="Q156" s="5">
        <v>13473.757783238709</v>
      </c>
      <c r="R156" s="5">
        <v>2</v>
      </c>
      <c r="S156" s="5">
        <v>0</v>
      </c>
      <c r="T156" s="5">
        <v>0</v>
      </c>
      <c r="U156" s="5">
        <v>0</v>
      </c>
      <c r="V156" s="26">
        <f>SUM(sev_pin_cp[[#This Row],[Total IDPs PiN]],sev_pin_cp[[#This Row],[Total Returnees PiN]],sev_pin_cp[[#This Row],[Total HC PiN]])</f>
        <v>0</v>
      </c>
    </row>
    <row r="157" spans="1:22" x14ac:dyDescent="0.2">
      <c r="A157" s="1" t="s">
        <v>336</v>
      </c>
      <c r="B157" s="1" t="s">
        <v>337</v>
      </c>
      <c r="C157" s="1" t="s">
        <v>352</v>
      </c>
      <c r="D157" s="1" t="s">
        <v>353</v>
      </c>
      <c r="E157" s="1" t="s">
        <v>360</v>
      </c>
      <c r="F157" s="1" t="s">
        <v>361</v>
      </c>
      <c r="G157" s="4">
        <v>0</v>
      </c>
      <c r="H157" s="7">
        <v>2</v>
      </c>
      <c r="I157" s="5">
        <v>0</v>
      </c>
      <c r="J157" s="5">
        <v>0</v>
      </c>
      <c r="K157" s="8">
        <v>0</v>
      </c>
      <c r="L157" s="5">
        <v>17398.860276824846</v>
      </c>
      <c r="M157" s="7">
        <v>2</v>
      </c>
      <c r="N157" s="5">
        <v>0</v>
      </c>
      <c r="O157" s="5">
        <v>1391.9088221459876</v>
      </c>
      <c r="P157" s="5">
        <v>1391.9088221459876</v>
      </c>
      <c r="Q157" s="5">
        <v>11557.243998492931</v>
      </c>
      <c r="R157" s="5">
        <v>2</v>
      </c>
      <c r="S157" s="5">
        <v>0</v>
      </c>
      <c r="T157" s="5">
        <v>0</v>
      </c>
      <c r="U157" s="5">
        <v>0</v>
      </c>
      <c r="V157" s="26">
        <f>SUM(sev_pin_cp[[#This Row],[Total IDPs PiN]],sev_pin_cp[[#This Row],[Total Returnees PiN]],sev_pin_cp[[#This Row],[Total HC PiN]])</f>
        <v>1391.9088221459876</v>
      </c>
    </row>
    <row r="158" spans="1:22" x14ac:dyDescent="0.2">
      <c r="A158" s="1" t="s">
        <v>336</v>
      </c>
      <c r="B158" s="1" t="s">
        <v>337</v>
      </c>
      <c r="C158" s="1" t="s">
        <v>352</v>
      </c>
      <c r="D158" s="1" t="s">
        <v>353</v>
      </c>
      <c r="E158" s="1" t="s">
        <v>362</v>
      </c>
      <c r="F158" s="1" t="s">
        <v>363</v>
      </c>
      <c r="G158" s="4">
        <v>11.244367191743619</v>
      </c>
      <c r="H158" s="7">
        <v>2</v>
      </c>
      <c r="I158" s="5">
        <v>0</v>
      </c>
      <c r="J158" s="5">
        <v>0</v>
      </c>
      <c r="K158" s="8">
        <v>0</v>
      </c>
      <c r="L158" s="5">
        <v>13160.346811515481</v>
      </c>
      <c r="M158" s="7">
        <v>2</v>
      </c>
      <c r="N158" s="5">
        <v>0</v>
      </c>
      <c r="O158" s="5">
        <v>0</v>
      </c>
      <c r="P158" s="5">
        <v>0</v>
      </c>
      <c r="Q158" s="5">
        <v>7574.7740874524725</v>
      </c>
      <c r="R158" s="5">
        <v>2</v>
      </c>
      <c r="S158" s="5">
        <v>0</v>
      </c>
      <c r="T158" s="5">
        <v>0</v>
      </c>
      <c r="U158" s="5">
        <v>0</v>
      </c>
      <c r="V158" s="26">
        <f>SUM(sev_pin_cp[[#This Row],[Total IDPs PiN]],sev_pin_cp[[#This Row],[Total Returnees PiN]],sev_pin_cp[[#This Row],[Total HC PiN]])</f>
        <v>0</v>
      </c>
    </row>
    <row r="159" spans="1:22" x14ac:dyDescent="0.2">
      <c r="A159" s="1" t="s">
        <v>336</v>
      </c>
      <c r="B159" s="1" t="s">
        <v>337</v>
      </c>
      <c r="C159" s="1" t="s">
        <v>352</v>
      </c>
      <c r="D159" s="1" t="s">
        <v>353</v>
      </c>
      <c r="E159" s="1" t="s">
        <v>364</v>
      </c>
      <c r="F159" s="1" t="s">
        <v>365</v>
      </c>
      <c r="G159" s="4">
        <v>10.863383538528842</v>
      </c>
      <c r="H159" s="7">
        <v>2</v>
      </c>
      <c r="I159" s="5">
        <v>0</v>
      </c>
      <c r="J159" s="5">
        <v>0</v>
      </c>
      <c r="K159" s="8">
        <v>0</v>
      </c>
      <c r="L159" s="5">
        <v>13390.943397287669</v>
      </c>
      <c r="M159" s="7">
        <v>3</v>
      </c>
      <c r="N159" s="5">
        <v>1998.6482682518906</v>
      </c>
      <c r="O159" s="5">
        <v>2997.9724023778363</v>
      </c>
      <c r="P159" s="5">
        <v>4996.6206706297271</v>
      </c>
      <c r="Q159" s="5">
        <v>6312.5671520529968</v>
      </c>
      <c r="R159" s="5">
        <v>5</v>
      </c>
      <c r="S159" s="5">
        <v>2805.5854009124428</v>
      </c>
      <c r="T159" s="5">
        <v>701.39635022811069</v>
      </c>
      <c r="U159" s="5">
        <v>3506.9817511405536</v>
      </c>
      <c r="V159" s="26">
        <f>SUM(sev_pin_cp[[#This Row],[Total IDPs PiN]],sev_pin_cp[[#This Row],[Total Returnees PiN]],sev_pin_cp[[#This Row],[Total HC PiN]])</f>
        <v>8503.6024217702798</v>
      </c>
    </row>
    <row r="160" spans="1:22" x14ac:dyDescent="0.2">
      <c r="A160" s="1" t="s">
        <v>336</v>
      </c>
      <c r="B160" s="1" t="s">
        <v>337</v>
      </c>
      <c r="C160" s="1" t="s">
        <v>366</v>
      </c>
      <c r="D160" s="1" t="s">
        <v>367</v>
      </c>
      <c r="E160" s="1" t="s">
        <v>368</v>
      </c>
      <c r="F160" s="1" t="s">
        <v>367</v>
      </c>
      <c r="G160" s="4">
        <v>21731.413498558177</v>
      </c>
      <c r="H160" s="7">
        <v>2</v>
      </c>
      <c r="I160" s="5">
        <v>0</v>
      </c>
      <c r="J160" s="5">
        <v>0</v>
      </c>
      <c r="K160" s="8">
        <v>0</v>
      </c>
      <c r="L160" s="5">
        <v>13326.388943444261</v>
      </c>
      <c r="M160" s="7">
        <v>2</v>
      </c>
      <c r="N160" s="5">
        <v>0</v>
      </c>
      <c r="O160" s="5">
        <v>0</v>
      </c>
      <c r="P160" s="5">
        <v>0</v>
      </c>
      <c r="Q160" s="5">
        <v>17891.022375496839</v>
      </c>
      <c r="R160" s="5">
        <v>2</v>
      </c>
      <c r="S160" s="5">
        <v>0</v>
      </c>
      <c r="T160" s="5">
        <v>0</v>
      </c>
      <c r="U160" s="5">
        <v>0</v>
      </c>
      <c r="V160" s="26">
        <f>SUM(sev_pin_cp[[#This Row],[Total IDPs PiN]],sev_pin_cp[[#This Row],[Total Returnees PiN]],sev_pin_cp[[#This Row],[Total HC PiN]])</f>
        <v>0</v>
      </c>
    </row>
    <row r="161" spans="1:22" x14ac:dyDescent="0.2">
      <c r="A161" s="1" t="s">
        <v>336</v>
      </c>
      <c r="B161" s="1" t="s">
        <v>337</v>
      </c>
      <c r="C161" s="1" t="s">
        <v>366</v>
      </c>
      <c r="D161" s="1" t="s">
        <v>367</v>
      </c>
      <c r="E161" s="1" t="s">
        <v>369</v>
      </c>
      <c r="F161" s="1" t="s">
        <v>370</v>
      </c>
      <c r="G161" s="4">
        <v>359388.08568833757</v>
      </c>
      <c r="H161" s="7">
        <v>2</v>
      </c>
      <c r="I161" s="5">
        <v>5615.4388388802781</v>
      </c>
      <c r="J161" s="5">
        <v>56154.388388802778</v>
      </c>
      <c r="K161" s="8">
        <v>61769.827227683054</v>
      </c>
      <c r="L161" s="5">
        <v>1039.5500791484781</v>
      </c>
      <c r="M161" s="7">
        <v>2</v>
      </c>
      <c r="N161" s="5">
        <v>0</v>
      </c>
      <c r="O161" s="5">
        <v>0</v>
      </c>
      <c r="P161" s="5">
        <v>0</v>
      </c>
      <c r="Q161" s="5">
        <v>90599.415990765643</v>
      </c>
      <c r="R161" s="5">
        <v>3</v>
      </c>
      <c r="S161" s="5">
        <v>10066.601776751735</v>
      </c>
      <c r="T161" s="5">
        <v>10066.601776751735</v>
      </c>
      <c r="U161" s="5">
        <v>20133.20355350347</v>
      </c>
      <c r="V161" s="26">
        <f>SUM(sev_pin_cp[[#This Row],[Total IDPs PiN]],sev_pin_cp[[#This Row],[Total Returnees PiN]],sev_pin_cp[[#This Row],[Total HC PiN]])</f>
        <v>81903.03078118652</v>
      </c>
    </row>
    <row r="162" spans="1:22" x14ac:dyDescent="0.2">
      <c r="A162" s="1" t="s">
        <v>336</v>
      </c>
      <c r="B162" s="1" t="s">
        <v>337</v>
      </c>
      <c r="C162" s="1" t="s">
        <v>366</v>
      </c>
      <c r="D162" s="1" t="s">
        <v>367</v>
      </c>
      <c r="E162" s="1" t="s">
        <v>371</v>
      </c>
      <c r="F162" s="1" t="s">
        <v>372</v>
      </c>
      <c r="G162" s="4">
        <v>23870.833590334631</v>
      </c>
      <c r="H162" s="7">
        <v>2</v>
      </c>
      <c r="I162" s="5">
        <v>0</v>
      </c>
      <c r="J162" s="5">
        <v>0</v>
      </c>
      <c r="K162" s="8">
        <v>0</v>
      </c>
      <c r="L162" s="5">
        <v>278.66494670093346</v>
      </c>
      <c r="M162" s="7">
        <v>2</v>
      </c>
      <c r="N162" s="5">
        <v>0</v>
      </c>
      <c r="O162" s="5">
        <v>0</v>
      </c>
      <c r="P162" s="5">
        <v>0</v>
      </c>
      <c r="Q162" s="5">
        <v>43051.322088864152</v>
      </c>
      <c r="R162" s="5">
        <v>2</v>
      </c>
      <c r="S162" s="5">
        <v>0</v>
      </c>
      <c r="T162" s="5">
        <v>0</v>
      </c>
      <c r="U162" s="5">
        <v>0</v>
      </c>
      <c r="V162" s="26">
        <f>SUM(sev_pin_cp[[#This Row],[Total IDPs PiN]],sev_pin_cp[[#This Row],[Total Returnees PiN]],sev_pin_cp[[#This Row],[Total HC PiN]])</f>
        <v>0</v>
      </c>
    </row>
    <row r="163" spans="1:22" x14ac:dyDescent="0.2">
      <c r="A163" s="1" t="s">
        <v>336</v>
      </c>
      <c r="B163" s="1" t="s">
        <v>337</v>
      </c>
      <c r="C163" s="1" t="s">
        <v>366</v>
      </c>
      <c r="D163" s="1" t="s">
        <v>367</v>
      </c>
      <c r="E163" s="1" t="s">
        <v>373</v>
      </c>
      <c r="F163" s="1" t="s">
        <v>374</v>
      </c>
      <c r="G163" s="4">
        <v>6459.3803740048133</v>
      </c>
      <c r="H163" s="7">
        <v>2</v>
      </c>
      <c r="I163" s="5">
        <v>0</v>
      </c>
      <c r="J163" s="5">
        <v>0</v>
      </c>
      <c r="K163" s="8">
        <v>0</v>
      </c>
      <c r="L163" s="5">
        <v>59.02353730790594</v>
      </c>
      <c r="M163" s="7">
        <v>2</v>
      </c>
      <c r="N163" s="5">
        <v>0</v>
      </c>
      <c r="O163" s="5">
        <v>0</v>
      </c>
      <c r="P163" s="5">
        <v>0</v>
      </c>
      <c r="Q163" s="5">
        <v>11023.524051101645</v>
      </c>
      <c r="R163" s="5">
        <v>2</v>
      </c>
      <c r="S163" s="5">
        <v>0</v>
      </c>
      <c r="T163" s="5">
        <v>1080.7376520687887</v>
      </c>
      <c r="U163" s="5">
        <v>1080.7376520687887</v>
      </c>
      <c r="V163" s="26">
        <f>SUM(sev_pin_cp[[#This Row],[Total IDPs PiN]],sev_pin_cp[[#This Row],[Total Returnees PiN]],sev_pin_cp[[#This Row],[Total HC PiN]])</f>
        <v>1080.7376520687887</v>
      </c>
    </row>
    <row r="164" spans="1:22" x14ac:dyDescent="0.2">
      <c r="A164" s="1" t="s">
        <v>336</v>
      </c>
      <c r="B164" s="1" t="s">
        <v>337</v>
      </c>
      <c r="C164" s="1" t="s">
        <v>366</v>
      </c>
      <c r="D164" s="1" t="s">
        <v>367</v>
      </c>
      <c r="E164" s="1" t="s">
        <v>375</v>
      </c>
      <c r="F164" s="1" t="s">
        <v>376</v>
      </c>
      <c r="G164" s="4">
        <v>14991.994358294072</v>
      </c>
      <c r="H164" s="7">
        <v>2</v>
      </c>
      <c r="I164" s="5">
        <v>0</v>
      </c>
      <c r="J164" s="5">
        <v>0</v>
      </c>
      <c r="K164" s="8">
        <v>0</v>
      </c>
      <c r="L164" s="5">
        <v>635.12779607520247</v>
      </c>
      <c r="M164" s="7">
        <v>2</v>
      </c>
      <c r="N164" s="5">
        <v>0</v>
      </c>
      <c r="O164" s="5">
        <v>0</v>
      </c>
      <c r="P164" s="5">
        <v>0</v>
      </c>
      <c r="Q164" s="5">
        <v>23080.25222999863</v>
      </c>
      <c r="R164" s="5">
        <v>2</v>
      </c>
      <c r="S164" s="5">
        <v>0</v>
      </c>
      <c r="T164" s="5">
        <v>443.8510044230506</v>
      </c>
      <c r="U164" s="5">
        <v>443.8510044230506</v>
      </c>
      <c r="V164" s="26">
        <f>SUM(sev_pin_cp[[#This Row],[Total IDPs PiN]],sev_pin_cp[[#This Row],[Total Returnees PiN]],sev_pin_cp[[#This Row],[Total HC PiN]])</f>
        <v>443.8510044230506</v>
      </c>
    </row>
    <row r="165" spans="1:22" x14ac:dyDescent="0.2">
      <c r="A165" s="1" t="s">
        <v>336</v>
      </c>
      <c r="B165" s="1" t="s">
        <v>337</v>
      </c>
      <c r="C165" s="1" t="s">
        <v>366</v>
      </c>
      <c r="D165" s="1" t="s">
        <v>367</v>
      </c>
      <c r="E165" s="1" t="s">
        <v>377</v>
      </c>
      <c r="F165" s="1" t="s">
        <v>378</v>
      </c>
      <c r="G165" s="4">
        <v>15579.260359522013</v>
      </c>
      <c r="H165" s="7">
        <v>2</v>
      </c>
      <c r="I165" s="5">
        <v>0</v>
      </c>
      <c r="J165" s="5">
        <v>0</v>
      </c>
      <c r="K165" s="8">
        <v>0</v>
      </c>
      <c r="L165" s="5">
        <v>794.13526831213721</v>
      </c>
      <c r="M165" s="7">
        <v>2</v>
      </c>
      <c r="N165" s="5">
        <v>0</v>
      </c>
      <c r="O165" s="5">
        <v>0</v>
      </c>
      <c r="P165" s="5">
        <v>0</v>
      </c>
      <c r="Q165" s="5">
        <v>25713.463552975583</v>
      </c>
      <c r="R165" s="5">
        <v>2</v>
      </c>
      <c r="S165" s="5">
        <v>0</v>
      </c>
      <c r="T165" s="5">
        <v>0</v>
      </c>
      <c r="U165" s="5">
        <v>0</v>
      </c>
      <c r="V165" s="26">
        <f>SUM(sev_pin_cp[[#This Row],[Total IDPs PiN]],sev_pin_cp[[#This Row],[Total Returnees PiN]],sev_pin_cp[[#This Row],[Total HC PiN]])</f>
        <v>0</v>
      </c>
    </row>
    <row r="166" spans="1:22" x14ac:dyDescent="0.2">
      <c r="A166" s="1" t="s">
        <v>336</v>
      </c>
      <c r="B166" s="1" t="s">
        <v>337</v>
      </c>
      <c r="C166" s="1" t="s">
        <v>379</v>
      </c>
      <c r="D166" s="1" t="s">
        <v>380</v>
      </c>
      <c r="E166" s="1" t="s">
        <v>381</v>
      </c>
      <c r="F166" s="1" t="s">
        <v>380</v>
      </c>
      <c r="G166" s="4">
        <v>7282.484049825307</v>
      </c>
      <c r="H166" s="7">
        <v>2</v>
      </c>
      <c r="I166" s="5">
        <v>0</v>
      </c>
      <c r="J166" s="5">
        <v>0</v>
      </c>
      <c r="K166" s="8">
        <v>0</v>
      </c>
      <c r="L166" s="5">
        <v>12630.171740183046</v>
      </c>
      <c r="M166" s="7">
        <v>2</v>
      </c>
      <c r="N166" s="5">
        <v>0</v>
      </c>
      <c r="O166" s="5">
        <v>0</v>
      </c>
      <c r="P166" s="5">
        <v>0</v>
      </c>
      <c r="Q166" s="5">
        <v>48495.002354549593</v>
      </c>
      <c r="R166" s="5">
        <v>2</v>
      </c>
      <c r="S166" s="5">
        <v>0</v>
      </c>
      <c r="T166" s="5">
        <v>0</v>
      </c>
      <c r="U166" s="5">
        <v>0</v>
      </c>
      <c r="V166" s="26">
        <f>SUM(sev_pin_cp[[#This Row],[Total IDPs PiN]],sev_pin_cp[[#This Row],[Total Returnees PiN]],sev_pin_cp[[#This Row],[Total HC PiN]])</f>
        <v>0</v>
      </c>
    </row>
    <row r="167" spans="1:22" x14ac:dyDescent="0.2">
      <c r="A167" s="1" t="s">
        <v>336</v>
      </c>
      <c r="B167" s="1" t="s">
        <v>337</v>
      </c>
      <c r="C167" s="1" t="s">
        <v>379</v>
      </c>
      <c r="D167" s="1" t="s">
        <v>380</v>
      </c>
      <c r="E167" s="1" t="s">
        <v>382</v>
      </c>
      <c r="F167" s="1" t="s">
        <v>383</v>
      </c>
      <c r="G167" s="4">
        <v>12462.03050702823</v>
      </c>
      <c r="H167" s="7">
        <v>2</v>
      </c>
      <c r="I167" s="5">
        <v>0</v>
      </c>
      <c r="J167" s="5">
        <v>0</v>
      </c>
      <c r="K167" s="8">
        <v>0</v>
      </c>
      <c r="L167" s="5">
        <v>1369.4767132054897</v>
      </c>
      <c r="M167" s="7">
        <v>2</v>
      </c>
      <c r="N167" s="5">
        <v>0</v>
      </c>
      <c r="O167" s="5">
        <v>0</v>
      </c>
      <c r="P167" s="5">
        <v>0</v>
      </c>
      <c r="Q167" s="5">
        <v>9341.0830066134113</v>
      </c>
      <c r="R167" s="5">
        <v>2</v>
      </c>
      <c r="S167" s="5">
        <v>0</v>
      </c>
      <c r="T167" s="5">
        <v>0</v>
      </c>
      <c r="U167" s="5">
        <v>0</v>
      </c>
      <c r="V167" s="26">
        <f>SUM(sev_pin_cp[[#This Row],[Total IDPs PiN]],sev_pin_cp[[#This Row],[Total Returnees PiN]],sev_pin_cp[[#This Row],[Total HC PiN]])</f>
        <v>0</v>
      </c>
    </row>
    <row r="168" spans="1:22" x14ac:dyDescent="0.2">
      <c r="A168" s="1" t="s">
        <v>336</v>
      </c>
      <c r="B168" s="1" t="s">
        <v>337</v>
      </c>
      <c r="C168" s="1" t="s">
        <v>379</v>
      </c>
      <c r="D168" s="1" t="s">
        <v>380</v>
      </c>
      <c r="E168" s="1" t="s">
        <v>384</v>
      </c>
      <c r="F168" s="1" t="s">
        <v>385</v>
      </c>
      <c r="G168" s="4">
        <v>9340.4552867337297</v>
      </c>
      <c r="H168" s="7">
        <v>2</v>
      </c>
      <c r="I168" s="5">
        <v>0</v>
      </c>
      <c r="J168" s="5">
        <v>0</v>
      </c>
      <c r="K168" s="8">
        <v>0</v>
      </c>
      <c r="L168" s="5">
        <v>513.51827443899924</v>
      </c>
      <c r="M168" s="7">
        <v>2</v>
      </c>
      <c r="N168" s="5">
        <v>0</v>
      </c>
      <c r="O168" s="5">
        <v>0</v>
      </c>
      <c r="P168" s="5">
        <v>0</v>
      </c>
      <c r="Q168" s="5">
        <v>21699.460221820995</v>
      </c>
      <c r="R168" s="5">
        <v>2</v>
      </c>
      <c r="S168" s="5">
        <v>0</v>
      </c>
      <c r="T168" s="5">
        <v>0</v>
      </c>
      <c r="U168" s="5">
        <v>0</v>
      </c>
      <c r="V168" s="26">
        <f>SUM(sev_pin_cp[[#This Row],[Total IDPs PiN]],sev_pin_cp[[#This Row],[Total Returnees PiN]],sev_pin_cp[[#This Row],[Total HC PiN]])</f>
        <v>0</v>
      </c>
    </row>
    <row r="169" spans="1:22" x14ac:dyDescent="0.2">
      <c r="A169" s="1" t="s">
        <v>336</v>
      </c>
      <c r="B169" s="1" t="s">
        <v>337</v>
      </c>
      <c r="C169" s="1" t="s">
        <v>379</v>
      </c>
      <c r="D169" s="1" t="s">
        <v>380</v>
      </c>
      <c r="E169" s="1" t="s">
        <v>386</v>
      </c>
      <c r="F169" s="1" t="s">
        <v>387</v>
      </c>
      <c r="G169" s="4">
        <v>8097.8994437060028</v>
      </c>
      <c r="H169" s="7">
        <v>2</v>
      </c>
      <c r="I169" s="5">
        <v>0</v>
      </c>
      <c r="J169" s="5">
        <v>0</v>
      </c>
      <c r="K169" s="8">
        <v>0</v>
      </c>
      <c r="L169" s="5">
        <v>456.6277999310787</v>
      </c>
      <c r="M169" s="7">
        <v>2</v>
      </c>
      <c r="N169" s="5">
        <v>0</v>
      </c>
      <c r="O169" s="5">
        <v>0</v>
      </c>
      <c r="P169" s="5">
        <v>0</v>
      </c>
      <c r="Q169" s="5">
        <v>15481.883872396989</v>
      </c>
      <c r="R169" s="5">
        <v>2</v>
      </c>
      <c r="S169" s="5">
        <v>0</v>
      </c>
      <c r="T169" s="5">
        <v>0</v>
      </c>
      <c r="U169" s="5">
        <v>0</v>
      </c>
      <c r="V169" s="26">
        <f>SUM(sev_pin_cp[[#This Row],[Total IDPs PiN]],sev_pin_cp[[#This Row],[Total Returnees PiN]],sev_pin_cp[[#This Row],[Total HC PiN]])</f>
        <v>0</v>
      </c>
    </row>
    <row r="170" spans="1:22" x14ac:dyDescent="0.2">
      <c r="A170" s="1" t="s">
        <v>336</v>
      </c>
      <c r="B170" s="1" t="s">
        <v>337</v>
      </c>
      <c r="C170" s="1" t="s">
        <v>388</v>
      </c>
      <c r="D170" s="1" t="s">
        <v>389</v>
      </c>
      <c r="E170" s="1" t="s">
        <v>390</v>
      </c>
      <c r="F170" s="1" t="s">
        <v>389</v>
      </c>
      <c r="G170" s="4">
        <v>5483.4721092430809</v>
      </c>
      <c r="H170" s="7">
        <v>3</v>
      </c>
      <c r="I170" s="5">
        <v>913.91201820718027</v>
      </c>
      <c r="J170" s="5">
        <v>913.91201820718027</v>
      </c>
      <c r="K170" s="8">
        <v>1827.8240364143605</v>
      </c>
      <c r="L170" s="5">
        <v>12660.905212998312</v>
      </c>
      <c r="M170" s="7">
        <v>2</v>
      </c>
      <c r="N170" s="5">
        <v>0</v>
      </c>
      <c r="O170" s="5">
        <v>1055.0754344165264</v>
      </c>
      <c r="P170" s="5">
        <v>1055.0754344165264</v>
      </c>
      <c r="Q170" s="5">
        <v>46221.280103333091</v>
      </c>
      <c r="R170" s="5">
        <v>2</v>
      </c>
      <c r="S170" s="5">
        <v>3501.612129040383</v>
      </c>
      <c r="T170" s="5">
        <v>4201.9345548484607</v>
      </c>
      <c r="U170" s="5">
        <v>7703.5466838888442</v>
      </c>
      <c r="V170" s="26">
        <f>SUM(sev_pin_cp[[#This Row],[Total IDPs PiN]],sev_pin_cp[[#This Row],[Total Returnees PiN]],sev_pin_cp[[#This Row],[Total HC PiN]])</f>
        <v>10586.446154719732</v>
      </c>
    </row>
    <row r="171" spans="1:22" x14ac:dyDescent="0.2">
      <c r="A171" s="1" t="s">
        <v>336</v>
      </c>
      <c r="B171" s="1" t="s">
        <v>337</v>
      </c>
      <c r="C171" s="1" t="s">
        <v>388</v>
      </c>
      <c r="D171" s="1" t="s">
        <v>389</v>
      </c>
      <c r="E171" s="1" t="s">
        <v>391</v>
      </c>
      <c r="F171" s="1" t="s">
        <v>392</v>
      </c>
      <c r="G171" s="4">
        <v>2269.2675171737001</v>
      </c>
      <c r="H171" s="7">
        <v>2</v>
      </c>
      <c r="I171" s="5">
        <v>0</v>
      </c>
      <c r="J171" s="5">
        <v>0</v>
      </c>
      <c r="K171" s="8">
        <v>0</v>
      </c>
      <c r="L171" s="5">
        <v>12854.688223748773</v>
      </c>
      <c r="M171" s="7">
        <v>2</v>
      </c>
      <c r="N171" s="5">
        <v>952.19912768509425</v>
      </c>
      <c r="O171" s="5">
        <v>0</v>
      </c>
      <c r="P171" s="5">
        <v>952.19912768509425</v>
      </c>
      <c r="Q171" s="5">
        <v>30935.797178606481</v>
      </c>
      <c r="R171" s="5">
        <v>2</v>
      </c>
      <c r="S171" s="5">
        <v>0</v>
      </c>
      <c r="T171" s="5">
        <v>0</v>
      </c>
      <c r="U171" s="5">
        <v>0</v>
      </c>
      <c r="V171" s="26">
        <f>SUM(sev_pin_cp[[#This Row],[Total IDPs PiN]],sev_pin_cp[[#This Row],[Total Returnees PiN]],sev_pin_cp[[#This Row],[Total HC PiN]])</f>
        <v>952.19912768509425</v>
      </c>
    </row>
    <row r="172" spans="1:22" x14ac:dyDescent="0.2">
      <c r="A172" s="1" t="s">
        <v>336</v>
      </c>
      <c r="B172" s="1" t="s">
        <v>337</v>
      </c>
      <c r="C172" s="1" t="s">
        <v>388</v>
      </c>
      <c r="D172" s="1" t="s">
        <v>389</v>
      </c>
      <c r="E172" s="1" t="s">
        <v>393</v>
      </c>
      <c r="F172" s="1" t="s">
        <v>394</v>
      </c>
      <c r="G172" s="4">
        <v>2652.3841869501857</v>
      </c>
      <c r="H172" s="7">
        <v>2</v>
      </c>
      <c r="I172" s="5">
        <v>0</v>
      </c>
      <c r="J172" s="5">
        <v>0</v>
      </c>
      <c r="K172" s="8">
        <v>0</v>
      </c>
      <c r="L172" s="5">
        <v>1784.7993186356518</v>
      </c>
      <c r="M172" s="7">
        <v>2</v>
      </c>
      <c r="N172" s="5">
        <v>0</v>
      </c>
      <c r="O172" s="5">
        <v>0</v>
      </c>
      <c r="P172" s="5">
        <v>0</v>
      </c>
      <c r="Q172" s="5">
        <v>17079.870359976252</v>
      </c>
      <c r="R172" s="5">
        <v>2</v>
      </c>
      <c r="S172" s="5">
        <v>0</v>
      </c>
      <c r="T172" s="5">
        <v>0</v>
      </c>
      <c r="U172" s="5">
        <v>0</v>
      </c>
      <c r="V172" s="26">
        <f>SUM(sev_pin_cp[[#This Row],[Total IDPs PiN]],sev_pin_cp[[#This Row],[Total Returnees PiN]],sev_pin_cp[[#This Row],[Total HC PiN]])</f>
        <v>0</v>
      </c>
    </row>
    <row r="173" spans="1:22" x14ac:dyDescent="0.2">
      <c r="A173" s="1" t="s">
        <v>395</v>
      </c>
      <c r="B173" s="1" t="s">
        <v>396</v>
      </c>
      <c r="C173" s="1" t="s">
        <v>397</v>
      </c>
      <c r="D173" s="1" t="s">
        <v>396</v>
      </c>
      <c r="E173" s="1" t="s">
        <v>398</v>
      </c>
      <c r="F173" s="1" t="s">
        <v>396</v>
      </c>
      <c r="G173" s="4">
        <v>92380.480446881455</v>
      </c>
      <c r="H173" s="7">
        <v>5</v>
      </c>
      <c r="I173" s="5">
        <v>44870.519074199554</v>
      </c>
      <c r="J173" s="5">
        <v>2639.4422984823264</v>
      </c>
      <c r="K173" s="8">
        <v>47509.961372681879</v>
      </c>
      <c r="L173" s="5">
        <v>1695.0778328113138</v>
      </c>
      <c r="M173" s="7">
        <v>3</v>
      </c>
      <c r="N173" s="5">
        <v>0</v>
      </c>
      <c r="O173" s="5">
        <v>1130.0518885408758</v>
      </c>
      <c r="P173" s="5">
        <v>1130.0518885408758</v>
      </c>
      <c r="Q173" s="5">
        <v>94065.194802002574</v>
      </c>
      <c r="R173" s="5">
        <v>5</v>
      </c>
      <c r="S173" s="5">
        <v>42421.558440118839</v>
      </c>
      <c r="T173" s="5">
        <v>1844.4155843529929</v>
      </c>
      <c r="U173" s="5">
        <v>44265.974024471834</v>
      </c>
      <c r="V173" s="26">
        <f>SUM(sev_pin_cp[[#This Row],[Total IDPs PiN]],sev_pin_cp[[#This Row],[Total Returnees PiN]],sev_pin_cp[[#This Row],[Total HC PiN]])</f>
        <v>92905.987285694588</v>
      </c>
    </row>
    <row r="174" spans="1:22" x14ac:dyDescent="0.2">
      <c r="A174" s="1" t="s">
        <v>395</v>
      </c>
      <c r="B174" s="1" t="s">
        <v>396</v>
      </c>
      <c r="C174" s="1" t="s">
        <v>397</v>
      </c>
      <c r="D174" s="1" t="s">
        <v>396</v>
      </c>
      <c r="E174" s="1" t="s">
        <v>399</v>
      </c>
      <c r="F174" s="1" t="s">
        <v>400</v>
      </c>
      <c r="G174" s="4">
        <v>9919.3574283055586</v>
      </c>
      <c r="H174" s="7">
        <v>5</v>
      </c>
      <c r="I174" s="5">
        <v>2939.0688676460913</v>
      </c>
      <c r="J174" s="5">
        <v>0</v>
      </c>
      <c r="K174" s="8">
        <v>2939.0688676460913</v>
      </c>
      <c r="L174" s="5">
        <v>194.61285255054565</v>
      </c>
      <c r="M174" s="7">
        <v>2</v>
      </c>
      <c r="N174" s="5">
        <v>0</v>
      </c>
      <c r="O174" s="5">
        <v>0</v>
      </c>
      <c r="P174" s="5">
        <v>0</v>
      </c>
      <c r="Q174" s="5">
        <v>15245.389320700448</v>
      </c>
      <c r="R174" s="5">
        <v>5</v>
      </c>
      <c r="S174" s="5">
        <v>4044.6951259001189</v>
      </c>
      <c r="T174" s="5">
        <v>311.13039430000913</v>
      </c>
      <c r="U174" s="5">
        <v>4355.8255202001283</v>
      </c>
      <c r="V174" s="26">
        <f>SUM(sev_pin_cp[[#This Row],[Total IDPs PiN]],sev_pin_cp[[#This Row],[Total Returnees PiN]],sev_pin_cp[[#This Row],[Total HC PiN]])</f>
        <v>7294.8943878462196</v>
      </c>
    </row>
    <row r="175" spans="1:22" x14ac:dyDescent="0.2">
      <c r="A175" s="1" t="s">
        <v>395</v>
      </c>
      <c r="B175" s="1" t="s">
        <v>396</v>
      </c>
      <c r="C175" s="1" t="s">
        <v>397</v>
      </c>
      <c r="D175" s="1" t="s">
        <v>396</v>
      </c>
      <c r="E175" s="1" t="s">
        <v>401</v>
      </c>
      <c r="F175" s="1" t="s">
        <v>402</v>
      </c>
      <c r="G175" s="4">
        <v>473.52549085216481</v>
      </c>
      <c r="H175" s="7">
        <v>2</v>
      </c>
      <c r="I175" s="5">
        <v>0</v>
      </c>
      <c r="J175" s="5">
        <v>0</v>
      </c>
      <c r="K175" s="8">
        <v>0</v>
      </c>
      <c r="L175" s="5">
        <v>2862.8432810315367</v>
      </c>
      <c r="M175" s="7">
        <v>5</v>
      </c>
      <c r="N175" s="5">
        <v>2111.9335679740843</v>
      </c>
      <c r="O175" s="5">
        <v>46.931857066090764</v>
      </c>
      <c r="P175" s="5">
        <v>2158.8654250401751</v>
      </c>
      <c r="Q175" s="5">
        <v>42355.991089972638</v>
      </c>
      <c r="R175" s="5">
        <v>3</v>
      </c>
      <c r="S175" s="5">
        <v>8097.4688848477108</v>
      </c>
      <c r="T175" s="5">
        <v>622.88222191136231</v>
      </c>
      <c r="U175" s="5">
        <v>8720.3511067590734</v>
      </c>
      <c r="V175" s="26">
        <f>SUM(sev_pin_cp[[#This Row],[Total IDPs PiN]],sev_pin_cp[[#This Row],[Total Returnees PiN]],sev_pin_cp[[#This Row],[Total HC PiN]])</f>
        <v>10879.216531799248</v>
      </c>
    </row>
    <row r="176" spans="1:22" x14ac:dyDescent="0.2">
      <c r="A176" s="1" t="s">
        <v>395</v>
      </c>
      <c r="B176" s="1" t="s">
        <v>396</v>
      </c>
      <c r="C176" s="1" t="s">
        <v>397</v>
      </c>
      <c r="D176" s="1" t="s">
        <v>396</v>
      </c>
      <c r="E176" s="1" t="s">
        <v>403</v>
      </c>
      <c r="F176" s="1" t="s">
        <v>404</v>
      </c>
      <c r="G176" s="4">
        <v>12.411874694760343</v>
      </c>
      <c r="H176" s="7">
        <v>2</v>
      </c>
      <c r="I176" s="5">
        <v>0</v>
      </c>
      <c r="J176" s="5">
        <v>0</v>
      </c>
      <c r="K176" s="8">
        <v>0</v>
      </c>
      <c r="L176" s="5">
        <v>24.275538966022467</v>
      </c>
      <c r="M176" s="7">
        <v>2</v>
      </c>
      <c r="N176" s="5">
        <v>0</v>
      </c>
      <c r="O176" s="5">
        <v>0</v>
      </c>
      <c r="P176" s="5">
        <v>0</v>
      </c>
      <c r="Q176" s="5">
        <v>23182.084922905186</v>
      </c>
      <c r="R176" s="5">
        <v>5</v>
      </c>
      <c r="S176" s="5">
        <v>15454.723281936789</v>
      </c>
      <c r="T176" s="5">
        <v>1854.566793832415</v>
      </c>
      <c r="U176" s="5">
        <v>17309.290075769204</v>
      </c>
      <c r="V176" s="26">
        <f>SUM(sev_pin_cp[[#This Row],[Total IDPs PiN]],sev_pin_cp[[#This Row],[Total Returnees PiN]],sev_pin_cp[[#This Row],[Total HC PiN]])</f>
        <v>17309.290075769204</v>
      </c>
    </row>
    <row r="177" spans="1:22" x14ac:dyDescent="0.2">
      <c r="A177" s="1" t="s">
        <v>395</v>
      </c>
      <c r="B177" s="1" t="s">
        <v>396</v>
      </c>
      <c r="C177" s="1" t="s">
        <v>397</v>
      </c>
      <c r="D177" s="1" t="s">
        <v>396</v>
      </c>
      <c r="E177" s="1" t="s">
        <v>405</v>
      </c>
      <c r="F177" s="1" t="s">
        <v>406</v>
      </c>
      <c r="G177" s="4">
        <v>168.33579625844993</v>
      </c>
      <c r="H177" s="7">
        <v>5</v>
      </c>
      <c r="I177" s="5">
        <v>168.33579625844993</v>
      </c>
      <c r="J177" s="5">
        <v>0</v>
      </c>
      <c r="K177" s="8">
        <v>168.33579625844993</v>
      </c>
      <c r="L177" s="5">
        <v>98.505928706178253</v>
      </c>
      <c r="M177" s="7">
        <v>2</v>
      </c>
      <c r="N177" s="5">
        <v>0</v>
      </c>
      <c r="O177" s="5">
        <v>0</v>
      </c>
      <c r="P177" s="5">
        <v>0</v>
      </c>
      <c r="Q177" s="5">
        <v>11637.928761201067</v>
      </c>
      <c r="R177" s="5">
        <v>5</v>
      </c>
      <c r="S177" s="5">
        <v>3188.4736332057714</v>
      </c>
      <c r="T177" s="5">
        <v>159.42368166028857</v>
      </c>
      <c r="U177" s="5">
        <v>3347.8973148660598</v>
      </c>
      <c r="V177" s="26">
        <f>SUM(sev_pin_cp[[#This Row],[Total IDPs PiN]],sev_pin_cp[[#This Row],[Total Returnees PiN]],sev_pin_cp[[#This Row],[Total HC PiN]])</f>
        <v>3516.2331111245098</v>
      </c>
    </row>
    <row r="178" spans="1:22" x14ac:dyDescent="0.2">
      <c r="A178" s="1" t="s">
        <v>395</v>
      </c>
      <c r="B178" s="1" t="s">
        <v>396</v>
      </c>
      <c r="C178" s="1" t="s">
        <v>397</v>
      </c>
      <c r="D178" s="1" t="s">
        <v>396</v>
      </c>
      <c r="E178" s="1" t="s">
        <v>407</v>
      </c>
      <c r="F178" s="1" t="s">
        <v>408</v>
      </c>
      <c r="G178" s="4">
        <v>6863.6287435761124</v>
      </c>
      <c r="H178" s="7">
        <v>5</v>
      </c>
      <c r="I178" s="5">
        <v>2745.4514974304452</v>
      </c>
      <c r="J178" s="5">
        <v>2745.4514974304452</v>
      </c>
      <c r="K178" s="8">
        <v>5490.9029948608904</v>
      </c>
      <c r="L178" s="5">
        <v>112.13925438596492</v>
      </c>
      <c r="M178" s="7">
        <v>2</v>
      </c>
      <c r="N178" s="5">
        <v>0</v>
      </c>
      <c r="O178" s="5">
        <v>0</v>
      </c>
      <c r="P178" s="5">
        <v>0</v>
      </c>
      <c r="Q178" s="5">
        <v>22808.608452950561</v>
      </c>
      <c r="R178" s="5">
        <v>5</v>
      </c>
      <c r="S178" s="5">
        <v>7879.3374655647394</v>
      </c>
      <c r="T178" s="5">
        <v>829.40394374365667</v>
      </c>
      <c r="U178" s="5">
        <v>8708.7414093083953</v>
      </c>
      <c r="V178" s="26">
        <f>SUM(sev_pin_cp[[#This Row],[Total IDPs PiN]],sev_pin_cp[[#This Row],[Total Returnees PiN]],sev_pin_cp[[#This Row],[Total HC PiN]])</f>
        <v>14199.644404169285</v>
      </c>
    </row>
    <row r="179" spans="1:22" x14ac:dyDescent="0.2">
      <c r="A179" s="1" t="s">
        <v>395</v>
      </c>
      <c r="B179" s="1" t="s">
        <v>396</v>
      </c>
      <c r="C179" s="1" t="s">
        <v>397</v>
      </c>
      <c r="D179" s="1" t="s">
        <v>396</v>
      </c>
      <c r="E179" s="1" t="s">
        <v>409</v>
      </c>
      <c r="F179" s="1" t="s">
        <v>410</v>
      </c>
      <c r="G179" s="4">
        <v>14821.603867788079</v>
      </c>
      <c r="H179" s="7">
        <v>5</v>
      </c>
      <c r="I179" s="5">
        <v>12450.147248941987</v>
      </c>
      <c r="J179" s="5">
        <v>1185.7283094230463</v>
      </c>
      <c r="K179" s="8">
        <v>13635.875558365033</v>
      </c>
      <c r="L179" s="5">
        <v>72.951703541008214</v>
      </c>
      <c r="M179" s="7">
        <v>2</v>
      </c>
      <c r="N179" s="5">
        <v>0</v>
      </c>
      <c r="O179" s="5">
        <v>0</v>
      </c>
      <c r="P179" s="5">
        <v>0</v>
      </c>
      <c r="Q179" s="5">
        <v>3922.7006401671406</v>
      </c>
      <c r="R179" s="5">
        <v>5</v>
      </c>
      <c r="S179" s="5">
        <v>2353.6203841002844</v>
      </c>
      <c r="T179" s="5">
        <v>627.63210242674256</v>
      </c>
      <c r="U179" s="5">
        <v>2981.252486527027</v>
      </c>
      <c r="V179" s="26">
        <f>SUM(sev_pin_cp[[#This Row],[Total IDPs PiN]],sev_pin_cp[[#This Row],[Total Returnees PiN]],sev_pin_cp[[#This Row],[Total HC PiN]])</f>
        <v>16617.128044892059</v>
      </c>
    </row>
    <row r="180" spans="1:22" x14ac:dyDescent="0.2">
      <c r="A180" s="1" t="s">
        <v>395</v>
      </c>
      <c r="B180" s="1" t="s">
        <v>396</v>
      </c>
      <c r="C180" s="1" t="s">
        <v>411</v>
      </c>
      <c r="D180" s="1" t="s">
        <v>412</v>
      </c>
      <c r="E180" s="1" t="s">
        <v>413</v>
      </c>
      <c r="F180" s="1" t="s">
        <v>412</v>
      </c>
      <c r="G180" s="4">
        <v>36954.417819932911</v>
      </c>
      <c r="H180" s="7">
        <v>2</v>
      </c>
      <c r="I180" s="5">
        <v>6426.8552730318106</v>
      </c>
      <c r="J180" s="5">
        <v>0</v>
      </c>
      <c r="K180" s="8">
        <v>6426.8552730318106</v>
      </c>
      <c r="L180" s="5">
        <v>766.55907253617352</v>
      </c>
      <c r="M180" s="7">
        <v>2</v>
      </c>
      <c r="N180" s="5">
        <v>0</v>
      </c>
      <c r="O180" s="5">
        <v>0</v>
      </c>
      <c r="P180" s="5">
        <v>0</v>
      </c>
      <c r="Q180" s="5">
        <v>153248.55478356025</v>
      </c>
      <c r="R180" s="5">
        <v>2</v>
      </c>
      <c r="S180" s="5">
        <v>12987.165659623741</v>
      </c>
      <c r="T180" s="5">
        <v>2597.4331319247485</v>
      </c>
      <c r="U180" s="5">
        <v>15584.598791548489</v>
      </c>
      <c r="V180" s="26">
        <f>SUM(sev_pin_cp[[#This Row],[Total IDPs PiN]],sev_pin_cp[[#This Row],[Total Returnees PiN]],sev_pin_cp[[#This Row],[Total HC PiN]])</f>
        <v>22011.454064580299</v>
      </c>
    </row>
    <row r="181" spans="1:22" x14ac:dyDescent="0.2">
      <c r="A181" s="1" t="s">
        <v>395</v>
      </c>
      <c r="B181" s="1" t="s">
        <v>396</v>
      </c>
      <c r="C181" s="1" t="s">
        <v>411</v>
      </c>
      <c r="D181" s="1" t="s">
        <v>412</v>
      </c>
      <c r="E181" s="1" t="s">
        <v>414</v>
      </c>
      <c r="F181" s="1" t="s">
        <v>415</v>
      </c>
      <c r="G181" s="4">
        <v>64.959802004908283</v>
      </c>
      <c r="H181" s="7">
        <v>2</v>
      </c>
      <c r="I181" s="5">
        <v>0</v>
      </c>
      <c r="J181" s="5">
        <v>0</v>
      </c>
      <c r="K181" s="8">
        <v>0</v>
      </c>
      <c r="L181" s="5">
        <v>110.69824674514371</v>
      </c>
      <c r="M181" s="7">
        <v>2</v>
      </c>
      <c r="N181" s="5">
        <v>0</v>
      </c>
      <c r="O181" s="5">
        <v>0</v>
      </c>
      <c r="P181" s="5">
        <v>0</v>
      </c>
      <c r="Q181" s="5">
        <v>22869.625656170705</v>
      </c>
      <c r="R181" s="5">
        <v>4</v>
      </c>
      <c r="S181" s="5">
        <v>7013.3518678923492</v>
      </c>
      <c r="T181" s="5">
        <v>1829.5700524936565</v>
      </c>
      <c r="U181" s="5">
        <v>8842.9219203860048</v>
      </c>
      <c r="V181" s="26">
        <f>SUM(sev_pin_cp[[#This Row],[Total IDPs PiN]],sev_pin_cp[[#This Row],[Total Returnees PiN]],sev_pin_cp[[#This Row],[Total HC PiN]])</f>
        <v>8842.9219203860048</v>
      </c>
    </row>
    <row r="182" spans="1:22" x14ac:dyDescent="0.2">
      <c r="A182" s="1" t="s">
        <v>395</v>
      </c>
      <c r="B182" s="1" t="s">
        <v>396</v>
      </c>
      <c r="C182" s="1" t="s">
        <v>411</v>
      </c>
      <c r="D182" s="1" t="s">
        <v>412</v>
      </c>
      <c r="E182" s="1" t="s">
        <v>416</v>
      </c>
      <c r="F182" s="1" t="s">
        <v>417</v>
      </c>
      <c r="G182" s="4">
        <v>8999.3108818501751</v>
      </c>
      <c r="H182" s="7">
        <v>2</v>
      </c>
      <c r="I182" s="5">
        <v>1079.917305822021</v>
      </c>
      <c r="J182" s="5">
        <v>359.97243527400701</v>
      </c>
      <c r="K182" s="8">
        <v>1439.889741096028</v>
      </c>
      <c r="L182" s="5">
        <v>320.55215284062342</v>
      </c>
      <c r="M182" s="7">
        <v>2</v>
      </c>
      <c r="N182" s="5">
        <v>0</v>
      </c>
      <c r="O182" s="5">
        <v>0</v>
      </c>
      <c r="P182" s="5">
        <v>0</v>
      </c>
      <c r="Q182" s="5">
        <v>15747.61259728507</v>
      </c>
      <c r="R182" s="5">
        <v>2</v>
      </c>
      <c r="S182" s="5">
        <v>617.55343518764982</v>
      </c>
      <c r="T182" s="5">
        <v>1543.8835879691244</v>
      </c>
      <c r="U182" s="5">
        <v>2161.4370231567741</v>
      </c>
      <c r="V182" s="26">
        <f>SUM(sev_pin_cp[[#This Row],[Total IDPs PiN]],sev_pin_cp[[#This Row],[Total Returnees PiN]],sev_pin_cp[[#This Row],[Total HC PiN]])</f>
        <v>3601.3267642528021</v>
      </c>
    </row>
    <row r="183" spans="1:22" x14ac:dyDescent="0.2">
      <c r="A183" s="1" t="s">
        <v>395</v>
      </c>
      <c r="B183" s="1" t="s">
        <v>396</v>
      </c>
      <c r="C183" s="1" t="s">
        <v>411</v>
      </c>
      <c r="D183" s="1" t="s">
        <v>412</v>
      </c>
      <c r="E183" s="1" t="s">
        <v>418</v>
      </c>
      <c r="F183" s="1" t="s">
        <v>419</v>
      </c>
      <c r="G183" s="4">
        <v>1989.0656384162826</v>
      </c>
      <c r="H183" s="7">
        <v>2</v>
      </c>
      <c r="I183" s="5">
        <v>0</v>
      </c>
      <c r="J183" s="5">
        <v>0</v>
      </c>
      <c r="K183" s="8">
        <v>0</v>
      </c>
      <c r="L183" s="5">
        <v>102.12277389092066</v>
      </c>
      <c r="M183" s="7">
        <v>2</v>
      </c>
      <c r="N183" s="5">
        <v>0</v>
      </c>
      <c r="O183" s="5">
        <v>0</v>
      </c>
      <c r="P183" s="5">
        <v>0</v>
      </c>
      <c r="Q183" s="5">
        <v>21973.214644617587</v>
      </c>
      <c r="R183" s="5">
        <v>2</v>
      </c>
      <c r="S183" s="5">
        <v>1615.6775473983521</v>
      </c>
      <c r="T183" s="5">
        <v>0</v>
      </c>
      <c r="U183" s="5">
        <v>1615.6775473983521</v>
      </c>
      <c r="V183" s="26">
        <f>SUM(sev_pin_cp[[#This Row],[Total IDPs PiN]],sev_pin_cp[[#This Row],[Total Returnees PiN]],sev_pin_cp[[#This Row],[Total HC PiN]])</f>
        <v>1615.6775473983521</v>
      </c>
    </row>
    <row r="184" spans="1:22" x14ac:dyDescent="0.2">
      <c r="A184" s="1" t="s">
        <v>395</v>
      </c>
      <c r="B184" s="1" t="s">
        <v>396</v>
      </c>
      <c r="C184" s="1" t="s">
        <v>420</v>
      </c>
      <c r="D184" s="1" t="s">
        <v>421</v>
      </c>
      <c r="E184" s="1" t="s">
        <v>422</v>
      </c>
      <c r="F184" s="1" t="s">
        <v>421</v>
      </c>
      <c r="G184" s="4">
        <v>11438.121562156215</v>
      </c>
      <c r="H184" s="7">
        <v>2</v>
      </c>
      <c r="I184" s="5">
        <v>1143.8121562156216</v>
      </c>
      <c r="J184" s="5">
        <v>0</v>
      </c>
      <c r="K184" s="8">
        <v>1143.8121562156216</v>
      </c>
      <c r="L184" s="5">
        <v>724.97105550398783</v>
      </c>
      <c r="M184" s="7">
        <v>2</v>
      </c>
      <c r="N184" s="5">
        <v>0</v>
      </c>
      <c r="O184" s="5">
        <v>0</v>
      </c>
      <c r="P184" s="5">
        <v>0</v>
      </c>
      <c r="Q184" s="5">
        <v>49636.505662128715</v>
      </c>
      <c r="R184" s="5">
        <v>2</v>
      </c>
      <c r="S184" s="5">
        <v>740.84336809147294</v>
      </c>
      <c r="T184" s="5">
        <v>0</v>
      </c>
      <c r="U184" s="5">
        <v>740.84336809147294</v>
      </c>
      <c r="V184" s="26">
        <f>SUM(sev_pin_cp[[#This Row],[Total IDPs PiN]],sev_pin_cp[[#This Row],[Total Returnees PiN]],sev_pin_cp[[#This Row],[Total HC PiN]])</f>
        <v>1884.6555243070945</v>
      </c>
    </row>
    <row r="185" spans="1:22" x14ac:dyDescent="0.2">
      <c r="A185" s="1" t="s">
        <v>395</v>
      </c>
      <c r="B185" s="1" t="s">
        <v>396</v>
      </c>
      <c r="C185" s="1" t="s">
        <v>420</v>
      </c>
      <c r="D185" s="1" t="s">
        <v>421</v>
      </c>
      <c r="E185" s="1" t="s">
        <v>423</v>
      </c>
      <c r="F185" s="1" t="s">
        <v>424</v>
      </c>
      <c r="G185" s="4">
        <v>1897.4731055709447</v>
      </c>
      <c r="H185" s="7">
        <v>2</v>
      </c>
      <c r="I185" s="5">
        <v>0</v>
      </c>
      <c r="J185" s="5">
        <v>0</v>
      </c>
      <c r="K185" s="8">
        <v>0</v>
      </c>
      <c r="L185" s="5">
        <v>0</v>
      </c>
      <c r="M185" s="7">
        <v>2</v>
      </c>
      <c r="N185" s="5">
        <v>0</v>
      </c>
      <c r="O185" s="5">
        <v>0</v>
      </c>
      <c r="P185" s="5">
        <v>0</v>
      </c>
      <c r="Q185" s="5">
        <v>16685.417756232684</v>
      </c>
      <c r="R185" s="5">
        <v>2</v>
      </c>
      <c r="S185" s="5">
        <v>736.12137159850067</v>
      </c>
      <c r="T185" s="5">
        <v>245.3737905328336</v>
      </c>
      <c r="U185" s="5">
        <v>981.49516213133427</v>
      </c>
      <c r="V185" s="26">
        <f>SUM(sev_pin_cp[[#This Row],[Total IDPs PiN]],sev_pin_cp[[#This Row],[Total Returnees PiN]],sev_pin_cp[[#This Row],[Total HC PiN]])</f>
        <v>981.49516213133427</v>
      </c>
    </row>
    <row r="186" spans="1:22" x14ac:dyDescent="0.2">
      <c r="A186" s="1" t="s">
        <v>395</v>
      </c>
      <c r="B186" s="1" t="s">
        <v>396</v>
      </c>
      <c r="C186" s="1" t="s">
        <v>420</v>
      </c>
      <c r="D186" s="1" t="s">
        <v>421</v>
      </c>
      <c r="E186" s="1" t="s">
        <v>425</v>
      </c>
      <c r="F186" s="1" t="s">
        <v>426</v>
      </c>
      <c r="G186" s="4">
        <v>1468.4432268854025</v>
      </c>
      <c r="H186" s="7">
        <v>2</v>
      </c>
      <c r="I186" s="5">
        <v>0</v>
      </c>
      <c r="J186" s="5">
        <v>0</v>
      </c>
      <c r="K186" s="8">
        <v>0</v>
      </c>
      <c r="L186" s="5">
        <v>337.91508122959306</v>
      </c>
      <c r="M186" s="7">
        <v>2</v>
      </c>
      <c r="N186" s="5">
        <v>0</v>
      </c>
      <c r="O186" s="5">
        <v>0</v>
      </c>
      <c r="P186" s="5">
        <v>0</v>
      </c>
      <c r="Q186" s="5">
        <v>28490.956743250776</v>
      </c>
      <c r="R186" s="5">
        <v>2</v>
      </c>
      <c r="S186" s="5">
        <v>2808.9675662359919</v>
      </c>
      <c r="T186" s="5">
        <v>0</v>
      </c>
      <c r="U186" s="5">
        <v>2808.9675662359919</v>
      </c>
      <c r="V186" s="26">
        <f>SUM(sev_pin_cp[[#This Row],[Total IDPs PiN]],sev_pin_cp[[#This Row],[Total Returnees PiN]],sev_pin_cp[[#This Row],[Total HC PiN]])</f>
        <v>2808.9675662359919</v>
      </c>
    </row>
    <row r="187" spans="1:22" x14ac:dyDescent="0.2">
      <c r="A187" s="1" t="s">
        <v>395</v>
      </c>
      <c r="B187" s="1" t="s">
        <v>396</v>
      </c>
      <c r="C187" s="1" t="s">
        <v>427</v>
      </c>
      <c r="D187" s="1" t="s">
        <v>428</v>
      </c>
      <c r="E187" s="1" t="s">
        <v>429</v>
      </c>
      <c r="F187" s="1" t="s">
        <v>428</v>
      </c>
      <c r="G187" s="4">
        <v>5499.6274244758106</v>
      </c>
      <c r="H187" s="7">
        <v>5</v>
      </c>
      <c r="I187" s="5">
        <v>2499.8306474890046</v>
      </c>
      <c r="J187" s="5">
        <v>499.96612949780098</v>
      </c>
      <c r="K187" s="8">
        <v>2999.7967769868055</v>
      </c>
      <c r="L187" s="5">
        <v>248.36576577284586</v>
      </c>
      <c r="M187" s="7">
        <v>5</v>
      </c>
      <c r="N187" s="5">
        <v>248.36576577284586</v>
      </c>
      <c r="O187" s="5">
        <v>0</v>
      </c>
      <c r="P187" s="5">
        <v>248.36576577284586</v>
      </c>
      <c r="Q187" s="5">
        <v>33842.799424727295</v>
      </c>
      <c r="R187" s="5">
        <v>5</v>
      </c>
      <c r="S187" s="5">
        <v>27870.540702716593</v>
      </c>
      <c r="T187" s="5">
        <v>1493.0646805026749</v>
      </c>
      <c r="U187" s="5">
        <v>29363.605383219267</v>
      </c>
      <c r="V187" s="26">
        <f>SUM(sev_pin_cp[[#This Row],[Total IDPs PiN]],sev_pin_cp[[#This Row],[Total Returnees PiN]],sev_pin_cp[[#This Row],[Total HC PiN]])</f>
        <v>32611.767925978918</v>
      </c>
    </row>
    <row r="188" spans="1:22" x14ac:dyDescent="0.2">
      <c r="A188" s="1" t="s">
        <v>395</v>
      </c>
      <c r="B188" s="1" t="s">
        <v>396</v>
      </c>
      <c r="C188" s="1" t="s">
        <v>427</v>
      </c>
      <c r="D188" s="1" t="s">
        <v>428</v>
      </c>
      <c r="E188" s="1" t="s">
        <v>430</v>
      </c>
      <c r="F188" s="1" t="s">
        <v>431</v>
      </c>
      <c r="G188" s="4">
        <v>3017.1104370578541</v>
      </c>
      <c r="H188" s="7">
        <v>5</v>
      </c>
      <c r="I188" s="5">
        <v>862.03155344510117</v>
      </c>
      <c r="J188" s="5">
        <v>1293.0473301676518</v>
      </c>
      <c r="K188" s="8">
        <v>2155.0788836127531</v>
      </c>
      <c r="L188" s="5">
        <v>218.03209734470391</v>
      </c>
      <c r="M188" s="7">
        <v>2</v>
      </c>
      <c r="N188" s="5">
        <v>0</v>
      </c>
      <c r="O188" s="5">
        <v>0</v>
      </c>
      <c r="P188" s="5">
        <v>0</v>
      </c>
      <c r="Q188" s="5">
        <v>17365.304399651126</v>
      </c>
      <c r="R188" s="5">
        <v>4</v>
      </c>
      <c r="S188" s="5">
        <v>5362.8145940099066</v>
      </c>
      <c r="T188" s="5">
        <v>3319.8376058156564</v>
      </c>
      <c r="U188" s="5">
        <v>8682.652199825563</v>
      </c>
      <c r="V188" s="26">
        <f>SUM(sev_pin_cp[[#This Row],[Total IDPs PiN]],sev_pin_cp[[#This Row],[Total Returnees PiN]],sev_pin_cp[[#This Row],[Total HC PiN]])</f>
        <v>10837.731083438317</v>
      </c>
    </row>
    <row r="189" spans="1:22" x14ac:dyDescent="0.2">
      <c r="A189" s="1" t="s">
        <v>432</v>
      </c>
      <c r="B189" s="1" t="s">
        <v>433</v>
      </c>
      <c r="C189" s="1" t="s">
        <v>434</v>
      </c>
      <c r="D189" s="1" t="s">
        <v>433</v>
      </c>
      <c r="E189" s="1" t="s">
        <v>435</v>
      </c>
      <c r="F189" s="1" t="s">
        <v>433</v>
      </c>
      <c r="G189" s="4">
        <v>13674.602920869587</v>
      </c>
      <c r="H189" s="7">
        <v>5</v>
      </c>
      <c r="I189" s="5">
        <v>13674.602920869587</v>
      </c>
      <c r="J189" s="5">
        <v>0</v>
      </c>
      <c r="K189" s="8">
        <v>13674.602920869587</v>
      </c>
      <c r="L189" s="5">
        <v>17851.539489917268</v>
      </c>
      <c r="M189" s="7">
        <v>3</v>
      </c>
      <c r="N189" s="5">
        <v>2550.2199271310383</v>
      </c>
      <c r="O189" s="5">
        <v>5100.4398542620766</v>
      </c>
      <c r="P189" s="5">
        <v>7650.6597813931148</v>
      </c>
      <c r="Q189" s="5">
        <v>187120.30494340495</v>
      </c>
      <c r="R189" s="5">
        <v>3</v>
      </c>
      <c r="S189" s="5">
        <v>30343.8332340657</v>
      </c>
      <c r="T189" s="5">
        <v>12643.263847527374</v>
      </c>
      <c r="U189" s="5">
        <v>42987.097081593078</v>
      </c>
      <c r="V189" s="26">
        <f>SUM(sev_pin_cp[[#This Row],[Total IDPs PiN]],sev_pin_cp[[#This Row],[Total Returnees PiN]],sev_pin_cp[[#This Row],[Total HC PiN]])</f>
        <v>64312.359783855776</v>
      </c>
    </row>
    <row r="190" spans="1:22" x14ac:dyDescent="0.2">
      <c r="A190" s="1" t="s">
        <v>432</v>
      </c>
      <c r="B190" s="1" t="s">
        <v>433</v>
      </c>
      <c r="C190" s="1" t="s">
        <v>434</v>
      </c>
      <c r="D190" s="1" t="s">
        <v>433</v>
      </c>
      <c r="E190" s="1" t="s">
        <v>436</v>
      </c>
      <c r="F190" s="1" t="s">
        <v>437</v>
      </c>
      <c r="G190" s="4">
        <v>21486.033302788324</v>
      </c>
      <c r="H190" s="7">
        <v>5</v>
      </c>
      <c r="I190" s="5">
        <v>20114.584368567794</v>
      </c>
      <c r="J190" s="5">
        <v>914.29928948035422</v>
      </c>
      <c r="K190" s="8">
        <v>21028.883658048147</v>
      </c>
      <c r="L190" s="5">
        <v>898.45911195837141</v>
      </c>
      <c r="M190" s="7">
        <v>2</v>
      </c>
      <c r="N190" s="5">
        <v>0</v>
      </c>
      <c r="O190" s="5">
        <v>0</v>
      </c>
      <c r="P190" s="5">
        <v>0</v>
      </c>
      <c r="Q190" s="5">
        <v>54257.066314308147</v>
      </c>
      <c r="R190" s="5">
        <v>5</v>
      </c>
      <c r="S190" s="5">
        <v>48920.305693228656</v>
      </c>
      <c r="T190" s="5">
        <v>1778.9202070264967</v>
      </c>
      <c r="U190" s="5">
        <v>50699.225900255151</v>
      </c>
      <c r="V190" s="26">
        <f>SUM(sev_pin_cp[[#This Row],[Total IDPs PiN]],sev_pin_cp[[#This Row],[Total Returnees PiN]],sev_pin_cp[[#This Row],[Total HC PiN]])</f>
        <v>71728.109558303302</v>
      </c>
    </row>
    <row r="191" spans="1:22" x14ac:dyDescent="0.2">
      <c r="A191" s="1" t="s">
        <v>432</v>
      </c>
      <c r="B191" s="1" t="s">
        <v>433</v>
      </c>
      <c r="C191" s="1" t="s">
        <v>434</v>
      </c>
      <c r="D191" s="1" t="s">
        <v>433</v>
      </c>
      <c r="E191" s="1" t="s">
        <v>438</v>
      </c>
      <c r="F191" s="1" t="s">
        <v>439</v>
      </c>
      <c r="G191" s="4">
        <v>974.81758912894111</v>
      </c>
      <c r="H191" s="7">
        <v>5</v>
      </c>
      <c r="I191" s="5">
        <v>974.81758912894111</v>
      </c>
      <c r="J191" s="5">
        <v>0</v>
      </c>
      <c r="K191" s="8">
        <v>974.81758912894111</v>
      </c>
      <c r="L191" s="5">
        <v>1510.5927608977784</v>
      </c>
      <c r="M191" s="7">
        <v>5</v>
      </c>
      <c r="N191" s="5">
        <v>1510.5927608977784</v>
      </c>
      <c r="O191" s="5">
        <v>0</v>
      </c>
      <c r="P191" s="5">
        <v>1510.5927608977784</v>
      </c>
      <c r="Q191" s="5">
        <v>32066.985937857848</v>
      </c>
      <c r="R191" s="5">
        <v>5</v>
      </c>
      <c r="S191" s="5">
        <v>22533.557686062271</v>
      </c>
      <c r="T191" s="5">
        <v>866.67529561777974</v>
      </c>
      <c r="U191" s="5">
        <v>23400.232981680052</v>
      </c>
      <c r="V191" s="26">
        <f>SUM(sev_pin_cp[[#This Row],[Total IDPs PiN]],sev_pin_cp[[#This Row],[Total Returnees PiN]],sev_pin_cp[[#This Row],[Total HC PiN]])</f>
        <v>25885.643331706771</v>
      </c>
    </row>
    <row r="192" spans="1:22" x14ac:dyDescent="0.2">
      <c r="A192" s="1" t="s">
        <v>432</v>
      </c>
      <c r="B192" s="1" t="s">
        <v>433</v>
      </c>
      <c r="C192" s="1" t="s">
        <v>434</v>
      </c>
      <c r="D192" s="1" t="s">
        <v>433</v>
      </c>
      <c r="E192" s="1" t="s">
        <v>440</v>
      </c>
      <c r="F192" s="1" t="s">
        <v>441</v>
      </c>
      <c r="G192" s="4">
        <v>224.82274066797643</v>
      </c>
      <c r="H192" s="7">
        <v>2</v>
      </c>
      <c r="I192" s="5">
        <v>0</v>
      </c>
      <c r="J192" s="5">
        <v>0</v>
      </c>
      <c r="K192" s="8">
        <v>0</v>
      </c>
      <c r="L192" s="5">
        <v>7518.1830718934198</v>
      </c>
      <c r="M192" s="7">
        <v>2</v>
      </c>
      <c r="N192" s="5">
        <v>0</v>
      </c>
      <c r="O192" s="5">
        <v>0</v>
      </c>
      <c r="P192" s="5">
        <v>0</v>
      </c>
      <c r="Q192" s="5">
        <v>10470.4107103389</v>
      </c>
      <c r="R192" s="5">
        <v>2</v>
      </c>
      <c r="S192" s="5">
        <v>0</v>
      </c>
      <c r="T192" s="5">
        <v>0</v>
      </c>
      <c r="U192" s="5">
        <v>0</v>
      </c>
      <c r="V192" s="26">
        <f>SUM(sev_pin_cp[[#This Row],[Total IDPs PiN]],sev_pin_cp[[#This Row],[Total Returnees PiN]],sev_pin_cp[[#This Row],[Total HC PiN]])</f>
        <v>0</v>
      </c>
    </row>
    <row r="193" spans="1:22" x14ac:dyDescent="0.2">
      <c r="A193" s="1" t="s">
        <v>432</v>
      </c>
      <c r="B193" s="1" t="s">
        <v>433</v>
      </c>
      <c r="C193" s="1" t="s">
        <v>434</v>
      </c>
      <c r="D193" s="1" t="s">
        <v>433</v>
      </c>
      <c r="E193" s="1" t="s">
        <v>442</v>
      </c>
      <c r="F193" s="1" t="s">
        <v>443</v>
      </c>
      <c r="G193" s="4">
        <v>56.531685966991887</v>
      </c>
      <c r="H193" s="7">
        <v>2</v>
      </c>
      <c r="I193" s="5">
        <v>0</v>
      </c>
      <c r="J193" s="5">
        <v>0</v>
      </c>
      <c r="K193" s="8">
        <v>0</v>
      </c>
      <c r="L193" s="5">
        <v>1230.2453616531411</v>
      </c>
      <c r="M193" s="7">
        <v>2</v>
      </c>
      <c r="N193" s="5">
        <v>0</v>
      </c>
      <c r="O193" s="5">
        <v>0</v>
      </c>
      <c r="P193" s="5">
        <v>0</v>
      </c>
      <c r="Q193" s="5">
        <v>35572.921765295883</v>
      </c>
      <c r="R193" s="5">
        <v>5</v>
      </c>
      <c r="S193" s="5">
        <v>9258.7056649400238</v>
      </c>
      <c r="T193" s="5">
        <v>974.60059630947615</v>
      </c>
      <c r="U193" s="5">
        <v>10233.3062612495</v>
      </c>
      <c r="V193" s="26">
        <f>SUM(sev_pin_cp[[#This Row],[Total IDPs PiN]],sev_pin_cp[[#This Row],[Total Returnees PiN]],sev_pin_cp[[#This Row],[Total HC PiN]])</f>
        <v>10233.3062612495</v>
      </c>
    </row>
    <row r="194" spans="1:22" x14ac:dyDescent="0.2">
      <c r="A194" s="1" t="s">
        <v>432</v>
      </c>
      <c r="B194" s="1" t="s">
        <v>433</v>
      </c>
      <c r="C194" s="1" t="s">
        <v>434</v>
      </c>
      <c r="D194" s="1" t="s">
        <v>433</v>
      </c>
      <c r="E194" s="1" t="s">
        <v>444</v>
      </c>
      <c r="F194" s="1" t="s">
        <v>445</v>
      </c>
      <c r="G194" s="4">
        <v>2359.937885725662</v>
      </c>
      <c r="H194" s="7">
        <v>2</v>
      </c>
      <c r="I194" s="5">
        <v>0</v>
      </c>
      <c r="J194" s="5">
        <v>0</v>
      </c>
      <c r="K194" s="8">
        <v>0</v>
      </c>
      <c r="L194" s="5">
        <v>2473.3899250945651</v>
      </c>
      <c r="M194" s="7">
        <v>4</v>
      </c>
      <c r="N194" s="5">
        <v>618.34748127364128</v>
      </c>
      <c r="O194" s="5">
        <v>0</v>
      </c>
      <c r="P194" s="5">
        <v>618.34748127364128</v>
      </c>
      <c r="Q194" s="5">
        <v>20977.414207147125</v>
      </c>
      <c r="R194" s="5">
        <v>2</v>
      </c>
      <c r="S194" s="5">
        <v>295.45653812883273</v>
      </c>
      <c r="T194" s="5">
        <v>886.36961438649826</v>
      </c>
      <c r="U194" s="5">
        <v>1181.8261525153309</v>
      </c>
      <c r="V194" s="26">
        <f>SUM(sev_pin_cp[[#This Row],[Total IDPs PiN]],sev_pin_cp[[#This Row],[Total Returnees PiN]],sev_pin_cp[[#This Row],[Total HC PiN]])</f>
        <v>1800.1736337889722</v>
      </c>
    </row>
    <row r="195" spans="1:22" x14ac:dyDescent="0.2">
      <c r="A195" s="1" t="s">
        <v>432</v>
      </c>
      <c r="B195" s="1" t="s">
        <v>433</v>
      </c>
      <c r="C195" s="1" t="s">
        <v>434</v>
      </c>
      <c r="D195" s="1" t="s">
        <v>433</v>
      </c>
      <c r="E195" s="1" t="s">
        <v>446</v>
      </c>
      <c r="F195" s="1" t="s">
        <v>447</v>
      </c>
      <c r="G195" s="4">
        <v>562.37670663340577</v>
      </c>
      <c r="H195" s="7">
        <v>5</v>
      </c>
      <c r="I195" s="5">
        <v>562.37670663340577</v>
      </c>
      <c r="J195" s="5">
        <v>0</v>
      </c>
      <c r="K195" s="8">
        <v>562.37670663340577</v>
      </c>
      <c r="L195" s="5">
        <v>548.65368418229127</v>
      </c>
      <c r="M195" s="7">
        <v>2</v>
      </c>
      <c r="N195" s="5">
        <v>0</v>
      </c>
      <c r="O195" s="5">
        <v>0</v>
      </c>
      <c r="P195" s="5">
        <v>0</v>
      </c>
      <c r="Q195" s="5">
        <v>22703.575955580593</v>
      </c>
      <c r="R195" s="5">
        <v>5</v>
      </c>
      <c r="S195" s="5">
        <v>22703.575955580593</v>
      </c>
      <c r="T195" s="5">
        <v>0</v>
      </c>
      <c r="U195" s="5">
        <v>22703.575955580593</v>
      </c>
      <c r="V195" s="26">
        <f>SUM(sev_pin_cp[[#This Row],[Total IDPs PiN]],sev_pin_cp[[#This Row],[Total Returnees PiN]],sev_pin_cp[[#This Row],[Total HC PiN]])</f>
        <v>23265.952662213997</v>
      </c>
    </row>
    <row r="196" spans="1:22" x14ac:dyDescent="0.2">
      <c r="A196" s="1" t="s">
        <v>432</v>
      </c>
      <c r="B196" s="1" t="s">
        <v>433</v>
      </c>
      <c r="C196" s="1" t="s">
        <v>448</v>
      </c>
      <c r="D196" s="1" t="s">
        <v>449</v>
      </c>
      <c r="E196" s="1" t="s">
        <v>450</v>
      </c>
      <c r="F196" s="1" t="s">
        <v>449</v>
      </c>
      <c r="G196" s="4">
        <v>26.994715691985665</v>
      </c>
      <c r="H196" s="7">
        <v>2</v>
      </c>
      <c r="I196" s="5">
        <v>0</v>
      </c>
      <c r="J196" s="5">
        <v>0</v>
      </c>
      <c r="K196" s="8">
        <v>0</v>
      </c>
      <c r="L196" s="5">
        <v>8276.7676652086775</v>
      </c>
      <c r="M196" s="7">
        <v>2</v>
      </c>
      <c r="N196" s="5">
        <v>0</v>
      </c>
      <c r="O196" s="5">
        <v>0</v>
      </c>
      <c r="P196" s="5">
        <v>0</v>
      </c>
      <c r="Q196" s="5">
        <v>51022.747938902656</v>
      </c>
      <c r="R196" s="5">
        <v>2</v>
      </c>
      <c r="S196" s="5">
        <v>5669.1942154336284</v>
      </c>
      <c r="T196" s="5">
        <v>0</v>
      </c>
      <c r="U196" s="5">
        <v>5669.1942154336284</v>
      </c>
      <c r="V196" s="26">
        <f>SUM(sev_pin_cp[[#This Row],[Total IDPs PiN]],sev_pin_cp[[#This Row],[Total Returnees PiN]],sev_pin_cp[[#This Row],[Total HC PiN]])</f>
        <v>5669.1942154336284</v>
      </c>
    </row>
    <row r="197" spans="1:22" x14ac:dyDescent="0.2">
      <c r="A197" s="1" t="s">
        <v>432</v>
      </c>
      <c r="B197" s="1" t="s">
        <v>433</v>
      </c>
      <c r="C197" s="1" t="s">
        <v>448</v>
      </c>
      <c r="D197" s="1" t="s">
        <v>449</v>
      </c>
      <c r="E197" s="1" t="s">
        <v>451</v>
      </c>
      <c r="F197" s="1" t="s">
        <v>452</v>
      </c>
      <c r="G197" s="4">
        <v>1272.5101894429431</v>
      </c>
      <c r="H197" s="7">
        <v>2</v>
      </c>
      <c r="I197" s="5">
        <v>0</v>
      </c>
      <c r="J197" s="5">
        <v>0</v>
      </c>
      <c r="K197" s="8">
        <v>0</v>
      </c>
      <c r="L197" s="5">
        <v>2173.6844366025798</v>
      </c>
      <c r="M197" s="7">
        <v>5</v>
      </c>
      <c r="N197" s="5">
        <v>724.5614788675266</v>
      </c>
      <c r="O197" s="5">
        <v>0</v>
      </c>
      <c r="P197" s="5">
        <v>724.5614788675266</v>
      </c>
      <c r="Q197" s="5">
        <v>37932.865116368434</v>
      </c>
      <c r="R197" s="5">
        <v>5</v>
      </c>
      <c r="S197" s="5">
        <v>11479.682864164155</v>
      </c>
      <c r="T197" s="5">
        <v>499.11664626800672</v>
      </c>
      <c r="U197" s="5">
        <v>11978.799510432162</v>
      </c>
      <c r="V197" s="26">
        <f>SUM(sev_pin_cp[[#This Row],[Total IDPs PiN]],sev_pin_cp[[#This Row],[Total Returnees PiN]],sev_pin_cp[[#This Row],[Total HC PiN]])</f>
        <v>12703.360989299688</v>
      </c>
    </row>
    <row r="198" spans="1:22" x14ac:dyDescent="0.2">
      <c r="A198" s="1" t="s">
        <v>432</v>
      </c>
      <c r="B198" s="1" t="s">
        <v>433</v>
      </c>
      <c r="C198" s="1" t="s">
        <v>448</v>
      </c>
      <c r="D198" s="1" t="s">
        <v>449</v>
      </c>
      <c r="E198" s="1" t="s">
        <v>453</v>
      </c>
      <c r="F198" s="1" t="s">
        <v>454</v>
      </c>
      <c r="G198" s="4">
        <v>21.192335158295641</v>
      </c>
      <c r="H198" s="7">
        <v>2</v>
      </c>
      <c r="I198" s="5">
        <v>0</v>
      </c>
      <c r="J198" s="5">
        <v>0</v>
      </c>
      <c r="K198" s="8">
        <v>0</v>
      </c>
      <c r="L198" s="5">
        <v>1543.100737919543</v>
      </c>
      <c r="M198" s="7">
        <v>2</v>
      </c>
      <c r="N198" s="5">
        <v>0</v>
      </c>
      <c r="O198" s="5">
        <v>0</v>
      </c>
      <c r="P198" s="5">
        <v>0</v>
      </c>
      <c r="Q198" s="5">
        <v>17889.232117353011</v>
      </c>
      <c r="R198" s="5">
        <v>2</v>
      </c>
      <c r="S198" s="5">
        <v>0</v>
      </c>
      <c r="T198" s="5">
        <v>245.05797421031519</v>
      </c>
      <c r="U198" s="5">
        <v>245.05797421031519</v>
      </c>
      <c r="V198" s="26">
        <f>SUM(sev_pin_cp[[#This Row],[Total IDPs PiN]],sev_pin_cp[[#This Row],[Total Returnees PiN]],sev_pin_cp[[#This Row],[Total HC PiN]])</f>
        <v>245.05797421031519</v>
      </c>
    </row>
    <row r="199" spans="1:22" x14ac:dyDescent="0.2">
      <c r="A199" s="1" t="s">
        <v>432</v>
      </c>
      <c r="B199" s="1" t="s">
        <v>433</v>
      </c>
      <c r="C199" s="1" t="s">
        <v>448</v>
      </c>
      <c r="D199" s="1" t="s">
        <v>449</v>
      </c>
      <c r="E199" s="1" t="s">
        <v>455</v>
      </c>
      <c r="F199" s="1" t="s">
        <v>456</v>
      </c>
      <c r="G199" s="4">
        <v>2321.511030392463</v>
      </c>
      <c r="H199" s="7">
        <v>2</v>
      </c>
      <c r="I199" s="5">
        <v>0</v>
      </c>
      <c r="J199" s="5">
        <v>0</v>
      </c>
      <c r="K199" s="8">
        <v>0</v>
      </c>
      <c r="L199" s="5">
        <v>1.1619143562530152</v>
      </c>
      <c r="M199" s="7">
        <v>5</v>
      </c>
      <c r="N199" s="5">
        <v>1.1619143562530152</v>
      </c>
      <c r="O199" s="5">
        <v>0</v>
      </c>
      <c r="P199" s="5">
        <v>1.1619143562530152</v>
      </c>
      <c r="Q199" s="5">
        <v>17020.913499247992</v>
      </c>
      <c r="R199" s="5">
        <v>5</v>
      </c>
      <c r="S199" s="5">
        <v>5843.0001564582662</v>
      </c>
      <c r="T199" s="5">
        <v>0</v>
      </c>
      <c r="U199" s="5">
        <v>5843.0001564582662</v>
      </c>
      <c r="V199" s="26">
        <f>SUM(sev_pin_cp[[#This Row],[Total IDPs PiN]],sev_pin_cp[[#This Row],[Total Returnees PiN]],sev_pin_cp[[#This Row],[Total HC PiN]])</f>
        <v>5844.1620708145192</v>
      </c>
    </row>
    <row r="200" spans="1:22" x14ac:dyDescent="0.2">
      <c r="A200" s="1" t="s">
        <v>432</v>
      </c>
      <c r="B200" s="1" t="s">
        <v>433</v>
      </c>
      <c r="C200" s="1" t="s">
        <v>457</v>
      </c>
      <c r="D200" s="1" t="s">
        <v>458</v>
      </c>
      <c r="E200" s="1" t="s">
        <v>459</v>
      </c>
      <c r="F200" s="1" t="s">
        <v>458</v>
      </c>
      <c r="G200" s="4">
        <v>541.67728721212791</v>
      </c>
      <c r="H200" s="7">
        <v>2</v>
      </c>
      <c r="I200" s="5">
        <v>0</v>
      </c>
      <c r="J200" s="5">
        <v>0</v>
      </c>
      <c r="K200" s="8">
        <v>0</v>
      </c>
      <c r="L200" s="5">
        <v>15498.665507050187</v>
      </c>
      <c r="M200" s="7">
        <v>3</v>
      </c>
      <c r="N200" s="5">
        <v>0</v>
      </c>
      <c r="O200" s="5">
        <v>8610.3697261389934</v>
      </c>
      <c r="P200" s="5">
        <v>8610.3697261389934</v>
      </c>
      <c r="Q200" s="5">
        <v>60845.655059571356</v>
      </c>
      <c r="R200" s="5">
        <v>3</v>
      </c>
      <c r="S200" s="5">
        <v>881.82108781987529</v>
      </c>
      <c r="T200" s="5">
        <v>11463.674141658381</v>
      </c>
      <c r="U200" s="5">
        <v>12345.495229478256</v>
      </c>
      <c r="V200" s="26">
        <f>SUM(sev_pin_cp[[#This Row],[Total IDPs PiN]],sev_pin_cp[[#This Row],[Total Returnees PiN]],sev_pin_cp[[#This Row],[Total HC PiN]])</f>
        <v>20955.86495561725</v>
      </c>
    </row>
    <row r="201" spans="1:22" x14ac:dyDescent="0.2">
      <c r="A201" s="1" t="s">
        <v>432</v>
      </c>
      <c r="B201" s="1" t="s">
        <v>433</v>
      </c>
      <c r="C201" s="1" t="s">
        <v>457</v>
      </c>
      <c r="D201" s="1" t="s">
        <v>458</v>
      </c>
      <c r="E201" s="1" t="s">
        <v>460</v>
      </c>
      <c r="F201" s="1" t="s">
        <v>461</v>
      </c>
      <c r="G201" s="4">
        <v>1721.5463089876639</v>
      </c>
      <c r="H201" s="7">
        <v>5</v>
      </c>
      <c r="I201" s="5">
        <v>1721.5463089876639</v>
      </c>
      <c r="J201" s="5">
        <v>0</v>
      </c>
      <c r="K201" s="8">
        <v>1721.5463089876639</v>
      </c>
      <c r="L201" s="5">
        <v>1058.2222874921131</v>
      </c>
      <c r="M201" s="7">
        <v>5</v>
      </c>
      <c r="N201" s="5">
        <v>1058.2222874921131</v>
      </c>
      <c r="O201" s="5">
        <v>0</v>
      </c>
      <c r="P201" s="5">
        <v>1058.2222874921131</v>
      </c>
      <c r="Q201" s="5">
        <v>27014.467045232032</v>
      </c>
      <c r="R201" s="5">
        <v>5</v>
      </c>
      <c r="S201" s="5">
        <v>24424.038698428958</v>
      </c>
      <c r="T201" s="5">
        <v>0</v>
      </c>
      <c r="U201" s="5">
        <v>24424.038698428958</v>
      </c>
      <c r="V201" s="26">
        <f>SUM(sev_pin_cp[[#This Row],[Total IDPs PiN]],sev_pin_cp[[#This Row],[Total Returnees PiN]],sev_pin_cp[[#This Row],[Total HC PiN]])</f>
        <v>27203.807294908736</v>
      </c>
    </row>
    <row r="202" spans="1:22" x14ac:dyDescent="0.2">
      <c r="A202" s="1" t="s">
        <v>432</v>
      </c>
      <c r="B202" s="1" t="s">
        <v>433</v>
      </c>
      <c r="C202" s="1" t="s">
        <v>457</v>
      </c>
      <c r="D202" s="1" t="s">
        <v>458</v>
      </c>
      <c r="E202" s="1" t="s">
        <v>462</v>
      </c>
      <c r="F202" s="1" t="s">
        <v>463</v>
      </c>
      <c r="G202" s="4">
        <v>560.33327006682725</v>
      </c>
      <c r="H202" s="7">
        <v>2</v>
      </c>
      <c r="I202" s="5">
        <v>0</v>
      </c>
      <c r="J202" s="5">
        <v>0</v>
      </c>
      <c r="K202" s="8">
        <v>0</v>
      </c>
      <c r="L202" s="5">
        <v>25036.815385685535</v>
      </c>
      <c r="M202" s="7">
        <v>2</v>
      </c>
      <c r="N202" s="5">
        <v>0</v>
      </c>
      <c r="O202" s="5">
        <v>1192.2293040802635</v>
      </c>
      <c r="P202" s="5">
        <v>1192.2293040802635</v>
      </c>
      <c r="Q202" s="5">
        <v>108486.56336471817</v>
      </c>
      <c r="R202" s="5">
        <v>2</v>
      </c>
      <c r="S202" s="5">
        <v>0</v>
      </c>
      <c r="T202" s="5">
        <v>1643.7358085563342</v>
      </c>
      <c r="U202" s="5">
        <v>1643.7358085563342</v>
      </c>
      <c r="V202" s="26">
        <f>SUM(sev_pin_cp[[#This Row],[Total IDPs PiN]],sev_pin_cp[[#This Row],[Total Returnees PiN]],sev_pin_cp[[#This Row],[Total HC PiN]])</f>
        <v>2835.965112636598</v>
      </c>
    </row>
    <row r="203" spans="1:22" x14ac:dyDescent="0.2">
      <c r="A203" s="1" t="s">
        <v>464</v>
      </c>
      <c r="B203" s="1" t="s">
        <v>465</v>
      </c>
      <c r="C203" s="1" t="s">
        <v>466</v>
      </c>
      <c r="D203" s="1" t="s">
        <v>465</v>
      </c>
      <c r="E203" s="1" t="s">
        <v>467</v>
      </c>
      <c r="F203" s="1" t="s">
        <v>465</v>
      </c>
      <c r="G203" s="4">
        <v>16321.854764696032</v>
      </c>
      <c r="H203" s="7">
        <v>3</v>
      </c>
      <c r="I203" s="5">
        <v>837.01819306133496</v>
      </c>
      <c r="J203" s="5">
        <v>2511.054579184005</v>
      </c>
      <c r="K203" s="8">
        <v>3348.0727722453398</v>
      </c>
      <c r="L203" s="5">
        <v>1948.0825093022072</v>
      </c>
      <c r="M203" s="7">
        <v>2</v>
      </c>
      <c r="N203" s="5">
        <v>0</v>
      </c>
      <c r="O203" s="5">
        <v>0</v>
      </c>
      <c r="P203" s="5">
        <v>0</v>
      </c>
      <c r="Q203" s="5">
        <v>102583.49317716793</v>
      </c>
      <c r="R203" s="5">
        <v>5</v>
      </c>
      <c r="S203" s="5">
        <v>38102.440322948038</v>
      </c>
      <c r="T203" s="5">
        <v>8792.8708437572459</v>
      </c>
      <c r="U203" s="5">
        <v>46895.311166705287</v>
      </c>
      <c r="V203" s="26">
        <f>SUM(sev_pin_cp[[#This Row],[Total IDPs PiN]],sev_pin_cp[[#This Row],[Total Returnees PiN]],sev_pin_cp[[#This Row],[Total HC PiN]])</f>
        <v>50243.383938950625</v>
      </c>
    </row>
    <row r="204" spans="1:22" x14ac:dyDescent="0.2">
      <c r="A204" s="1" t="s">
        <v>464</v>
      </c>
      <c r="B204" s="1" t="s">
        <v>465</v>
      </c>
      <c r="C204" s="1" t="s">
        <v>466</v>
      </c>
      <c r="D204" s="1" t="s">
        <v>465</v>
      </c>
      <c r="E204" s="1" t="s">
        <v>468</v>
      </c>
      <c r="F204" s="1" t="s">
        <v>469</v>
      </c>
      <c r="G204" s="4">
        <v>16.444841414509657</v>
      </c>
      <c r="H204" s="7">
        <v>2</v>
      </c>
      <c r="I204" s="5">
        <v>0</v>
      </c>
      <c r="J204" s="5">
        <v>0</v>
      </c>
      <c r="K204" s="8">
        <v>0</v>
      </c>
      <c r="L204" s="5">
        <v>7.6299671892088945</v>
      </c>
      <c r="M204" s="7">
        <v>2</v>
      </c>
      <c r="N204" s="5">
        <v>0</v>
      </c>
      <c r="O204" s="5">
        <v>0</v>
      </c>
      <c r="P204" s="5">
        <v>0</v>
      </c>
      <c r="Q204" s="5">
        <v>1769.7999453153479</v>
      </c>
      <c r="R204" s="5">
        <v>2</v>
      </c>
      <c r="S204" s="5">
        <v>0</v>
      </c>
      <c r="T204" s="5">
        <v>0</v>
      </c>
      <c r="U204" s="5">
        <v>0</v>
      </c>
      <c r="V204" s="26">
        <f>SUM(sev_pin_cp[[#This Row],[Total IDPs PiN]],sev_pin_cp[[#This Row],[Total Returnees PiN]],sev_pin_cp[[#This Row],[Total HC PiN]])</f>
        <v>0</v>
      </c>
    </row>
    <row r="205" spans="1:22" x14ac:dyDescent="0.2">
      <c r="A205" s="1" t="s">
        <v>464</v>
      </c>
      <c r="B205" s="1" t="s">
        <v>465</v>
      </c>
      <c r="C205" s="1" t="s">
        <v>466</v>
      </c>
      <c r="D205" s="1" t="s">
        <v>465</v>
      </c>
      <c r="E205" s="1" t="s">
        <v>470</v>
      </c>
      <c r="F205" s="1" t="s">
        <v>471</v>
      </c>
      <c r="G205" s="4">
        <v>2129.9462183334099</v>
      </c>
      <c r="H205" s="7">
        <v>2</v>
      </c>
      <c r="I205" s="5">
        <v>0</v>
      </c>
      <c r="J205" s="5">
        <v>304.27803119048713</v>
      </c>
      <c r="K205" s="8">
        <v>304.27803119048713</v>
      </c>
      <c r="L205" s="5">
        <v>86.979682990517205</v>
      </c>
      <c r="M205" s="7">
        <v>2</v>
      </c>
      <c r="N205" s="5">
        <v>0</v>
      </c>
      <c r="O205" s="5">
        <v>0</v>
      </c>
      <c r="P205" s="5">
        <v>0</v>
      </c>
      <c r="Q205" s="5">
        <v>7023.0270511704621</v>
      </c>
      <c r="R205" s="5">
        <v>2</v>
      </c>
      <c r="S205" s="5">
        <v>419.28519708480371</v>
      </c>
      <c r="T205" s="5">
        <v>209.64259854240186</v>
      </c>
      <c r="U205" s="5">
        <v>628.92779562720557</v>
      </c>
      <c r="V205" s="26">
        <f>SUM(sev_pin_cp[[#This Row],[Total IDPs PiN]],sev_pin_cp[[#This Row],[Total Returnees PiN]],sev_pin_cp[[#This Row],[Total HC PiN]])</f>
        <v>933.2058268176927</v>
      </c>
    </row>
    <row r="206" spans="1:22" x14ac:dyDescent="0.2">
      <c r="A206" s="1" t="s">
        <v>464</v>
      </c>
      <c r="B206" s="1" t="s">
        <v>465</v>
      </c>
      <c r="C206" s="1" t="s">
        <v>466</v>
      </c>
      <c r="D206" s="1" t="s">
        <v>465</v>
      </c>
      <c r="E206" s="1" t="s">
        <v>472</v>
      </c>
      <c r="F206" s="1" t="s">
        <v>473</v>
      </c>
      <c r="G206" s="4">
        <v>628.335600724492</v>
      </c>
      <c r="H206" s="7">
        <v>5</v>
      </c>
      <c r="I206" s="5">
        <v>314.167800362246</v>
      </c>
      <c r="J206" s="5">
        <v>0</v>
      </c>
      <c r="K206" s="8">
        <v>314.167800362246</v>
      </c>
      <c r="L206" s="5">
        <v>9.1226604950694323</v>
      </c>
      <c r="M206" s="7">
        <v>2</v>
      </c>
      <c r="N206" s="5">
        <v>0</v>
      </c>
      <c r="O206" s="5">
        <v>0</v>
      </c>
      <c r="P206" s="5">
        <v>0</v>
      </c>
      <c r="Q206" s="5">
        <v>7561.9106460052335</v>
      </c>
      <c r="R206" s="5">
        <v>5</v>
      </c>
      <c r="S206" s="5">
        <v>4454.2761339482886</v>
      </c>
      <c r="T206" s="5">
        <v>828.70253654851865</v>
      </c>
      <c r="U206" s="5">
        <v>5282.9786704968074</v>
      </c>
      <c r="V206" s="26">
        <f>SUM(sev_pin_cp[[#This Row],[Total IDPs PiN]],sev_pin_cp[[#This Row],[Total Returnees PiN]],sev_pin_cp[[#This Row],[Total HC PiN]])</f>
        <v>5597.1464708590538</v>
      </c>
    </row>
    <row r="207" spans="1:22" x14ac:dyDescent="0.2">
      <c r="A207" s="1" t="s">
        <v>464</v>
      </c>
      <c r="B207" s="1" t="s">
        <v>465</v>
      </c>
      <c r="C207" s="1" t="s">
        <v>466</v>
      </c>
      <c r="D207" s="1" t="s">
        <v>465</v>
      </c>
      <c r="E207" s="1" t="s">
        <v>474</v>
      </c>
      <c r="F207" s="1" t="s">
        <v>475</v>
      </c>
      <c r="G207" s="4">
        <v>579.43590823703539</v>
      </c>
      <c r="H207" s="7">
        <v>2</v>
      </c>
      <c r="I207" s="5">
        <v>0</v>
      </c>
      <c r="J207" s="5">
        <v>0</v>
      </c>
      <c r="K207" s="8">
        <v>0</v>
      </c>
      <c r="L207" s="5">
        <v>89.226953947742913</v>
      </c>
      <c r="M207" s="7">
        <v>2</v>
      </c>
      <c r="N207" s="5">
        <v>0</v>
      </c>
      <c r="O207" s="5">
        <v>0</v>
      </c>
      <c r="P207" s="5">
        <v>0</v>
      </c>
      <c r="Q207" s="5">
        <v>14613.691071326919</v>
      </c>
      <c r="R207" s="5">
        <v>2</v>
      </c>
      <c r="S207" s="5">
        <v>1440.7864436519496</v>
      </c>
      <c r="T207" s="5">
        <v>1029.133174037107</v>
      </c>
      <c r="U207" s="5">
        <v>2469.9196176890564</v>
      </c>
      <c r="V207" s="26">
        <f>SUM(sev_pin_cp[[#This Row],[Total IDPs PiN]],sev_pin_cp[[#This Row],[Total Returnees PiN]],sev_pin_cp[[#This Row],[Total HC PiN]])</f>
        <v>2469.9196176890564</v>
      </c>
    </row>
    <row r="208" spans="1:22" x14ac:dyDescent="0.2">
      <c r="A208" s="1" t="s">
        <v>464</v>
      </c>
      <c r="B208" s="1" t="s">
        <v>465</v>
      </c>
      <c r="C208" s="1" t="s">
        <v>466</v>
      </c>
      <c r="D208" s="1" t="s">
        <v>465</v>
      </c>
      <c r="E208" s="1" t="s">
        <v>476</v>
      </c>
      <c r="F208" s="1" t="s">
        <v>477</v>
      </c>
      <c r="G208" s="4">
        <v>933.72649917476622</v>
      </c>
      <c r="H208" s="7">
        <v>2</v>
      </c>
      <c r="I208" s="5">
        <v>0</v>
      </c>
      <c r="J208" s="5">
        <v>0</v>
      </c>
      <c r="K208" s="8">
        <v>0</v>
      </c>
      <c r="L208" s="5">
        <v>433.49710251237855</v>
      </c>
      <c r="M208" s="7">
        <v>2</v>
      </c>
      <c r="N208" s="5">
        <v>0</v>
      </c>
      <c r="O208" s="5">
        <v>0</v>
      </c>
      <c r="P208" s="5">
        <v>0</v>
      </c>
      <c r="Q208" s="5">
        <v>5847.2207592151108</v>
      </c>
      <c r="R208" s="5">
        <v>2</v>
      </c>
      <c r="S208" s="5">
        <v>84.742329843697263</v>
      </c>
      <c r="T208" s="5">
        <v>0</v>
      </c>
      <c r="U208" s="5">
        <v>84.742329843697263</v>
      </c>
      <c r="V208" s="26">
        <f>SUM(sev_pin_cp[[#This Row],[Total IDPs PiN]],sev_pin_cp[[#This Row],[Total Returnees PiN]],sev_pin_cp[[#This Row],[Total HC PiN]])</f>
        <v>84.742329843697263</v>
      </c>
    </row>
    <row r="209" spans="1:22" x14ac:dyDescent="0.2">
      <c r="A209" s="1" t="s">
        <v>464</v>
      </c>
      <c r="B209" s="1" t="s">
        <v>465</v>
      </c>
      <c r="C209" s="1" t="s">
        <v>466</v>
      </c>
      <c r="D209" s="1" t="s">
        <v>465</v>
      </c>
      <c r="E209" s="1" t="s">
        <v>478</v>
      </c>
      <c r="F209" s="1" t="s">
        <v>479</v>
      </c>
      <c r="G209" s="4">
        <v>2209.711712514686</v>
      </c>
      <c r="H209" s="7">
        <v>2</v>
      </c>
      <c r="I209" s="5">
        <v>0</v>
      </c>
      <c r="J209" s="5">
        <v>245.52352361274288</v>
      </c>
      <c r="K209" s="8">
        <v>245.52352361274288</v>
      </c>
      <c r="L209" s="5">
        <v>30.679317749058058</v>
      </c>
      <c r="M209" s="7">
        <v>2</v>
      </c>
      <c r="N209" s="5">
        <v>0</v>
      </c>
      <c r="O209" s="5">
        <v>0</v>
      </c>
      <c r="P209" s="5">
        <v>0</v>
      </c>
      <c r="Q209" s="5">
        <v>7495.4783049062098</v>
      </c>
      <c r="R209" s="5">
        <v>2</v>
      </c>
      <c r="S209" s="5">
        <v>217.26024072191913</v>
      </c>
      <c r="T209" s="5">
        <v>325.89036108287866</v>
      </c>
      <c r="U209" s="5">
        <v>543.15060180479782</v>
      </c>
      <c r="V209" s="26">
        <f>SUM(sev_pin_cp[[#This Row],[Total IDPs PiN]],sev_pin_cp[[#This Row],[Total Returnees PiN]],sev_pin_cp[[#This Row],[Total HC PiN]])</f>
        <v>788.67412541754072</v>
      </c>
    </row>
    <row r="210" spans="1:22" x14ac:dyDescent="0.2">
      <c r="A210" s="1" t="s">
        <v>464</v>
      </c>
      <c r="B210" s="1" t="s">
        <v>465</v>
      </c>
      <c r="C210" s="1" t="s">
        <v>480</v>
      </c>
      <c r="D210" s="1" t="s">
        <v>481</v>
      </c>
      <c r="E210" s="1" t="s">
        <v>482</v>
      </c>
      <c r="F210" s="1" t="s">
        <v>481</v>
      </c>
      <c r="G210" s="4">
        <v>3845.4525434358238</v>
      </c>
      <c r="H210" s="7">
        <v>2</v>
      </c>
      <c r="I210" s="5">
        <v>0</v>
      </c>
      <c r="J210" s="5">
        <v>0</v>
      </c>
      <c r="K210" s="8">
        <v>0</v>
      </c>
      <c r="L210" s="5">
        <v>4357.2766555077587</v>
      </c>
      <c r="M210" s="7">
        <v>2</v>
      </c>
      <c r="N210" s="5">
        <v>264.07737306107629</v>
      </c>
      <c r="O210" s="5">
        <v>66.019343265269072</v>
      </c>
      <c r="P210" s="5">
        <v>330.09671632634536</v>
      </c>
      <c r="Q210" s="5">
        <v>27492.984540644622</v>
      </c>
      <c r="R210" s="5">
        <v>2</v>
      </c>
      <c r="S210" s="5">
        <v>4123.9476810966889</v>
      </c>
      <c r="T210" s="5">
        <v>1030.9869202741722</v>
      </c>
      <c r="U210" s="5">
        <v>5154.9346013708609</v>
      </c>
      <c r="V210" s="26">
        <f>SUM(sev_pin_cp[[#This Row],[Total IDPs PiN]],sev_pin_cp[[#This Row],[Total Returnees PiN]],sev_pin_cp[[#This Row],[Total HC PiN]])</f>
        <v>5485.0313176972068</v>
      </c>
    </row>
    <row r="211" spans="1:22" x14ac:dyDescent="0.2">
      <c r="A211" s="1" t="s">
        <v>464</v>
      </c>
      <c r="B211" s="1" t="s">
        <v>465</v>
      </c>
      <c r="C211" s="1" t="s">
        <v>480</v>
      </c>
      <c r="D211" s="1" t="s">
        <v>481</v>
      </c>
      <c r="E211" s="1" t="s">
        <v>483</v>
      </c>
      <c r="F211" s="1" t="s">
        <v>484</v>
      </c>
      <c r="G211" s="4">
        <v>6.6075868153019481</v>
      </c>
      <c r="H211" s="7">
        <v>2</v>
      </c>
      <c r="I211" s="5">
        <v>0</v>
      </c>
      <c r="J211" s="5">
        <v>0</v>
      </c>
      <c r="K211" s="8">
        <v>0</v>
      </c>
      <c r="L211" s="5">
        <v>0</v>
      </c>
      <c r="M211" s="7">
        <v>2</v>
      </c>
      <c r="N211" s="5">
        <v>0</v>
      </c>
      <c r="O211" s="5">
        <v>0</v>
      </c>
      <c r="P211" s="5">
        <v>0</v>
      </c>
      <c r="Q211" s="5">
        <v>5056.3164648327856</v>
      </c>
      <c r="R211" s="5">
        <v>2</v>
      </c>
      <c r="S211" s="5">
        <v>68.328600876118728</v>
      </c>
      <c r="T211" s="5">
        <v>0</v>
      </c>
      <c r="U211" s="5">
        <v>68.328600876118728</v>
      </c>
      <c r="V211" s="26">
        <f>SUM(sev_pin_cp[[#This Row],[Total IDPs PiN]],sev_pin_cp[[#This Row],[Total Returnees PiN]],sev_pin_cp[[#This Row],[Total HC PiN]])</f>
        <v>68.328600876118728</v>
      </c>
    </row>
    <row r="212" spans="1:22" x14ac:dyDescent="0.2">
      <c r="A212" s="1" t="s">
        <v>464</v>
      </c>
      <c r="B212" s="1" t="s">
        <v>465</v>
      </c>
      <c r="C212" s="1" t="s">
        <v>480</v>
      </c>
      <c r="D212" s="1" t="s">
        <v>481</v>
      </c>
      <c r="E212" s="1" t="s">
        <v>485</v>
      </c>
      <c r="F212" s="1" t="s">
        <v>486</v>
      </c>
      <c r="G212" s="4">
        <v>625.18699287705181</v>
      </c>
      <c r="H212" s="7">
        <v>5</v>
      </c>
      <c r="I212" s="5">
        <v>312.5934964385259</v>
      </c>
      <c r="J212" s="5">
        <v>0</v>
      </c>
      <c r="K212" s="8">
        <v>312.5934964385259</v>
      </c>
      <c r="L212" s="5">
        <v>0</v>
      </c>
      <c r="M212" s="7">
        <v>2</v>
      </c>
      <c r="N212" s="5">
        <v>0</v>
      </c>
      <c r="O212" s="5">
        <v>0</v>
      </c>
      <c r="P212" s="5">
        <v>0</v>
      </c>
      <c r="Q212" s="5">
        <v>3009.864633013317</v>
      </c>
      <c r="R212" s="5">
        <v>5</v>
      </c>
      <c r="S212" s="5">
        <v>805.45673277821152</v>
      </c>
      <c r="T212" s="5">
        <v>84.784919239811742</v>
      </c>
      <c r="U212" s="5">
        <v>890.24165201802327</v>
      </c>
      <c r="V212" s="26">
        <f>SUM(sev_pin_cp[[#This Row],[Total IDPs PiN]],sev_pin_cp[[#This Row],[Total Returnees PiN]],sev_pin_cp[[#This Row],[Total HC PiN]])</f>
        <v>1202.8351484565492</v>
      </c>
    </row>
    <row r="213" spans="1:22" x14ac:dyDescent="0.2">
      <c r="A213" s="1" t="s">
        <v>464</v>
      </c>
      <c r="B213" s="1" t="s">
        <v>465</v>
      </c>
      <c r="C213" s="1" t="s">
        <v>487</v>
      </c>
      <c r="D213" s="1" t="s">
        <v>488</v>
      </c>
      <c r="E213" s="1" t="s">
        <v>489</v>
      </c>
      <c r="F213" s="1" t="s">
        <v>488</v>
      </c>
      <c r="G213" s="4">
        <v>1849.5114555727785</v>
      </c>
      <c r="H213" s="7">
        <v>5</v>
      </c>
      <c r="I213" s="5">
        <v>1849.5114555727785</v>
      </c>
      <c r="J213" s="5">
        <v>0</v>
      </c>
      <c r="K213" s="8">
        <v>1849.5114555727785</v>
      </c>
      <c r="L213" s="5">
        <v>41.518475923796188</v>
      </c>
      <c r="M213" s="7">
        <v>2</v>
      </c>
      <c r="N213" s="5">
        <v>0</v>
      </c>
      <c r="O213" s="5">
        <v>0</v>
      </c>
      <c r="P213" s="5">
        <v>0</v>
      </c>
      <c r="Q213" s="5">
        <v>23255.310345517275</v>
      </c>
      <c r="R213" s="5">
        <v>5</v>
      </c>
      <c r="S213" s="5">
        <v>11627.655172758637</v>
      </c>
      <c r="T213" s="5">
        <v>2514.0876049207868</v>
      </c>
      <c r="U213" s="5">
        <v>14141.742777679425</v>
      </c>
      <c r="V213" s="26">
        <f>SUM(sev_pin_cp[[#This Row],[Total IDPs PiN]],sev_pin_cp[[#This Row],[Total Returnees PiN]],sev_pin_cp[[#This Row],[Total HC PiN]])</f>
        <v>15991.254233252203</v>
      </c>
    </row>
    <row r="214" spans="1:22" x14ac:dyDescent="0.2">
      <c r="A214" s="1" t="s">
        <v>464</v>
      </c>
      <c r="B214" s="1" t="s">
        <v>465</v>
      </c>
      <c r="C214" s="1" t="s">
        <v>487</v>
      </c>
      <c r="D214" s="1" t="s">
        <v>488</v>
      </c>
      <c r="E214" s="1" t="s">
        <v>490</v>
      </c>
      <c r="F214" s="1" t="s">
        <v>491</v>
      </c>
      <c r="G214" s="4">
        <v>748.65156794425104</v>
      </c>
      <c r="H214" s="7">
        <v>2</v>
      </c>
      <c r="I214" s="5">
        <v>0</v>
      </c>
      <c r="J214" s="5">
        <v>0</v>
      </c>
      <c r="K214" s="8">
        <v>0</v>
      </c>
      <c r="L214" s="5">
        <v>11.971627675460429</v>
      </c>
      <c r="M214" s="7">
        <v>2</v>
      </c>
      <c r="N214" s="5">
        <v>0</v>
      </c>
      <c r="O214" s="5">
        <v>0</v>
      </c>
      <c r="P214" s="5">
        <v>0</v>
      </c>
      <c r="Q214" s="5">
        <v>4944.8868093578903</v>
      </c>
      <c r="R214" s="5">
        <v>2</v>
      </c>
      <c r="S214" s="5">
        <v>74.922527414513496</v>
      </c>
      <c r="T214" s="5">
        <v>149.84505482902699</v>
      </c>
      <c r="U214" s="5">
        <v>224.76758224354049</v>
      </c>
      <c r="V214" s="26">
        <f>SUM(sev_pin_cp[[#This Row],[Total IDPs PiN]],sev_pin_cp[[#This Row],[Total Returnees PiN]],sev_pin_cp[[#This Row],[Total HC PiN]])</f>
        <v>224.76758224354049</v>
      </c>
    </row>
    <row r="215" spans="1:22" x14ac:dyDescent="0.2">
      <c r="A215" s="1" t="s">
        <v>464</v>
      </c>
      <c r="B215" s="1" t="s">
        <v>465</v>
      </c>
      <c r="C215" s="1" t="s">
        <v>487</v>
      </c>
      <c r="D215" s="1" t="s">
        <v>488</v>
      </c>
      <c r="E215" s="1" t="s">
        <v>492</v>
      </c>
      <c r="F215" s="1" t="s">
        <v>493</v>
      </c>
      <c r="G215" s="4">
        <v>64.562620423892099</v>
      </c>
      <c r="H215" s="7">
        <v>3</v>
      </c>
      <c r="I215" s="5">
        <v>0</v>
      </c>
      <c r="J215" s="5">
        <v>64.562620423892099</v>
      </c>
      <c r="K215" s="8">
        <v>64.562620423892099</v>
      </c>
      <c r="L215" s="5">
        <v>0</v>
      </c>
      <c r="M215" s="7">
        <v>2</v>
      </c>
      <c r="N215" s="5">
        <v>0</v>
      </c>
      <c r="O215" s="5">
        <v>0</v>
      </c>
      <c r="P215" s="5">
        <v>0</v>
      </c>
      <c r="Q215" s="5">
        <v>2806.2670520231213</v>
      </c>
      <c r="R215" s="5">
        <v>5</v>
      </c>
      <c r="S215" s="5">
        <v>2173.8688431165024</v>
      </c>
      <c r="T215" s="5">
        <v>0</v>
      </c>
      <c r="U215" s="5">
        <v>2173.8688431165024</v>
      </c>
      <c r="V215" s="26">
        <f>SUM(sev_pin_cp[[#This Row],[Total IDPs PiN]],sev_pin_cp[[#This Row],[Total Returnees PiN]],sev_pin_cp[[#This Row],[Total HC PiN]])</f>
        <v>2238.4314635403944</v>
      </c>
    </row>
    <row r="216" spans="1:22" x14ac:dyDescent="0.2">
      <c r="A216" s="1" t="s">
        <v>464</v>
      </c>
      <c r="B216" s="1" t="s">
        <v>465</v>
      </c>
      <c r="C216" s="1" t="s">
        <v>487</v>
      </c>
      <c r="D216" s="1" t="s">
        <v>488</v>
      </c>
      <c r="E216" s="1" t="s">
        <v>494</v>
      </c>
      <c r="F216" s="1" t="s">
        <v>495</v>
      </c>
      <c r="G216" s="4">
        <v>260.63939899833059</v>
      </c>
      <c r="H216" s="7">
        <v>5</v>
      </c>
      <c r="I216" s="5">
        <v>260.63939899833059</v>
      </c>
      <c r="J216" s="5">
        <v>0</v>
      </c>
      <c r="K216" s="8">
        <v>260.63939899833059</v>
      </c>
      <c r="L216" s="5">
        <v>4.2773211763195071</v>
      </c>
      <c r="M216" s="7">
        <v>2</v>
      </c>
      <c r="N216" s="5">
        <v>0</v>
      </c>
      <c r="O216" s="5">
        <v>0</v>
      </c>
      <c r="P216" s="5">
        <v>0</v>
      </c>
      <c r="Q216" s="5">
        <v>2705.8433799922955</v>
      </c>
      <c r="R216" s="5">
        <v>5</v>
      </c>
      <c r="S216" s="5">
        <v>2705.8433799922955</v>
      </c>
      <c r="T216" s="5">
        <v>0</v>
      </c>
      <c r="U216" s="5">
        <v>2705.8433799922955</v>
      </c>
      <c r="V216" s="26">
        <f>SUM(sev_pin_cp[[#This Row],[Total IDPs PiN]],sev_pin_cp[[#This Row],[Total Returnees PiN]],sev_pin_cp[[#This Row],[Total HC PiN]])</f>
        <v>2966.4827789906262</v>
      </c>
    </row>
    <row r="217" spans="1:22" x14ac:dyDescent="0.2">
      <c r="A217" s="1" t="s">
        <v>464</v>
      </c>
      <c r="B217" s="1" t="s">
        <v>465</v>
      </c>
      <c r="C217" s="1" t="s">
        <v>487</v>
      </c>
      <c r="D217" s="1" t="s">
        <v>488</v>
      </c>
      <c r="E217" s="1" t="s">
        <v>496</v>
      </c>
      <c r="F217" s="1" t="s">
        <v>497</v>
      </c>
      <c r="G217" s="4">
        <v>312.67361674050335</v>
      </c>
      <c r="H217" s="7">
        <v>2</v>
      </c>
      <c r="I217" s="5">
        <v>0</v>
      </c>
      <c r="J217" s="5">
        <v>0</v>
      </c>
      <c r="K217" s="8">
        <v>0</v>
      </c>
      <c r="L217" s="5">
        <v>102.42334574417947</v>
      </c>
      <c r="M217" s="7">
        <v>2</v>
      </c>
      <c r="N217" s="5">
        <v>0</v>
      </c>
      <c r="O217" s="5">
        <v>0</v>
      </c>
      <c r="P217" s="5">
        <v>0</v>
      </c>
      <c r="Q217" s="5">
        <v>8161.3827127910263</v>
      </c>
      <c r="R217" s="5">
        <v>5</v>
      </c>
      <c r="S217" s="5">
        <v>2683.1943165340358</v>
      </c>
      <c r="T217" s="5">
        <v>1117.9976318891815</v>
      </c>
      <c r="U217" s="5">
        <v>3801.1919484232176</v>
      </c>
      <c r="V217" s="26">
        <f>SUM(sev_pin_cp[[#This Row],[Total IDPs PiN]],sev_pin_cp[[#This Row],[Total Returnees PiN]],sev_pin_cp[[#This Row],[Total HC PiN]])</f>
        <v>3801.1919484232176</v>
      </c>
    </row>
    <row r="218" spans="1:22" x14ac:dyDescent="0.2">
      <c r="A218" s="1" t="s">
        <v>464</v>
      </c>
      <c r="B218" s="1" t="s">
        <v>465</v>
      </c>
      <c r="C218" s="1" t="s">
        <v>487</v>
      </c>
      <c r="D218" s="1" t="s">
        <v>488</v>
      </c>
      <c r="E218" s="1" t="s">
        <v>498</v>
      </c>
      <c r="F218" s="1" t="s">
        <v>499</v>
      </c>
      <c r="G218" s="4">
        <v>641.19725764694613</v>
      </c>
      <c r="H218" s="7">
        <v>5</v>
      </c>
      <c r="I218" s="5">
        <v>641.19725764694613</v>
      </c>
      <c r="J218" s="5">
        <v>0</v>
      </c>
      <c r="K218" s="8">
        <v>641.19725764694613</v>
      </c>
      <c r="L218" s="5">
        <v>3.6720442995493339</v>
      </c>
      <c r="M218" s="7">
        <v>2</v>
      </c>
      <c r="N218" s="5">
        <v>0</v>
      </c>
      <c r="O218" s="5">
        <v>0</v>
      </c>
      <c r="P218" s="5">
        <v>0</v>
      </c>
      <c r="Q218" s="5">
        <v>5977.064219963564</v>
      </c>
      <c r="R218" s="5">
        <v>5</v>
      </c>
      <c r="S218" s="5">
        <v>1391.9190649230218</v>
      </c>
      <c r="T218" s="5">
        <v>1064.4086967058402</v>
      </c>
      <c r="U218" s="5">
        <v>2456.3277616288619</v>
      </c>
      <c r="V218" s="26">
        <f>SUM(sev_pin_cp[[#This Row],[Total IDPs PiN]],sev_pin_cp[[#This Row],[Total Returnees PiN]],sev_pin_cp[[#This Row],[Total HC PiN]])</f>
        <v>3097.5250192758081</v>
      </c>
    </row>
    <row r="219" spans="1:22" x14ac:dyDescent="0.2">
      <c r="A219" s="1" t="s">
        <v>464</v>
      </c>
      <c r="B219" s="1" t="s">
        <v>465</v>
      </c>
      <c r="C219" s="1" t="s">
        <v>500</v>
      </c>
      <c r="D219" s="1" t="s">
        <v>501</v>
      </c>
      <c r="E219" s="1" t="s">
        <v>502</v>
      </c>
      <c r="F219" s="1" t="s">
        <v>501</v>
      </c>
      <c r="G219" s="4">
        <v>3693.5529041896143</v>
      </c>
      <c r="H219" s="7">
        <v>5</v>
      </c>
      <c r="I219" s="5">
        <v>3693.5529041896143</v>
      </c>
      <c r="J219" s="5">
        <v>0</v>
      </c>
      <c r="K219" s="8">
        <v>3693.5529041896143</v>
      </c>
      <c r="L219" s="5">
        <v>96.34239336440055</v>
      </c>
      <c r="M219" s="7">
        <v>5</v>
      </c>
      <c r="N219" s="5">
        <v>96.34239336440055</v>
      </c>
      <c r="O219" s="5">
        <v>0</v>
      </c>
      <c r="P219" s="5">
        <v>96.34239336440055</v>
      </c>
      <c r="Q219" s="5">
        <v>16224.090699904122</v>
      </c>
      <c r="R219" s="5">
        <v>5</v>
      </c>
      <c r="S219" s="5">
        <v>15548.086920741449</v>
      </c>
      <c r="T219" s="5">
        <v>676.00377916267166</v>
      </c>
      <c r="U219" s="5">
        <v>16224.09069990412</v>
      </c>
      <c r="V219" s="26">
        <f>SUM(sev_pin_cp[[#This Row],[Total IDPs PiN]],sev_pin_cp[[#This Row],[Total Returnees PiN]],sev_pin_cp[[#This Row],[Total HC PiN]])</f>
        <v>20013.985997458134</v>
      </c>
    </row>
    <row r="220" spans="1:22" x14ac:dyDescent="0.2">
      <c r="A220" s="1" t="s">
        <v>464</v>
      </c>
      <c r="B220" s="1" t="s">
        <v>465</v>
      </c>
      <c r="C220" s="1" t="s">
        <v>500</v>
      </c>
      <c r="D220" s="1" t="s">
        <v>501</v>
      </c>
      <c r="E220" s="1" t="s">
        <v>503</v>
      </c>
      <c r="F220" s="1" t="s">
        <v>504</v>
      </c>
      <c r="G220" s="4">
        <v>980.12907655338154</v>
      </c>
      <c r="H220" s="7">
        <v>5</v>
      </c>
      <c r="I220" s="5">
        <v>980.12907655338154</v>
      </c>
      <c r="J220" s="5">
        <v>0</v>
      </c>
      <c r="K220" s="8">
        <v>980.12907655338154</v>
      </c>
      <c r="L220" s="5">
        <v>0</v>
      </c>
      <c r="M220" s="7">
        <v>2</v>
      </c>
      <c r="N220" s="5">
        <v>0</v>
      </c>
      <c r="O220" s="5">
        <v>0</v>
      </c>
      <c r="P220" s="5">
        <v>0</v>
      </c>
      <c r="Q220" s="5">
        <v>3943.979788877446</v>
      </c>
      <c r="R220" s="5">
        <v>5</v>
      </c>
      <c r="S220" s="5">
        <v>3832.8817666555465</v>
      </c>
      <c r="T220" s="5">
        <v>111.0980222218999</v>
      </c>
      <c r="U220" s="5">
        <v>3943.9797888774465</v>
      </c>
      <c r="V220" s="26">
        <f>SUM(sev_pin_cp[[#This Row],[Total IDPs PiN]],sev_pin_cp[[#This Row],[Total Returnees PiN]],sev_pin_cp[[#This Row],[Total HC PiN]])</f>
        <v>4924.1088654308278</v>
      </c>
    </row>
    <row r="221" spans="1:22" x14ac:dyDescent="0.2">
      <c r="A221" s="1" t="s">
        <v>464</v>
      </c>
      <c r="B221" s="1" t="s">
        <v>465</v>
      </c>
      <c r="C221" s="1" t="s">
        <v>500</v>
      </c>
      <c r="D221" s="1" t="s">
        <v>501</v>
      </c>
      <c r="E221" s="1" t="s">
        <v>505</v>
      </c>
      <c r="F221" s="1" t="s">
        <v>506</v>
      </c>
      <c r="G221" s="4">
        <v>477.27357293868931</v>
      </c>
      <c r="H221" s="7">
        <v>2</v>
      </c>
      <c r="I221" s="5">
        <v>0</v>
      </c>
      <c r="J221" s="5">
        <v>0</v>
      </c>
      <c r="K221" s="8">
        <v>0</v>
      </c>
      <c r="L221" s="5">
        <v>14.783403805496832</v>
      </c>
      <c r="M221" s="7">
        <v>2</v>
      </c>
      <c r="N221" s="5">
        <v>0</v>
      </c>
      <c r="O221" s="5">
        <v>0</v>
      </c>
      <c r="P221" s="5">
        <v>0</v>
      </c>
      <c r="Q221" s="5">
        <v>3788.2810782241017</v>
      </c>
      <c r="R221" s="5">
        <v>2</v>
      </c>
      <c r="S221" s="5">
        <v>586.91678676711433</v>
      </c>
      <c r="T221" s="5">
        <v>53.356071524283124</v>
      </c>
      <c r="U221" s="5">
        <v>640.27285829139748</v>
      </c>
      <c r="V221" s="26">
        <f>SUM(sev_pin_cp[[#This Row],[Total IDPs PiN]],sev_pin_cp[[#This Row],[Total Returnees PiN]],sev_pin_cp[[#This Row],[Total HC PiN]])</f>
        <v>640.27285829139748</v>
      </c>
    </row>
    <row r="222" spans="1:22" x14ac:dyDescent="0.2">
      <c r="A222" s="1" t="s">
        <v>464</v>
      </c>
      <c r="B222" s="1" t="s">
        <v>465</v>
      </c>
      <c r="C222" s="1" t="s">
        <v>500</v>
      </c>
      <c r="D222" s="1" t="s">
        <v>501</v>
      </c>
      <c r="E222" s="1" t="s">
        <v>507</v>
      </c>
      <c r="F222" s="1" t="s">
        <v>508</v>
      </c>
      <c r="G222" s="4">
        <v>690.83459170013384</v>
      </c>
      <c r="H222" s="7">
        <v>5</v>
      </c>
      <c r="I222" s="5">
        <v>690.83459170013384</v>
      </c>
      <c r="J222" s="5">
        <v>0</v>
      </c>
      <c r="K222" s="8">
        <v>690.83459170013384</v>
      </c>
      <c r="L222" s="5">
        <v>24.555381526104423</v>
      </c>
      <c r="M222" s="7">
        <v>2</v>
      </c>
      <c r="N222" s="5">
        <v>0</v>
      </c>
      <c r="O222" s="5">
        <v>0</v>
      </c>
      <c r="P222" s="5">
        <v>0</v>
      </c>
      <c r="Q222" s="5">
        <v>5721.5798795180726</v>
      </c>
      <c r="R222" s="5">
        <v>5</v>
      </c>
      <c r="S222" s="5">
        <v>4329.8442331488122</v>
      </c>
      <c r="T222" s="5">
        <v>77.318647020514504</v>
      </c>
      <c r="U222" s="5">
        <v>4407.1628801693269</v>
      </c>
      <c r="V222" s="26">
        <f>SUM(sev_pin_cp[[#This Row],[Total IDPs PiN]],sev_pin_cp[[#This Row],[Total Returnees PiN]],sev_pin_cp[[#This Row],[Total HC PiN]])</f>
        <v>5097.9974718694612</v>
      </c>
    </row>
    <row r="223" spans="1:22" x14ac:dyDescent="0.2">
      <c r="A223" s="1" t="s">
        <v>464</v>
      </c>
      <c r="B223" s="1" t="s">
        <v>465</v>
      </c>
      <c r="C223" s="1" t="s">
        <v>509</v>
      </c>
      <c r="D223" s="1" t="s">
        <v>510</v>
      </c>
      <c r="E223" s="1" t="s">
        <v>511</v>
      </c>
      <c r="F223" s="1" t="s">
        <v>510</v>
      </c>
      <c r="G223" s="4">
        <v>987.13624842412594</v>
      </c>
      <c r="H223" s="7">
        <v>2</v>
      </c>
      <c r="I223" s="5">
        <v>0</v>
      </c>
      <c r="J223" s="5">
        <v>0</v>
      </c>
      <c r="K223" s="8">
        <v>0</v>
      </c>
      <c r="L223" s="5">
        <v>2.3653374029593262</v>
      </c>
      <c r="M223" s="7">
        <v>2</v>
      </c>
      <c r="N223" s="5">
        <v>0</v>
      </c>
      <c r="O223" s="5">
        <v>0</v>
      </c>
      <c r="P223" s="5">
        <v>0</v>
      </c>
      <c r="Q223" s="5">
        <v>12008.036958396922</v>
      </c>
      <c r="R223" s="5">
        <v>5</v>
      </c>
      <c r="S223" s="5">
        <v>5336.9053148430767</v>
      </c>
      <c r="T223" s="5">
        <v>500.33487326653841</v>
      </c>
      <c r="U223" s="5">
        <v>5837.2401881096148</v>
      </c>
      <c r="V223" s="26">
        <f>SUM(sev_pin_cp[[#This Row],[Total IDPs PiN]],sev_pin_cp[[#This Row],[Total Returnees PiN]],sev_pin_cp[[#This Row],[Total HC PiN]])</f>
        <v>5837.2401881096148</v>
      </c>
    </row>
    <row r="224" spans="1:22" x14ac:dyDescent="0.2">
      <c r="A224" s="1" t="s">
        <v>464</v>
      </c>
      <c r="B224" s="1" t="s">
        <v>465</v>
      </c>
      <c r="C224" s="1" t="s">
        <v>509</v>
      </c>
      <c r="D224" s="1" t="s">
        <v>510</v>
      </c>
      <c r="E224" s="1" t="s">
        <v>512</v>
      </c>
      <c r="F224" s="1" t="s">
        <v>513</v>
      </c>
      <c r="G224" s="4">
        <v>217.42073642384108</v>
      </c>
      <c r="H224" s="7">
        <v>2</v>
      </c>
      <c r="I224" s="5">
        <v>0</v>
      </c>
      <c r="J224" s="5">
        <v>0</v>
      </c>
      <c r="K224" s="8">
        <v>0</v>
      </c>
      <c r="L224" s="5">
        <v>91.876291390728483</v>
      </c>
      <c r="M224" s="7">
        <v>5</v>
      </c>
      <c r="N224" s="5">
        <v>91.876291390728483</v>
      </c>
      <c r="O224" s="5">
        <v>0</v>
      </c>
      <c r="P224" s="5">
        <v>91.876291390728483</v>
      </c>
      <c r="Q224" s="5">
        <v>8515.6045721854316</v>
      </c>
      <c r="R224" s="5">
        <v>5</v>
      </c>
      <c r="S224" s="5">
        <v>2799.6508182527446</v>
      </c>
      <c r="T224" s="5">
        <v>233.30423485439536</v>
      </c>
      <c r="U224" s="5">
        <v>3032.95505310714</v>
      </c>
      <c r="V224" s="26">
        <f>SUM(sev_pin_cp[[#This Row],[Total IDPs PiN]],sev_pin_cp[[#This Row],[Total Returnees PiN]],sev_pin_cp[[#This Row],[Total HC PiN]])</f>
        <v>3124.8313444978685</v>
      </c>
    </row>
    <row r="225" spans="1:22" x14ac:dyDescent="0.2">
      <c r="A225" s="1" t="s">
        <v>464</v>
      </c>
      <c r="B225" s="1" t="s">
        <v>465</v>
      </c>
      <c r="C225" s="1" t="s">
        <v>509</v>
      </c>
      <c r="D225" s="1" t="s">
        <v>510</v>
      </c>
      <c r="E225" s="1" t="s">
        <v>514</v>
      </c>
      <c r="F225" s="1" t="s">
        <v>515</v>
      </c>
      <c r="G225" s="4">
        <v>83.371827882960417</v>
      </c>
      <c r="H225" s="7">
        <v>2</v>
      </c>
      <c r="I225" s="5">
        <v>0</v>
      </c>
      <c r="J225" s="5">
        <v>0</v>
      </c>
      <c r="K225" s="8">
        <v>0</v>
      </c>
      <c r="L225" s="5">
        <v>0</v>
      </c>
      <c r="M225" s="7">
        <v>2</v>
      </c>
      <c r="N225" s="5">
        <v>0</v>
      </c>
      <c r="O225" s="5">
        <v>0</v>
      </c>
      <c r="P225" s="5">
        <v>0</v>
      </c>
      <c r="Q225" s="5">
        <v>6678.6816936316691</v>
      </c>
      <c r="R225" s="5">
        <v>5</v>
      </c>
      <c r="S225" s="5">
        <v>2075.8064723449784</v>
      </c>
      <c r="T225" s="5">
        <v>90.252455319346879</v>
      </c>
      <c r="U225" s="5">
        <v>2166.0589276643254</v>
      </c>
      <c r="V225" s="26">
        <f>SUM(sev_pin_cp[[#This Row],[Total IDPs PiN]],sev_pin_cp[[#This Row],[Total Returnees PiN]],sev_pin_cp[[#This Row],[Total HC PiN]])</f>
        <v>2166.0589276643254</v>
      </c>
    </row>
    <row r="226" spans="1:22" x14ac:dyDescent="0.2">
      <c r="A226" s="1" t="s">
        <v>464</v>
      </c>
      <c r="B226" s="1" t="s">
        <v>465</v>
      </c>
      <c r="C226" s="1" t="s">
        <v>516</v>
      </c>
      <c r="D226" s="1" t="s">
        <v>517</v>
      </c>
      <c r="E226" s="1" t="s">
        <v>518</v>
      </c>
      <c r="F226" s="1" t="s">
        <v>519</v>
      </c>
      <c r="G226" s="4">
        <v>1778.3968141592916</v>
      </c>
      <c r="H226" s="7">
        <v>2</v>
      </c>
      <c r="I226" s="5">
        <v>0</v>
      </c>
      <c r="J226" s="5">
        <v>0</v>
      </c>
      <c r="K226" s="8">
        <v>0</v>
      </c>
      <c r="L226" s="5">
        <v>0</v>
      </c>
      <c r="M226" s="7">
        <v>2</v>
      </c>
      <c r="N226" s="5">
        <v>0</v>
      </c>
      <c r="O226" s="5">
        <v>0</v>
      </c>
      <c r="P226" s="5">
        <v>0</v>
      </c>
      <c r="Q226" s="5">
        <v>7300.8785840707951</v>
      </c>
      <c r="R226" s="5">
        <v>5</v>
      </c>
      <c r="S226" s="5">
        <v>2401.6047973917089</v>
      </c>
      <c r="T226" s="5">
        <v>2017.3480298090358</v>
      </c>
      <c r="U226" s="5">
        <v>4418.9528272007447</v>
      </c>
      <c r="V226" s="26">
        <f>SUM(sev_pin_cp[[#This Row],[Total IDPs PiN]],sev_pin_cp[[#This Row],[Total Returnees PiN]],sev_pin_cp[[#This Row],[Total HC PiN]])</f>
        <v>4418.9528272007447</v>
      </c>
    </row>
    <row r="227" spans="1:22" x14ac:dyDescent="0.2">
      <c r="A227" s="1" t="s">
        <v>464</v>
      </c>
      <c r="B227" s="1" t="s">
        <v>465</v>
      </c>
      <c r="C227" s="1" t="s">
        <v>516</v>
      </c>
      <c r="D227" s="1" t="s">
        <v>517</v>
      </c>
      <c r="E227" s="1" t="s">
        <v>520</v>
      </c>
      <c r="F227" s="1" t="s">
        <v>517</v>
      </c>
      <c r="G227" s="4">
        <v>1048.5144073694985</v>
      </c>
      <c r="H227" s="7">
        <v>2</v>
      </c>
      <c r="I227" s="5">
        <v>0</v>
      </c>
      <c r="J227" s="5">
        <v>0</v>
      </c>
      <c r="K227" s="8">
        <v>0</v>
      </c>
      <c r="L227" s="5">
        <v>12.733367451381781</v>
      </c>
      <c r="M227" s="7">
        <v>2</v>
      </c>
      <c r="N227" s="5">
        <v>0</v>
      </c>
      <c r="O227" s="5">
        <v>0</v>
      </c>
      <c r="P227" s="5">
        <v>0</v>
      </c>
      <c r="Q227" s="5">
        <v>10425.436798362332</v>
      </c>
      <c r="R227" s="5">
        <v>5</v>
      </c>
      <c r="S227" s="5">
        <v>4790.0655560043151</v>
      </c>
      <c r="T227" s="5">
        <v>1690.6113727074053</v>
      </c>
      <c r="U227" s="5">
        <v>6480.6769287117204</v>
      </c>
      <c r="V227" s="26">
        <f>SUM(sev_pin_cp[[#This Row],[Total IDPs PiN]],sev_pin_cp[[#This Row],[Total Returnees PiN]],sev_pin_cp[[#This Row],[Total HC PiN]])</f>
        <v>6480.6769287117204</v>
      </c>
    </row>
    <row r="228" spans="1:22" x14ac:dyDescent="0.2">
      <c r="A228" s="1" t="s">
        <v>464</v>
      </c>
      <c r="B228" s="1" t="s">
        <v>465</v>
      </c>
      <c r="C228" s="1" t="s">
        <v>516</v>
      </c>
      <c r="D228" s="1" t="s">
        <v>517</v>
      </c>
      <c r="E228" s="1" t="s">
        <v>521</v>
      </c>
      <c r="F228" s="1" t="s">
        <v>522</v>
      </c>
      <c r="G228" s="4">
        <v>520.89607540424151</v>
      </c>
      <c r="H228" s="7">
        <v>2</v>
      </c>
      <c r="I228" s="5">
        <v>0</v>
      </c>
      <c r="J228" s="5">
        <v>0</v>
      </c>
      <c r="K228" s="8">
        <v>0</v>
      </c>
      <c r="L228" s="5">
        <v>11.876168034451936</v>
      </c>
      <c r="M228" s="7">
        <v>2</v>
      </c>
      <c r="N228" s="5">
        <v>0</v>
      </c>
      <c r="O228" s="5">
        <v>0</v>
      </c>
      <c r="P228" s="5">
        <v>0</v>
      </c>
      <c r="Q228" s="5">
        <v>4801.1959697733</v>
      </c>
      <c r="R228" s="5">
        <v>3</v>
      </c>
      <c r="S228" s="5">
        <v>723.46788585625063</v>
      </c>
      <c r="T228" s="5">
        <v>789.23769366136435</v>
      </c>
      <c r="U228" s="5">
        <v>1512.705579517615</v>
      </c>
      <c r="V228" s="26">
        <f>SUM(sev_pin_cp[[#This Row],[Total IDPs PiN]],sev_pin_cp[[#This Row],[Total Returnees PiN]],sev_pin_cp[[#This Row],[Total HC PiN]])</f>
        <v>1512.705579517615</v>
      </c>
    </row>
    <row r="229" spans="1:22" x14ac:dyDescent="0.2">
      <c r="A229" s="1" t="s">
        <v>464</v>
      </c>
      <c r="B229" s="1" t="s">
        <v>465</v>
      </c>
      <c r="C229" s="1" t="s">
        <v>516</v>
      </c>
      <c r="D229" s="1" t="s">
        <v>517</v>
      </c>
      <c r="E229" s="1" t="s">
        <v>523</v>
      </c>
      <c r="F229" s="1" t="s">
        <v>524</v>
      </c>
      <c r="G229" s="4">
        <v>884.74010343206407</v>
      </c>
      <c r="H229" s="7">
        <v>2</v>
      </c>
      <c r="I229" s="5">
        <v>0</v>
      </c>
      <c r="J229" s="5">
        <v>0</v>
      </c>
      <c r="K229" s="8">
        <v>0</v>
      </c>
      <c r="L229" s="5">
        <v>0</v>
      </c>
      <c r="M229" s="7">
        <v>2</v>
      </c>
      <c r="N229" s="5">
        <v>0</v>
      </c>
      <c r="O229" s="5">
        <v>0</v>
      </c>
      <c r="P229" s="5">
        <v>0</v>
      </c>
      <c r="Q229" s="5">
        <v>2895.7923836389282</v>
      </c>
      <c r="R229" s="5">
        <v>5</v>
      </c>
      <c r="S229" s="5">
        <v>2074.0134639576108</v>
      </c>
      <c r="T229" s="5">
        <v>508.72028361224415</v>
      </c>
      <c r="U229" s="5">
        <v>2582.733747569855</v>
      </c>
      <c r="V229" s="26">
        <f>SUM(sev_pin_cp[[#This Row],[Total IDPs PiN]],sev_pin_cp[[#This Row],[Total Returnees PiN]],sev_pin_cp[[#This Row],[Total HC PiN]])</f>
        <v>2582.733747569855</v>
      </c>
    </row>
    <row r="230" spans="1:22" x14ac:dyDescent="0.2">
      <c r="A230" s="1" t="s">
        <v>525</v>
      </c>
      <c r="B230" s="1" t="s">
        <v>526</v>
      </c>
      <c r="C230" s="1" t="s">
        <v>527</v>
      </c>
      <c r="D230" s="1" t="s">
        <v>526</v>
      </c>
      <c r="E230" s="1" t="s">
        <v>528</v>
      </c>
      <c r="F230" s="1" t="s">
        <v>529</v>
      </c>
      <c r="G230" s="4">
        <v>196.14810130430817</v>
      </c>
      <c r="H230" s="7">
        <v>2</v>
      </c>
      <c r="I230" s="5">
        <v>0</v>
      </c>
      <c r="J230" s="5">
        <v>0</v>
      </c>
      <c r="K230" s="8">
        <v>0</v>
      </c>
      <c r="L230" s="5">
        <v>3764.4906144538013</v>
      </c>
      <c r="M230" s="7">
        <v>3</v>
      </c>
      <c r="N230" s="5">
        <v>268.89218674670008</v>
      </c>
      <c r="O230" s="5">
        <v>1559.5746831308606</v>
      </c>
      <c r="P230" s="5">
        <v>1828.4668698775608</v>
      </c>
      <c r="Q230" s="5">
        <v>6708.2073789182432</v>
      </c>
      <c r="R230" s="5">
        <v>3</v>
      </c>
      <c r="S230" s="5">
        <v>304.91851722355653</v>
      </c>
      <c r="T230" s="5">
        <v>3354.1036894591216</v>
      </c>
      <c r="U230" s="5">
        <v>3659.0222066826782</v>
      </c>
      <c r="V230" s="26">
        <f>SUM(sev_pin_cp[[#This Row],[Total IDPs PiN]],sev_pin_cp[[#This Row],[Total Returnees PiN]],sev_pin_cp[[#This Row],[Total HC PiN]])</f>
        <v>5487.4890765602395</v>
      </c>
    </row>
    <row r="231" spans="1:22" x14ac:dyDescent="0.2">
      <c r="A231" s="1" t="s">
        <v>525</v>
      </c>
      <c r="B231" s="1" t="s">
        <v>526</v>
      </c>
      <c r="C231" s="1" t="s">
        <v>530</v>
      </c>
      <c r="D231" s="1" t="s">
        <v>531</v>
      </c>
      <c r="E231" s="1" t="s">
        <v>532</v>
      </c>
      <c r="F231" s="1" t="s">
        <v>531</v>
      </c>
      <c r="G231" s="4">
        <v>3245.8900529817156</v>
      </c>
      <c r="H231" s="7">
        <v>3</v>
      </c>
      <c r="I231" s="5">
        <v>162.29450264908579</v>
      </c>
      <c r="J231" s="5">
        <v>486.88350794725733</v>
      </c>
      <c r="K231" s="8">
        <v>649.17801059634314</v>
      </c>
      <c r="L231" s="5">
        <v>400.44308947137796</v>
      </c>
      <c r="M231" s="7">
        <v>2</v>
      </c>
      <c r="N231" s="5">
        <v>0</v>
      </c>
      <c r="O231" s="5">
        <v>0</v>
      </c>
      <c r="P231" s="5">
        <v>0</v>
      </c>
      <c r="Q231" s="5">
        <v>25141.864725331638</v>
      </c>
      <c r="R231" s="5">
        <v>5</v>
      </c>
      <c r="S231" s="5">
        <v>5358.1023185132999</v>
      </c>
      <c r="T231" s="5">
        <v>0</v>
      </c>
      <c r="U231" s="5">
        <v>5358.1023185132999</v>
      </c>
      <c r="V231" s="26">
        <f>SUM(sev_pin_cp[[#This Row],[Total IDPs PiN]],sev_pin_cp[[#This Row],[Total Returnees PiN]],sev_pin_cp[[#This Row],[Total HC PiN]])</f>
        <v>6007.2803291096434</v>
      </c>
    </row>
    <row r="232" spans="1:22" x14ac:dyDescent="0.2">
      <c r="A232" s="1" t="s">
        <v>525</v>
      </c>
      <c r="B232" s="1" t="s">
        <v>526</v>
      </c>
      <c r="C232" s="1" t="s">
        <v>530</v>
      </c>
      <c r="D232" s="1" t="s">
        <v>531</v>
      </c>
      <c r="E232" s="1" t="s">
        <v>533</v>
      </c>
      <c r="F232" s="1" t="s">
        <v>534</v>
      </c>
      <c r="G232" s="4">
        <v>1933.8434535301324</v>
      </c>
      <c r="H232" s="7">
        <v>5</v>
      </c>
      <c r="I232" s="5">
        <v>1208.6521584563327</v>
      </c>
      <c r="J232" s="5">
        <v>604.32607922816635</v>
      </c>
      <c r="K232" s="8">
        <v>1812.9782376844992</v>
      </c>
      <c r="L232" s="5">
        <v>1155.1332544476968</v>
      </c>
      <c r="M232" s="7">
        <v>3</v>
      </c>
      <c r="N232" s="5">
        <v>0</v>
      </c>
      <c r="O232" s="5">
        <v>1155.1332544476968</v>
      </c>
      <c r="P232" s="5">
        <v>1155.1332544476968</v>
      </c>
      <c r="Q232" s="5">
        <v>24703.217537522578</v>
      </c>
      <c r="R232" s="5">
        <v>5</v>
      </c>
      <c r="S232" s="5">
        <v>9445.3478819939264</v>
      </c>
      <c r="T232" s="5">
        <v>14531.304433836811</v>
      </c>
      <c r="U232" s="5">
        <v>23976.652315830739</v>
      </c>
      <c r="V232" s="26">
        <f>SUM(sev_pin_cp[[#This Row],[Total IDPs PiN]],sev_pin_cp[[#This Row],[Total Returnees PiN]],sev_pin_cp[[#This Row],[Total HC PiN]])</f>
        <v>26944.763807962936</v>
      </c>
    </row>
    <row r="233" spans="1:22" x14ac:dyDescent="0.2">
      <c r="A233" s="1" t="s">
        <v>525</v>
      </c>
      <c r="B233" s="1" t="s">
        <v>526</v>
      </c>
      <c r="C233" s="1" t="s">
        <v>530</v>
      </c>
      <c r="D233" s="1" t="s">
        <v>531</v>
      </c>
      <c r="E233" s="1" t="s">
        <v>535</v>
      </c>
      <c r="F233" s="1" t="s">
        <v>536</v>
      </c>
      <c r="G233" s="4">
        <v>245.65481000141261</v>
      </c>
      <c r="H233" s="7">
        <v>2</v>
      </c>
      <c r="I233" s="5">
        <v>0</v>
      </c>
      <c r="J233" s="5">
        <v>0</v>
      </c>
      <c r="K233" s="8">
        <v>0</v>
      </c>
      <c r="L233" s="5">
        <v>378.50701134811885</v>
      </c>
      <c r="M233" s="7">
        <v>5</v>
      </c>
      <c r="N233" s="5">
        <v>378.50701134811885</v>
      </c>
      <c r="O233" s="5">
        <v>0</v>
      </c>
      <c r="P233" s="5">
        <v>378.50701134811885</v>
      </c>
      <c r="Q233" s="5">
        <v>24050.4557282102</v>
      </c>
      <c r="R233" s="5">
        <v>5</v>
      </c>
      <c r="S233" s="5">
        <v>12359.261971441352</v>
      </c>
      <c r="T233" s="5">
        <v>1670.1705366812639</v>
      </c>
      <c r="U233" s="5">
        <v>14029.432508122616</v>
      </c>
      <c r="V233" s="26">
        <f>SUM(sev_pin_cp[[#This Row],[Total IDPs PiN]],sev_pin_cp[[#This Row],[Total Returnees PiN]],sev_pin_cp[[#This Row],[Total HC PiN]])</f>
        <v>14407.939519470736</v>
      </c>
    </row>
    <row r="234" spans="1:22" x14ac:dyDescent="0.2">
      <c r="A234" s="1" t="s">
        <v>537</v>
      </c>
      <c r="B234" s="1" t="s">
        <v>538</v>
      </c>
      <c r="C234" s="1" t="s">
        <v>539</v>
      </c>
      <c r="D234" s="1" t="s">
        <v>538</v>
      </c>
      <c r="E234" s="1" t="s">
        <v>540</v>
      </c>
      <c r="F234" s="1" t="s">
        <v>538</v>
      </c>
      <c r="G234" s="4">
        <v>12991.34720469145</v>
      </c>
      <c r="H234" s="7">
        <v>3</v>
      </c>
      <c r="I234" s="5">
        <v>2331.7802675087219</v>
      </c>
      <c r="J234" s="5">
        <v>333.11146678696025</v>
      </c>
      <c r="K234" s="8">
        <v>2664.891734295682</v>
      </c>
      <c r="L234" s="5">
        <v>24604.631599630447</v>
      </c>
      <c r="M234" s="7">
        <v>2</v>
      </c>
      <c r="N234" s="5">
        <v>0</v>
      </c>
      <c r="O234" s="5">
        <v>0</v>
      </c>
      <c r="P234" s="5">
        <v>0</v>
      </c>
      <c r="Q234" s="5">
        <v>104030.02152532889</v>
      </c>
      <c r="R234" s="5">
        <v>2</v>
      </c>
      <c r="S234" s="5">
        <v>8916.8589878853436</v>
      </c>
      <c r="T234" s="5">
        <v>0</v>
      </c>
      <c r="U234" s="5">
        <v>8916.8589878853436</v>
      </c>
      <c r="V234" s="26">
        <f>SUM(sev_pin_cp[[#This Row],[Total IDPs PiN]],sev_pin_cp[[#This Row],[Total Returnees PiN]],sev_pin_cp[[#This Row],[Total HC PiN]])</f>
        <v>11581.750722181027</v>
      </c>
    </row>
    <row r="235" spans="1:22" x14ac:dyDescent="0.2">
      <c r="A235" s="1" t="s">
        <v>537</v>
      </c>
      <c r="B235" s="1" t="s">
        <v>538</v>
      </c>
      <c r="C235" s="1" t="s">
        <v>539</v>
      </c>
      <c r="D235" s="1" t="s">
        <v>538</v>
      </c>
      <c r="E235" s="1" t="s">
        <v>541</v>
      </c>
      <c r="F235" s="1" t="s">
        <v>542</v>
      </c>
      <c r="G235" s="4">
        <v>3984.628378117975</v>
      </c>
      <c r="H235" s="7">
        <v>3</v>
      </c>
      <c r="I235" s="5">
        <v>498.07854726474687</v>
      </c>
      <c r="J235" s="5">
        <v>498.07854726474687</v>
      </c>
      <c r="K235" s="8">
        <v>996.15709452949375</v>
      </c>
      <c r="L235" s="5">
        <v>1395.3058387752917</v>
      </c>
      <c r="M235" s="7">
        <v>2</v>
      </c>
      <c r="N235" s="5">
        <v>0</v>
      </c>
      <c r="O235" s="5">
        <v>0</v>
      </c>
      <c r="P235" s="5">
        <v>0</v>
      </c>
      <c r="Q235" s="5">
        <v>22661.59510759019</v>
      </c>
      <c r="R235" s="5">
        <v>2</v>
      </c>
      <c r="S235" s="5">
        <v>0</v>
      </c>
      <c r="T235" s="5">
        <v>999.77625474662614</v>
      </c>
      <c r="U235" s="5">
        <v>999.77625474662614</v>
      </c>
      <c r="V235" s="26">
        <f>SUM(sev_pin_cp[[#This Row],[Total IDPs PiN]],sev_pin_cp[[#This Row],[Total Returnees PiN]],sev_pin_cp[[#This Row],[Total HC PiN]])</f>
        <v>1995.9333492761198</v>
      </c>
    </row>
    <row r="236" spans="1:22" x14ac:dyDescent="0.2">
      <c r="A236" s="1" t="s">
        <v>537</v>
      </c>
      <c r="B236" s="1" t="s">
        <v>538</v>
      </c>
      <c r="C236" s="1" t="s">
        <v>539</v>
      </c>
      <c r="D236" s="1" t="s">
        <v>538</v>
      </c>
      <c r="E236" s="1" t="s">
        <v>543</v>
      </c>
      <c r="F236" s="1" t="s">
        <v>544</v>
      </c>
      <c r="G236" s="4">
        <v>1468.9917747722882</v>
      </c>
      <c r="H236" s="7">
        <v>2</v>
      </c>
      <c r="I236" s="5">
        <v>0</v>
      </c>
      <c r="J236" s="5">
        <v>0</v>
      </c>
      <c r="K236" s="8">
        <v>0</v>
      </c>
      <c r="L236" s="5">
        <v>2238.401465463704</v>
      </c>
      <c r="M236" s="7">
        <v>2</v>
      </c>
      <c r="N236" s="5">
        <v>0</v>
      </c>
      <c r="O236" s="5">
        <v>0</v>
      </c>
      <c r="P236" s="5">
        <v>0</v>
      </c>
      <c r="Q236" s="5">
        <v>30429.88936827215</v>
      </c>
      <c r="R236" s="5">
        <v>2</v>
      </c>
      <c r="S236" s="5">
        <v>4714.489902126671</v>
      </c>
      <c r="T236" s="5">
        <v>0</v>
      </c>
      <c r="U236" s="5">
        <v>4714.489902126671</v>
      </c>
      <c r="V236" s="26">
        <f>SUM(sev_pin_cp[[#This Row],[Total IDPs PiN]],sev_pin_cp[[#This Row],[Total Returnees PiN]],sev_pin_cp[[#This Row],[Total HC PiN]])</f>
        <v>4714.489902126671</v>
      </c>
    </row>
    <row r="237" spans="1:22" x14ac:dyDescent="0.2">
      <c r="A237" s="1" t="s">
        <v>537</v>
      </c>
      <c r="B237" s="1" t="s">
        <v>538</v>
      </c>
      <c r="C237" s="1" t="s">
        <v>539</v>
      </c>
      <c r="D237" s="1" t="s">
        <v>538</v>
      </c>
      <c r="E237" s="1" t="s">
        <v>545</v>
      </c>
      <c r="F237" s="1" t="s">
        <v>546</v>
      </c>
      <c r="G237" s="4">
        <v>121.34089049900668</v>
      </c>
      <c r="H237" s="7">
        <v>2</v>
      </c>
      <c r="I237" s="5">
        <v>0</v>
      </c>
      <c r="J237" s="5">
        <v>0</v>
      </c>
      <c r="K237" s="8">
        <v>0</v>
      </c>
      <c r="L237" s="5">
        <v>1390.9754099957149</v>
      </c>
      <c r="M237" s="7">
        <v>5</v>
      </c>
      <c r="N237" s="5">
        <v>463.6584699985716</v>
      </c>
      <c r="O237" s="5">
        <v>0</v>
      </c>
      <c r="P237" s="5">
        <v>463.6584699985716</v>
      </c>
      <c r="Q237" s="5">
        <v>29828.392310389158</v>
      </c>
      <c r="R237" s="5">
        <v>3</v>
      </c>
      <c r="S237" s="5">
        <v>3677.4730245685259</v>
      </c>
      <c r="T237" s="5">
        <v>4494.6892522504204</v>
      </c>
      <c r="U237" s="5">
        <v>8172.1622768189463</v>
      </c>
      <c r="V237" s="26">
        <f>SUM(sev_pin_cp[[#This Row],[Total IDPs PiN]],sev_pin_cp[[#This Row],[Total Returnees PiN]],sev_pin_cp[[#This Row],[Total HC PiN]])</f>
        <v>8635.8207468175187</v>
      </c>
    </row>
    <row r="238" spans="1:22" x14ac:dyDescent="0.2">
      <c r="A238" s="1" t="s">
        <v>537</v>
      </c>
      <c r="B238" s="1" t="s">
        <v>538</v>
      </c>
      <c r="C238" s="1" t="s">
        <v>539</v>
      </c>
      <c r="D238" s="1" t="s">
        <v>538</v>
      </c>
      <c r="E238" s="1" t="s">
        <v>547</v>
      </c>
      <c r="F238" s="1" t="s">
        <v>548</v>
      </c>
      <c r="G238" s="4">
        <v>870.61633877959298</v>
      </c>
      <c r="H238" s="7">
        <v>2</v>
      </c>
      <c r="I238" s="5">
        <v>79.146939889053911</v>
      </c>
      <c r="J238" s="5">
        <v>0</v>
      </c>
      <c r="K238" s="8">
        <v>79.146939889053911</v>
      </c>
      <c r="L238" s="5">
        <v>1452.1119928865173</v>
      </c>
      <c r="M238" s="7">
        <v>2</v>
      </c>
      <c r="N238" s="5">
        <v>0</v>
      </c>
      <c r="O238" s="5">
        <v>0</v>
      </c>
      <c r="P238" s="5">
        <v>0</v>
      </c>
      <c r="Q238" s="5">
        <v>24126.437612537506</v>
      </c>
      <c r="R238" s="5">
        <v>2</v>
      </c>
      <c r="S238" s="5">
        <v>321.68583483383344</v>
      </c>
      <c r="T238" s="5">
        <v>965.05750450150026</v>
      </c>
      <c r="U238" s="5">
        <v>1286.7433393353338</v>
      </c>
      <c r="V238" s="26">
        <f>SUM(sev_pin_cp[[#This Row],[Total IDPs PiN]],sev_pin_cp[[#This Row],[Total Returnees PiN]],sev_pin_cp[[#This Row],[Total HC PiN]])</f>
        <v>1365.8902792243878</v>
      </c>
    </row>
    <row r="239" spans="1:22" x14ac:dyDescent="0.2">
      <c r="A239" s="1" t="s">
        <v>537</v>
      </c>
      <c r="B239" s="1" t="s">
        <v>538</v>
      </c>
      <c r="C239" s="1" t="s">
        <v>539</v>
      </c>
      <c r="D239" s="1" t="s">
        <v>538</v>
      </c>
      <c r="E239" s="1" t="s">
        <v>549</v>
      </c>
      <c r="F239" s="1" t="s">
        <v>550</v>
      </c>
      <c r="G239" s="4">
        <v>3497.0634820099967</v>
      </c>
      <c r="H239" s="7">
        <v>2</v>
      </c>
      <c r="I239" s="5">
        <v>0</v>
      </c>
      <c r="J239" s="5">
        <v>0</v>
      </c>
      <c r="K239" s="8">
        <v>0</v>
      </c>
      <c r="L239" s="5">
        <v>1925.7396962875348</v>
      </c>
      <c r="M239" s="7">
        <v>2</v>
      </c>
      <c r="N239" s="5">
        <v>0</v>
      </c>
      <c r="O239" s="5">
        <v>0</v>
      </c>
      <c r="P239" s="5">
        <v>0</v>
      </c>
      <c r="Q239" s="5">
        <v>59193.855771872259</v>
      </c>
      <c r="R239" s="5">
        <v>2</v>
      </c>
      <c r="S239" s="5">
        <v>2432.624209802972</v>
      </c>
      <c r="T239" s="5">
        <v>0</v>
      </c>
      <c r="U239" s="5">
        <v>2432.624209802972</v>
      </c>
      <c r="V239" s="26">
        <f>SUM(sev_pin_cp[[#This Row],[Total IDPs PiN]],sev_pin_cp[[#This Row],[Total Returnees PiN]],sev_pin_cp[[#This Row],[Total HC PiN]])</f>
        <v>2432.624209802972</v>
      </c>
    </row>
    <row r="240" spans="1:22" x14ac:dyDescent="0.2">
      <c r="A240" s="1" t="s">
        <v>537</v>
      </c>
      <c r="B240" s="1" t="s">
        <v>538</v>
      </c>
      <c r="C240" s="1" t="s">
        <v>539</v>
      </c>
      <c r="D240" s="1" t="s">
        <v>538</v>
      </c>
      <c r="E240" s="1" t="s">
        <v>551</v>
      </c>
      <c r="F240" s="1" t="s">
        <v>552</v>
      </c>
      <c r="G240" s="4">
        <v>952.95360282194974</v>
      </c>
      <c r="H240" s="7">
        <v>2</v>
      </c>
      <c r="I240" s="5">
        <v>0</v>
      </c>
      <c r="J240" s="5">
        <v>0</v>
      </c>
      <c r="K240" s="8">
        <v>0</v>
      </c>
      <c r="L240" s="5">
        <v>0</v>
      </c>
      <c r="M240" s="7">
        <v>2</v>
      </c>
      <c r="N240" s="5">
        <v>0</v>
      </c>
      <c r="O240" s="5">
        <v>0</v>
      </c>
      <c r="P240" s="5">
        <v>0</v>
      </c>
      <c r="Q240" s="5">
        <v>19229.677196825309</v>
      </c>
      <c r="R240" s="5">
        <v>2</v>
      </c>
      <c r="S240" s="5">
        <v>0</v>
      </c>
      <c r="T240" s="5">
        <v>534.15769991181412</v>
      </c>
      <c r="U240" s="5">
        <v>534.15769991181412</v>
      </c>
      <c r="V240" s="26">
        <f>SUM(sev_pin_cp[[#This Row],[Total IDPs PiN]],sev_pin_cp[[#This Row],[Total Returnees PiN]],sev_pin_cp[[#This Row],[Total HC PiN]])</f>
        <v>534.15769991181412</v>
      </c>
    </row>
    <row r="241" spans="1:22" x14ac:dyDescent="0.2">
      <c r="A241" s="1" t="s">
        <v>537</v>
      </c>
      <c r="B241" s="1" t="s">
        <v>538</v>
      </c>
      <c r="C241" s="1" t="s">
        <v>539</v>
      </c>
      <c r="D241" s="1" t="s">
        <v>538</v>
      </c>
      <c r="E241" s="1" t="s">
        <v>553</v>
      </c>
      <c r="F241" s="1" t="s">
        <v>554</v>
      </c>
      <c r="G241" s="4">
        <v>2583.3182037330389</v>
      </c>
      <c r="H241" s="7">
        <v>5</v>
      </c>
      <c r="I241" s="5">
        <v>861.10606791101293</v>
      </c>
      <c r="J241" s="5">
        <v>430.55303395550646</v>
      </c>
      <c r="K241" s="8">
        <v>1291.6591018665194</v>
      </c>
      <c r="L241" s="5">
        <v>0</v>
      </c>
      <c r="M241" s="7">
        <v>2</v>
      </c>
      <c r="N241" s="5">
        <v>0</v>
      </c>
      <c r="O241" s="5">
        <v>0</v>
      </c>
      <c r="P241" s="5">
        <v>0</v>
      </c>
      <c r="Q241" s="5">
        <v>23073.542020800327</v>
      </c>
      <c r="R241" s="5">
        <v>2</v>
      </c>
      <c r="S241" s="5">
        <v>349.5991215272777</v>
      </c>
      <c r="T241" s="5">
        <v>0</v>
      </c>
      <c r="U241" s="5">
        <v>349.5991215272777</v>
      </c>
      <c r="V241" s="26">
        <f>SUM(sev_pin_cp[[#This Row],[Total IDPs PiN]],sev_pin_cp[[#This Row],[Total Returnees PiN]],sev_pin_cp[[#This Row],[Total HC PiN]])</f>
        <v>1641.2582233937972</v>
      </c>
    </row>
    <row r="242" spans="1:22" x14ac:dyDescent="0.2">
      <c r="A242" s="1" t="s">
        <v>537</v>
      </c>
      <c r="B242" s="1" t="s">
        <v>538</v>
      </c>
      <c r="C242" s="1" t="s">
        <v>555</v>
      </c>
      <c r="D242" s="1" t="s">
        <v>556</v>
      </c>
      <c r="E242" s="1" t="s">
        <v>557</v>
      </c>
      <c r="F242" s="1" t="s">
        <v>556</v>
      </c>
      <c r="G242" s="4">
        <v>1138.8394903715989</v>
      </c>
      <c r="H242" s="7">
        <v>5</v>
      </c>
      <c r="I242" s="5">
        <v>569.41974518579946</v>
      </c>
      <c r="J242" s="5">
        <v>0</v>
      </c>
      <c r="K242" s="8">
        <v>569.41974518579946</v>
      </c>
      <c r="L242" s="5">
        <v>10856.851108577795</v>
      </c>
      <c r="M242" s="7">
        <v>5</v>
      </c>
      <c r="N242" s="5">
        <v>2171.3702217155592</v>
      </c>
      <c r="O242" s="5">
        <v>0</v>
      </c>
      <c r="P242" s="5">
        <v>2171.3702217155592</v>
      </c>
      <c r="Q242" s="5">
        <v>82097.264715941128</v>
      </c>
      <c r="R242" s="5">
        <v>5</v>
      </c>
      <c r="S242" s="5">
        <v>23617.021356640573</v>
      </c>
      <c r="T242" s="5">
        <v>0</v>
      </c>
      <c r="U242" s="5">
        <v>23617.021356640573</v>
      </c>
      <c r="V242" s="26">
        <f>SUM(sev_pin_cp[[#This Row],[Total IDPs PiN]],sev_pin_cp[[#This Row],[Total Returnees PiN]],sev_pin_cp[[#This Row],[Total HC PiN]])</f>
        <v>26357.81132354193</v>
      </c>
    </row>
    <row r="243" spans="1:22" x14ac:dyDescent="0.2">
      <c r="A243" s="1" t="s">
        <v>537</v>
      </c>
      <c r="B243" s="1" t="s">
        <v>538</v>
      </c>
      <c r="C243" s="1" t="s">
        <v>555</v>
      </c>
      <c r="D243" s="1" t="s">
        <v>556</v>
      </c>
      <c r="E243" s="1" t="s">
        <v>558</v>
      </c>
      <c r="F243" s="1" t="s">
        <v>559</v>
      </c>
      <c r="G243" s="4">
        <v>441.94930699057511</v>
      </c>
      <c r="H243" s="7">
        <v>2</v>
      </c>
      <c r="I243" s="5">
        <v>0</v>
      </c>
      <c r="J243" s="5">
        <v>0</v>
      </c>
      <c r="K243" s="8">
        <v>0</v>
      </c>
      <c r="L243" s="5">
        <v>691.0104984627792</v>
      </c>
      <c r="M243" s="7">
        <v>2</v>
      </c>
      <c r="N243" s="5">
        <v>0</v>
      </c>
      <c r="O243" s="5">
        <v>0</v>
      </c>
      <c r="P243" s="5">
        <v>0</v>
      </c>
      <c r="Q243" s="5">
        <v>11460.803729650725</v>
      </c>
      <c r="R243" s="5">
        <v>2</v>
      </c>
      <c r="S243" s="5">
        <v>0</v>
      </c>
      <c r="T243" s="5">
        <v>161.41977084015105</v>
      </c>
      <c r="U243" s="5">
        <v>161.41977084015105</v>
      </c>
      <c r="V243" s="26">
        <f>SUM(sev_pin_cp[[#This Row],[Total IDPs PiN]],sev_pin_cp[[#This Row],[Total Returnees PiN]],sev_pin_cp[[#This Row],[Total HC PiN]])</f>
        <v>161.41977084015105</v>
      </c>
    </row>
    <row r="244" spans="1:22" x14ac:dyDescent="0.2">
      <c r="A244" s="1" t="s">
        <v>537</v>
      </c>
      <c r="B244" s="1" t="s">
        <v>538</v>
      </c>
      <c r="C244" s="1" t="s">
        <v>555</v>
      </c>
      <c r="D244" s="1" t="s">
        <v>556</v>
      </c>
      <c r="E244" s="1" t="s">
        <v>560</v>
      </c>
      <c r="F244" s="1" t="s">
        <v>561</v>
      </c>
      <c r="G244" s="4">
        <v>865.12752194581356</v>
      </c>
      <c r="H244" s="7">
        <v>2</v>
      </c>
      <c r="I244" s="5">
        <v>0</v>
      </c>
      <c r="J244" s="5">
        <v>0</v>
      </c>
      <c r="K244" s="8">
        <v>0</v>
      </c>
      <c r="L244" s="5">
        <v>2435.7301058648545</v>
      </c>
      <c r="M244" s="7">
        <v>3</v>
      </c>
      <c r="N244" s="5">
        <v>0</v>
      </c>
      <c r="O244" s="5">
        <v>695.92288738995842</v>
      </c>
      <c r="P244" s="5">
        <v>695.92288738995842</v>
      </c>
      <c r="Q244" s="5">
        <v>37825.311741374782</v>
      </c>
      <c r="R244" s="5">
        <v>5</v>
      </c>
      <c r="S244" s="5">
        <v>14121.44971677992</v>
      </c>
      <c r="T244" s="5">
        <v>2017.3499595399885</v>
      </c>
      <c r="U244" s="5">
        <v>16138.799676319908</v>
      </c>
      <c r="V244" s="26">
        <f>SUM(sev_pin_cp[[#This Row],[Total IDPs PiN]],sev_pin_cp[[#This Row],[Total Returnees PiN]],sev_pin_cp[[#This Row],[Total HC PiN]])</f>
        <v>16834.722563709867</v>
      </c>
    </row>
    <row r="245" spans="1:22" x14ac:dyDescent="0.2">
      <c r="A245" s="1" t="s">
        <v>537</v>
      </c>
      <c r="B245" s="1" t="s">
        <v>538</v>
      </c>
      <c r="C245" s="1" t="s">
        <v>562</v>
      </c>
      <c r="D245" s="1" t="s">
        <v>563</v>
      </c>
      <c r="E245" s="1" t="s">
        <v>564</v>
      </c>
      <c r="F245" s="1" t="s">
        <v>563</v>
      </c>
      <c r="G245" s="4">
        <v>4130.950399797197</v>
      </c>
      <c r="H245" s="7">
        <v>5</v>
      </c>
      <c r="I245" s="5">
        <v>1376.9834665990657</v>
      </c>
      <c r="J245" s="5">
        <v>0</v>
      </c>
      <c r="K245" s="8">
        <v>1376.9834665990657</v>
      </c>
      <c r="L245" s="5">
        <v>11557.85314345167</v>
      </c>
      <c r="M245" s="7">
        <v>5</v>
      </c>
      <c r="N245" s="5">
        <v>5778.9265717258349</v>
      </c>
      <c r="O245" s="5">
        <v>2889.4632858629175</v>
      </c>
      <c r="P245" s="5">
        <v>8668.3898575887524</v>
      </c>
      <c r="Q245" s="5">
        <v>45503.384559483704</v>
      </c>
      <c r="R245" s="5">
        <v>5</v>
      </c>
      <c r="S245" s="5">
        <v>12176.962065213947</v>
      </c>
      <c r="T245" s="5">
        <v>640.89274027441843</v>
      </c>
      <c r="U245" s="5">
        <v>12817.854805488365</v>
      </c>
      <c r="V245" s="26">
        <f>SUM(sev_pin_cp[[#This Row],[Total IDPs PiN]],sev_pin_cp[[#This Row],[Total Returnees PiN]],sev_pin_cp[[#This Row],[Total HC PiN]])</f>
        <v>22863.228129676183</v>
      </c>
    </row>
    <row r="246" spans="1:22" x14ac:dyDescent="0.2">
      <c r="A246" s="1" t="s">
        <v>537</v>
      </c>
      <c r="B246" s="1" t="s">
        <v>538</v>
      </c>
      <c r="C246" s="1" t="s">
        <v>562</v>
      </c>
      <c r="D246" s="1" t="s">
        <v>563</v>
      </c>
      <c r="E246" s="1" t="s">
        <v>565</v>
      </c>
      <c r="F246" s="1" t="s">
        <v>566</v>
      </c>
      <c r="G246" s="4">
        <v>809.46313253012045</v>
      </c>
      <c r="H246" s="7">
        <v>3</v>
      </c>
      <c r="I246" s="5">
        <v>0</v>
      </c>
      <c r="J246" s="5">
        <v>404.73156626506022</v>
      </c>
      <c r="K246" s="8">
        <v>404.73156626506022</v>
      </c>
      <c r="L246" s="5">
        <v>1368.1990000000001</v>
      </c>
      <c r="M246" s="7">
        <v>2</v>
      </c>
      <c r="N246" s="5">
        <v>0</v>
      </c>
      <c r="O246" s="5">
        <v>0</v>
      </c>
      <c r="P246" s="5">
        <v>0</v>
      </c>
      <c r="Q246" s="5">
        <v>25467.090975903615</v>
      </c>
      <c r="R246" s="5">
        <v>2</v>
      </c>
      <c r="S246" s="5">
        <v>0</v>
      </c>
      <c r="T246" s="5">
        <v>0</v>
      </c>
      <c r="U246" s="5">
        <v>0</v>
      </c>
      <c r="V246" s="26">
        <f>SUM(sev_pin_cp[[#This Row],[Total IDPs PiN]],sev_pin_cp[[#This Row],[Total Returnees PiN]],sev_pin_cp[[#This Row],[Total HC PiN]])</f>
        <v>404.73156626506022</v>
      </c>
    </row>
    <row r="247" spans="1:22" x14ac:dyDescent="0.2">
      <c r="A247" s="1" t="s">
        <v>537</v>
      </c>
      <c r="B247" s="1" t="s">
        <v>538</v>
      </c>
      <c r="C247" s="1" t="s">
        <v>562</v>
      </c>
      <c r="D247" s="1" t="s">
        <v>563</v>
      </c>
      <c r="E247" s="1" t="s">
        <v>567</v>
      </c>
      <c r="F247" s="1" t="s">
        <v>568</v>
      </c>
      <c r="G247" s="4">
        <v>9684.3596218203638</v>
      </c>
      <c r="H247" s="7">
        <v>5</v>
      </c>
      <c r="I247" s="5">
        <v>1936.8719243640728</v>
      </c>
      <c r="J247" s="5">
        <v>968.43596218203641</v>
      </c>
      <c r="K247" s="8">
        <v>2905.3078865461093</v>
      </c>
      <c r="L247" s="5">
        <v>3866.7304344563663</v>
      </c>
      <c r="M247" s="7">
        <v>2</v>
      </c>
      <c r="N247" s="5">
        <v>0</v>
      </c>
      <c r="O247" s="5">
        <v>0</v>
      </c>
      <c r="P247" s="5">
        <v>0</v>
      </c>
      <c r="Q247" s="5">
        <v>28122.625335034143</v>
      </c>
      <c r="R247" s="5">
        <v>2</v>
      </c>
      <c r="S247" s="5">
        <v>2595.9346463108441</v>
      </c>
      <c r="T247" s="5">
        <v>0</v>
      </c>
      <c r="U247" s="5">
        <v>2595.9346463108441</v>
      </c>
      <c r="V247" s="26">
        <f>SUM(sev_pin_cp[[#This Row],[Total IDPs PiN]],sev_pin_cp[[#This Row],[Total Returnees PiN]],sev_pin_cp[[#This Row],[Total HC PiN]])</f>
        <v>5501.2425328569534</v>
      </c>
    </row>
    <row r="248" spans="1:22" x14ac:dyDescent="0.2">
      <c r="A248" s="1" t="s">
        <v>537</v>
      </c>
      <c r="B248" s="1" t="s">
        <v>538</v>
      </c>
      <c r="C248" s="1" t="s">
        <v>562</v>
      </c>
      <c r="D248" s="1" t="s">
        <v>563</v>
      </c>
      <c r="E248" s="1" t="s">
        <v>569</v>
      </c>
      <c r="F248" s="1" t="s">
        <v>570</v>
      </c>
      <c r="G248" s="4">
        <v>1802.347600498352</v>
      </c>
      <c r="H248" s="7">
        <v>5</v>
      </c>
      <c r="I248" s="5">
        <v>1201.5650669989013</v>
      </c>
      <c r="J248" s="5">
        <v>600.78253349945066</v>
      </c>
      <c r="K248" s="8">
        <v>1802.347600498352</v>
      </c>
      <c r="L248" s="5">
        <v>1632.1108501947674</v>
      </c>
      <c r="M248" s="7">
        <v>3</v>
      </c>
      <c r="N248" s="5">
        <v>204.01385627434593</v>
      </c>
      <c r="O248" s="5">
        <v>204.01385627434593</v>
      </c>
      <c r="P248" s="5">
        <v>408.02771254869185</v>
      </c>
      <c r="Q248" s="5">
        <v>34522.566537873172</v>
      </c>
      <c r="R248" s="5">
        <v>5</v>
      </c>
      <c r="S248" s="5">
        <v>7671.6814528607056</v>
      </c>
      <c r="T248" s="5">
        <v>10069.081906879675</v>
      </c>
      <c r="U248" s="5">
        <v>17740.76335974038</v>
      </c>
      <c r="V248" s="26">
        <f>SUM(sev_pin_cp[[#This Row],[Total IDPs PiN]],sev_pin_cp[[#This Row],[Total Returnees PiN]],sev_pin_cp[[#This Row],[Total HC PiN]])</f>
        <v>19951.138672787423</v>
      </c>
    </row>
    <row r="249" spans="1:22" x14ac:dyDescent="0.2">
      <c r="A249" s="1" t="s">
        <v>537</v>
      </c>
      <c r="B249" s="1" t="s">
        <v>538</v>
      </c>
      <c r="C249" s="1" t="s">
        <v>562</v>
      </c>
      <c r="D249" s="1" t="s">
        <v>563</v>
      </c>
      <c r="E249" s="1" t="s">
        <v>571</v>
      </c>
      <c r="F249" s="1" t="s">
        <v>572</v>
      </c>
      <c r="G249" s="4">
        <v>931.72263362385831</v>
      </c>
      <c r="H249" s="7">
        <v>2</v>
      </c>
      <c r="I249" s="5">
        <v>0</v>
      </c>
      <c r="J249" s="5">
        <v>0</v>
      </c>
      <c r="K249" s="8">
        <v>0</v>
      </c>
      <c r="L249" s="5">
        <v>2351.7920508243205</v>
      </c>
      <c r="M249" s="7">
        <v>2</v>
      </c>
      <c r="N249" s="5">
        <v>0</v>
      </c>
      <c r="O249" s="5">
        <v>0</v>
      </c>
      <c r="P249" s="5">
        <v>0</v>
      </c>
      <c r="Q249" s="5">
        <v>24199.388058384968</v>
      </c>
      <c r="R249" s="5">
        <v>2</v>
      </c>
      <c r="S249" s="5">
        <v>0</v>
      </c>
      <c r="T249" s="5">
        <v>681.67290305309768</v>
      </c>
      <c r="U249" s="5">
        <v>681.67290305309768</v>
      </c>
      <c r="V249" s="26">
        <f>SUM(sev_pin_cp[[#This Row],[Total IDPs PiN]],sev_pin_cp[[#This Row],[Total Returnees PiN]],sev_pin_cp[[#This Row],[Total HC PiN]])</f>
        <v>681.67290305309768</v>
      </c>
    </row>
    <row r="250" spans="1:22" x14ac:dyDescent="0.2">
      <c r="A250" s="1" t="s">
        <v>537</v>
      </c>
      <c r="B250" s="1" t="s">
        <v>538</v>
      </c>
      <c r="C250" s="1" t="s">
        <v>562</v>
      </c>
      <c r="D250" s="1" t="s">
        <v>563</v>
      </c>
      <c r="E250" s="1" t="s">
        <v>573</v>
      </c>
      <c r="F250" s="1" t="s">
        <v>574</v>
      </c>
      <c r="G250" s="4">
        <v>228.22954074397296</v>
      </c>
      <c r="H250" s="7">
        <v>5</v>
      </c>
      <c r="I250" s="5">
        <v>163.02110053140925</v>
      </c>
      <c r="J250" s="5">
        <v>0</v>
      </c>
      <c r="K250" s="8">
        <v>163.02110053140925</v>
      </c>
      <c r="L250" s="5">
        <v>1084.1486036871388</v>
      </c>
      <c r="M250" s="7">
        <v>3</v>
      </c>
      <c r="N250" s="5">
        <v>0</v>
      </c>
      <c r="O250" s="5">
        <v>216.82972073742778</v>
      </c>
      <c r="P250" s="5">
        <v>216.82972073742778</v>
      </c>
      <c r="Q250" s="5">
        <v>14994.132431547943</v>
      </c>
      <c r="R250" s="5">
        <v>5</v>
      </c>
      <c r="S250" s="5">
        <v>8447.3985529847578</v>
      </c>
      <c r="T250" s="5">
        <v>1900.6646744215702</v>
      </c>
      <c r="U250" s="5">
        <v>10348.063227406328</v>
      </c>
      <c r="V250" s="26">
        <f>SUM(sev_pin_cp[[#This Row],[Total IDPs PiN]],sev_pin_cp[[#This Row],[Total Returnees PiN]],sev_pin_cp[[#This Row],[Total HC PiN]])</f>
        <v>10727.914048675166</v>
      </c>
    </row>
    <row r="251" spans="1:22" x14ac:dyDescent="0.2">
      <c r="A251" s="1" t="s">
        <v>575</v>
      </c>
      <c r="B251" s="1" t="s">
        <v>576</v>
      </c>
      <c r="C251" s="1" t="s">
        <v>577</v>
      </c>
      <c r="D251" s="1" t="s">
        <v>576</v>
      </c>
      <c r="E251" s="1" t="s">
        <v>578</v>
      </c>
      <c r="F251" s="1" t="s">
        <v>576</v>
      </c>
      <c r="G251" s="4">
        <v>38358.64554090875</v>
      </c>
      <c r="H251" s="7">
        <v>5</v>
      </c>
      <c r="I251" s="5">
        <v>29002.878335809051</v>
      </c>
      <c r="J251" s="5">
        <v>935.57672050996905</v>
      </c>
      <c r="K251" s="8">
        <v>29938.455056319021</v>
      </c>
      <c r="L251" s="5">
        <v>4653.7147065321442</v>
      </c>
      <c r="M251" s="7">
        <v>5</v>
      </c>
      <c r="N251" s="5">
        <v>4112.5850894935229</v>
      </c>
      <c r="O251" s="5">
        <v>108.22592340772428</v>
      </c>
      <c r="P251" s="5">
        <v>4220.8110129012475</v>
      </c>
      <c r="Q251" s="5">
        <v>68622.522810958093</v>
      </c>
      <c r="R251" s="5">
        <v>5</v>
      </c>
      <c r="S251" s="5">
        <v>46837.594934463385</v>
      </c>
      <c r="T251" s="5">
        <v>4356.9855752989215</v>
      </c>
      <c r="U251" s="5">
        <v>51194.580509762309</v>
      </c>
      <c r="V251" s="26">
        <f>SUM(sev_pin_cp[[#This Row],[Total IDPs PiN]],sev_pin_cp[[#This Row],[Total Returnees PiN]],sev_pin_cp[[#This Row],[Total HC PiN]])</f>
        <v>85353.846578982571</v>
      </c>
    </row>
    <row r="252" spans="1:22" x14ac:dyDescent="0.2">
      <c r="A252" s="1" t="s">
        <v>575</v>
      </c>
      <c r="B252" s="1" t="s">
        <v>576</v>
      </c>
      <c r="C252" s="1" t="s">
        <v>577</v>
      </c>
      <c r="D252" s="1" t="s">
        <v>576</v>
      </c>
      <c r="E252" s="1" t="s">
        <v>579</v>
      </c>
      <c r="F252" s="1" t="s">
        <v>580</v>
      </c>
      <c r="G252" s="4">
        <v>423.3920119571535</v>
      </c>
      <c r="H252" s="7">
        <v>5</v>
      </c>
      <c r="I252" s="5">
        <v>169.35680478286142</v>
      </c>
      <c r="J252" s="5">
        <v>127.01760358714604</v>
      </c>
      <c r="K252" s="8">
        <v>296.37440837000747</v>
      </c>
      <c r="L252" s="5">
        <v>342.36942622270197</v>
      </c>
      <c r="M252" s="7">
        <v>5</v>
      </c>
      <c r="N252" s="5">
        <v>158.0166582566317</v>
      </c>
      <c r="O252" s="5">
        <v>184.35276796607027</v>
      </c>
      <c r="P252" s="5">
        <v>342.36942622270197</v>
      </c>
      <c r="Q252" s="5">
        <v>5482.5681308644016</v>
      </c>
      <c r="R252" s="5">
        <v>5</v>
      </c>
      <c r="S252" s="5">
        <v>1566.4480373898293</v>
      </c>
      <c r="T252" s="5">
        <v>223.77829105568983</v>
      </c>
      <c r="U252" s="5">
        <v>1790.2263284455191</v>
      </c>
      <c r="V252" s="26">
        <f>SUM(sev_pin_cp[[#This Row],[Total IDPs PiN]],sev_pin_cp[[#This Row],[Total Returnees PiN]],sev_pin_cp[[#This Row],[Total HC PiN]])</f>
        <v>2428.9701630382287</v>
      </c>
    </row>
    <row r="253" spans="1:22" x14ac:dyDescent="0.2">
      <c r="A253" s="1" t="s">
        <v>575</v>
      </c>
      <c r="B253" s="1" t="s">
        <v>576</v>
      </c>
      <c r="C253" s="1" t="s">
        <v>577</v>
      </c>
      <c r="D253" s="1" t="s">
        <v>576</v>
      </c>
      <c r="E253" s="1" t="s">
        <v>581</v>
      </c>
      <c r="F253" s="1" t="s">
        <v>582</v>
      </c>
      <c r="G253" s="4">
        <v>2348.0950505011415</v>
      </c>
      <c r="H253" s="7">
        <v>5</v>
      </c>
      <c r="I253" s="5">
        <v>1006.3264502147749</v>
      </c>
      <c r="J253" s="5">
        <v>0</v>
      </c>
      <c r="K253" s="8">
        <v>1006.3264502147749</v>
      </c>
      <c r="L253" s="5">
        <v>359.02052165163889</v>
      </c>
      <c r="M253" s="7">
        <v>2</v>
      </c>
      <c r="N253" s="5">
        <v>0</v>
      </c>
      <c r="O253" s="5">
        <v>0</v>
      </c>
      <c r="P253" s="5">
        <v>0</v>
      </c>
      <c r="Q253" s="5">
        <v>11031.372183739019</v>
      </c>
      <c r="R253" s="5">
        <v>5</v>
      </c>
      <c r="S253" s="5">
        <v>5042.9129982806944</v>
      </c>
      <c r="T253" s="5">
        <v>4097.3668111030638</v>
      </c>
      <c r="U253" s="5">
        <v>9140.2798093837591</v>
      </c>
      <c r="V253" s="26">
        <f>SUM(sev_pin_cp[[#This Row],[Total IDPs PiN]],sev_pin_cp[[#This Row],[Total Returnees PiN]],sev_pin_cp[[#This Row],[Total HC PiN]])</f>
        <v>10146.606259598535</v>
      </c>
    </row>
    <row r="254" spans="1:22" x14ac:dyDescent="0.2">
      <c r="A254" s="1" t="s">
        <v>575</v>
      </c>
      <c r="B254" s="1" t="s">
        <v>576</v>
      </c>
      <c r="C254" s="1" t="s">
        <v>583</v>
      </c>
      <c r="D254" s="1" t="s">
        <v>584</v>
      </c>
      <c r="E254" s="1" t="s">
        <v>585</v>
      </c>
      <c r="F254" s="1" t="s">
        <v>584</v>
      </c>
      <c r="G254" s="4">
        <v>6083.3147987257471</v>
      </c>
      <c r="H254" s="7">
        <v>5</v>
      </c>
      <c r="I254" s="5">
        <v>1520.8286996814368</v>
      </c>
      <c r="J254" s="5">
        <v>0</v>
      </c>
      <c r="K254" s="8">
        <v>1520.8286996814368</v>
      </c>
      <c r="L254" s="5">
        <v>558.50202239598434</v>
      </c>
      <c r="M254" s="7">
        <v>4</v>
      </c>
      <c r="N254" s="5">
        <v>159.57200639885266</v>
      </c>
      <c r="O254" s="5">
        <v>79.786003199426332</v>
      </c>
      <c r="P254" s="5">
        <v>239.35800959827901</v>
      </c>
      <c r="Q254" s="5">
        <v>11138.412250217203</v>
      </c>
      <c r="R254" s="5">
        <v>3</v>
      </c>
      <c r="S254" s="5">
        <v>1856.4020417028671</v>
      </c>
      <c r="T254" s="5">
        <v>3341.5236750651607</v>
      </c>
      <c r="U254" s="5">
        <v>5197.925716768028</v>
      </c>
      <c r="V254" s="26">
        <f>SUM(sev_pin_cp[[#This Row],[Total IDPs PiN]],sev_pin_cp[[#This Row],[Total Returnees PiN]],sev_pin_cp[[#This Row],[Total HC PiN]])</f>
        <v>6958.1124260477436</v>
      </c>
    </row>
    <row r="255" spans="1:22" x14ac:dyDescent="0.2">
      <c r="A255" s="1" t="s">
        <v>575</v>
      </c>
      <c r="B255" s="1" t="s">
        <v>576</v>
      </c>
      <c r="C255" s="1" t="s">
        <v>583</v>
      </c>
      <c r="D255" s="1" t="s">
        <v>584</v>
      </c>
      <c r="E255" s="1" t="s">
        <v>586</v>
      </c>
      <c r="F255" s="1" t="s">
        <v>587</v>
      </c>
      <c r="G255" s="4">
        <v>1047.15223880597</v>
      </c>
      <c r="H255" s="7">
        <v>5</v>
      </c>
      <c r="I255" s="5">
        <v>837.72179104477607</v>
      </c>
      <c r="J255" s="5">
        <v>209.43044776119402</v>
      </c>
      <c r="K255" s="8">
        <v>1047.15223880597</v>
      </c>
      <c r="L255" s="5">
        <v>366.92509409474366</v>
      </c>
      <c r="M255" s="7">
        <v>5</v>
      </c>
      <c r="N255" s="5">
        <v>275.19382057105776</v>
      </c>
      <c r="O255" s="5">
        <v>91.731273523685914</v>
      </c>
      <c r="P255" s="5">
        <v>366.92509409474366</v>
      </c>
      <c r="Q255" s="5">
        <v>6547.1453731343281</v>
      </c>
      <c r="R255" s="5">
        <v>5</v>
      </c>
      <c r="S255" s="5">
        <v>3571.1702035278149</v>
      </c>
      <c r="T255" s="5">
        <v>2479.9793080054274</v>
      </c>
      <c r="U255" s="5">
        <v>6051.1495115332418</v>
      </c>
      <c r="V255" s="26">
        <f>SUM(sev_pin_cp[[#This Row],[Total IDPs PiN]],sev_pin_cp[[#This Row],[Total Returnees PiN]],sev_pin_cp[[#This Row],[Total HC PiN]])</f>
        <v>7465.2268444339552</v>
      </c>
    </row>
    <row r="256" spans="1:22" x14ac:dyDescent="0.2">
      <c r="A256" s="1" t="s">
        <v>575</v>
      </c>
      <c r="B256" s="1" t="s">
        <v>576</v>
      </c>
      <c r="C256" s="1" t="s">
        <v>583</v>
      </c>
      <c r="D256" s="1" t="s">
        <v>584</v>
      </c>
      <c r="E256" s="1" t="s">
        <v>588</v>
      </c>
      <c r="F256" s="1" t="s">
        <v>589</v>
      </c>
      <c r="G256" s="4">
        <v>1595.3634760003713</v>
      </c>
      <c r="H256" s="7">
        <v>5</v>
      </c>
      <c r="I256" s="5">
        <v>957.21808560022293</v>
      </c>
      <c r="J256" s="5">
        <v>319.07269520007429</v>
      </c>
      <c r="K256" s="8">
        <v>1276.2907808002972</v>
      </c>
      <c r="L256" s="5">
        <v>484.06510073345095</v>
      </c>
      <c r="M256" s="7">
        <v>5</v>
      </c>
      <c r="N256" s="5">
        <v>121.01627518336274</v>
      </c>
      <c r="O256" s="5">
        <v>0</v>
      </c>
      <c r="P256" s="5">
        <v>121.01627518336274</v>
      </c>
      <c r="Q256" s="5">
        <v>3440.9386222263483</v>
      </c>
      <c r="R256" s="5">
        <v>4</v>
      </c>
      <c r="S256" s="5">
        <v>782.03150505144276</v>
      </c>
      <c r="T256" s="5">
        <v>417.08346936076953</v>
      </c>
      <c r="U256" s="5">
        <v>1199.1149744122122</v>
      </c>
      <c r="V256" s="26">
        <f>SUM(sev_pin_cp[[#This Row],[Total IDPs PiN]],sev_pin_cp[[#This Row],[Total Returnees PiN]],sev_pin_cp[[#This Row],[Total HC PiN]])</f>
        <v>2596.4220303958718</v>
      </c>
    </row>
    <row r="257" spans="1:22" x14ac:dyDescent="0.2">
      <c r="A257" s="1" t="s">
        <v>575</v>
      </c>
      <c r="B257" s="1" t="s">
        <v>576</v>
      </c>
      <c r="C257" s="1" t="s">
        <v>583</v>
      </c>
      <c r="D257" s="1" t="s">
        <v>584</v>
      </c>
      <c r="E257" s="1" t="s">
        <v>590</v>
      </c>
      <c r="F257" s="1" t="s">
        <v>591</v>
      </c>
      <c r="G257" s="4">
        <v>1180.8005816868922</v>
      </c>
      <c r="H257" s="7">
        <v>5</v>
      </c>
      <c r="I257" s="5">
        <v>590.4002908434461</v>
      </c>
      <c r="J257" s="5">
        <v>590.4002908434461</v>
      </c>
      <c r="K257" s="8">
        <v>1180.8005816868922</v>
      </c>
      <c r="L257" s="5">
        <v>195.14568247918967</v>
      </c>
      <c r="M257" s="7">
        <v>3</v>
      </c>
      <c r="N257" s="5">
        <v>0</v>
      </c>
      <c r="O257" s="5">
        <v>195.14568247918967</v>
      </c>
      <c r="P257" s="5">
        <v>195.14568247918967</v>
      </c>
      <c r="Q257" s="5">
        <v>2903.1473473071915</v>
      </c>
      <c r="R257" s="5">
        <v>5</v>
      </c>
      <c r="S257" s="5">
        <v>1451.5736736535957</v>
      </c>
      <c r="T257" s="5">
        <v>1036.838338323997</v>
      </c>
      <c r="U257" s="5">
        <v>2488.4120119775926</v>
      </c>
      <c r="V257" s="26">
        <f>SUM(sev_pin_cp[[#This Row],[Total IDPs PiN]],sev_pin_cp[[#This Row],[Total Returnees PiN]],sev_pin_cp[[#This Row],[Total HC PiN]])</f>
        <v>3864.3582761436746</v>
      </c>
    </row>
    <row r="258" spans="1:22" x14ac:dyDescent="0.2">
      <c r="A258" s="1" t="s">
        <v>575</v>
      </c>
      <c r="B258" s="1" t="s">
        <v>576</v>
      </c>
      <c r="C258" s="1" t="s">
        <v>583</v>
      </c>
      <c r="D258" s="1" t="s">
        <v>584</v>
      </c>
      <c r="E258" s="1" t="s">
        <v>592</v>
      </c>
      <c r="F258" s="1" t="s">
        <v>593</v>
      </c>
      <c r="G258" s="4">
        <v>1378.1298364454744</v>
      </c>
      <c r="H258" s="7">
        <v>5</v>
      </c>
      <c r="I258" s="5">
        <v>689.06491822273722</v>
      </c>
      <c r="J258" s="5">
        <v>689.06491822273722</v>
      </c>
      <c r="K258" s="8">
        <v>1378.1298364454744</v>
      </c>
      <c r="L258" s="5">
        <v>955.65939881456393</v>
      </c>
      <c r="M258" s="7">
        <v>5</v>
      </c>
      <c r="N258" s="5">
        <v>358.37227455546144</v>
      </c>
      <c r="O258" s="5">
        <v>477.82969940728196</v>
      </c>
      <c r="P258" s="5">
        <v>836.20197396274341</v>
      </c>
      <c r="Q258" s="5">
        <v>9059.4187441508075</v>
      </c>
      <c r="R258" s="5">
        <v>5</v>
      </c>
      <c r="S258" s="5">
        <v>5645.7247246157203</v>
      </c>
      <c r="T258" s="5">
        <v>2888.5103242219961</v>
      </c>
      <c r="U258" s="5">
        <v>8534.235048837716</v>
      </c>
      <c r="V258" s="26">
        <f>SUM(sev_pin_cp[[#This Row],[Total IDPs PiN]],sev_pin_cp[[#This Row],[Total Returnees PiN]],sev_pin_cp[[#This Row],[Total HC PiN]])</f>
        <v>10748.566859245933</v>
      </c>
    </row>
    <row r="259" spans="1:22" x14ac:dyDescent="0.2">
      <c r="A259" s="1" t="s">
        <v>575</v>
      </c>
      <c r="B259" s="1" t="s">
        <v>576</v>
      </c>
      <c r="C259" s="1" t="s">
        <v>594</v>
      </c>
      <c r="D259" s="1" t="s">
        <v>595</v>
      </c>
      <c r="E259" s="1" t="s">
        <v>596</v>
      </c>
      <c r="F259" s="1" t="s">
        <v>595</v>
      </c>
      <c r="G259" s="4">
        <v>21250.074121882306</v>
      </c>
      <c r="H259" s="7">
        <v>5</v>
      </c>
      <c r="I259" s="5">
        <v>19318.249201711187</v>
      </c>
      <c r="J259" s="5">
        <v>0</v>
      </c>
      <c r="K259" s="8">
        <v>19318.249201711187</v>
      </c>
      <c r="L259" s="5">
        <v>247.38092738407698</v>
      </c>
      <c r="M259" s="7">
        <v>5</v>
      </c>
      <c r="N259" s="5">
        <v>247.38092738407698</v>
      </c>
      <c r="O259" s="5">
        <v>0</v>
      </c>
      <c r="P259" s="5">
        <v>247.38092738407698</v>
      </c>
      <c r="Q259" s="5">
        <v>13167.786691622563</v>
      </c>
      <c r="R259" s="5">
        <v>5</v>
      </c>
      <c r="S259" s="5">
        <v>9313.8003428549837</v>
      </c>
      <c r="T259" s="5">
        <v>0</v>
      </c>
      <c r="U259" s="5">
        <v>9313.8003428549837</v>
      </c>
      <c r="V259" s="26">
        <f>SUM(sev_pin_cp[[#This Row],[Total IDPs PiN]],sev_pin_cp[[#This Row],[Total Returnees PiN]],sev_pin_cp[[#This Row],[Total HC PiN]])</f>
        <v>28879.430471950247</v>
      </c>
    </row>
    <row r="260" spans="1:22" x14ac:dyDescent="0.2">
      <c r="A260" s="1" t="s">
        <v>575</v>
      </c>
      <c r="B260" s="1" t="s">
        <v>576</v>
      </c>
      <c r="C260" s="1" t="s">
        <v>594</v>
      </c>
      <c r="D260" s="1" t="s">
        <v>595</v>
      </c>
      <c r="E260" s="1" t="s">
        <v>597</v>
      </c>
      <c r="F260" s="1" t="s">
        <v>598</v>
      </c>
      <c r="G260" s="4">
        <v>404.58448074679109</v>
      </c>
      <c r="H260" s="7">
        <v>5</v>
      </c>
      <c r="I260" s="5">
        <v>404.58448074679109</v>
      </c>
      <c r="J260" s="5">
        <v>0</v>
      </c>
      <c r="K260" s="8">
        <v>404.58448074679109</v>
      </c>
      <c r="L260" s="5">
        <v>713.51966161026826</v>
      </c>
      <c r="M260" s="7">
        <v>5</v>
      </c>
      <c r="N260" s="5">
        <v>713.51966161026826</v>
      </c>
      <c r="O260" s="5">
        <v>0</v>
      </c>
      <c r="P260" s="5">
        <v>713.51966161026826</v>
      </c>
      <c r="Q260" s="5">
        <v>5916.9699095682608</v>
      </c>
      <c r="R260" s="5">
        <v>5</v>
      </c>
      <c r="S260" s="5">
        <v>5084.8960160352244</v>
      </c>
      <c r="T260" s="5">
        <v>92.452654837004076</v>
      </c>
      <c r="U260" s="5">
        <v>5177.3486708722285</v>
      </c>
      <c r="V260" s="26">
        <f>SUM(sev_pin_cp[[#This Row],[Total IDPs PiN]],sev_pin_cp[[#This Row],[Total Returnees PiN]],sev_pin_cp[[#This Row],[Total HC PiN]])</f>
        <v>6295.452813229288</v>
      </c>
    </row>
    <row r="261" spans="1:22" x14ac:dyDescent="0.2">
      <c r="A261" s="1" t="s">
        <v>575</v>
      </c>
      <c r="B261" s="1" t="s">
        <v>576</v>
      </c>
      <c r="C261" s="1" t="s">
        <v>594</v>
      </c>
      <c r="D261" s="1" t="s">
        <v>595</v>
      </c>
      <c r="E261" s="1" t="s">
        <v>599</v>
      </c>
      <c r="F261" s="1" t="s">
        <v>600</v>
      </c>
      <c r="G261" s="4">
        <v>415.76966502295534</v>
      </c>
      <c r="H261" s="7">
        <v>5</v>
      </c>
      <c r="I261" s="5">
        <v>230.98314723497521</v>
      </c>
      <c r="J261" s="5">
        <v>92.393258893990065</v>
      </c>
      <c r="K261" s="8">
        <v>323.3764061289653</v>
      </c>
      <c r="L261" s="5">
        <v>420.13191208978071</v>
      </c>
      <c r="M261" s="7">
        <v>5</v>
      </c>
      <c r="N261" s="5">
        <v>280.08794139318712</v>
      </c>
      <c r="O261" s="5">
        <v>0</v>
      </c>
      <c r="P261" s="5">
        <v>280.08794139318712</v>
      </c>
      <c r="Q261" s="5">
        <v>5268.7009352150999</v>
      </c>
      <c r="R261" s="5">
        <v>5</v>
      </c>
      <c r="S261" s="5">
        <v>2270.9917824203017</v>
      </c>
      <c r="T261" s="5">
        <v>726.71737037449657</v>
      </c>
      <c r="U261" s="5">
        <v>2997.7091527947982</v>
      </c>
      <c r="V261" s="26">
        <f>SUM(sev_pin_cp[[#This Row],[Total IDPs PiN]],sev_pin_cp[[#This Row],[Total Returnees PiN]],sev_pin_cp[[#This Row],[Total HC PiN]])</f>
        <v>3601.1735003169506</v>
      </c>
    </row>
    <row r="262" spans="1:22" x14ac:dyDescent="0.2">
      <c r="A262" s="1" t="s">
        <v>601</v>
      </c>
      <c r="B262" s="1" t="s">
        <v>602</v>
      </c>
      <c r="C262" s="1" t="s">
        <v>603</v>
      </c>
      <c r="D262" s="1" t="s">
        <v>602</v>
      </c>
      <c r="E262" s="1" t="s">
        <v>604</v>
      </c>
      <c r="F262" s="1" t="s">
        <v>602</v>
      </c>
      <c r="G262" s="4">
        <v>134.16618657212496</v>
      </c>
      <c r="H262" s="7">
        <v>2</v>
      </c>
      <c r="I262" s="5">
        <v>0</v>
      </c>
      <c r="J262" s="5">
        <v>0</v>
      </c>
      <c r="K262" s="8">
        <v>0</v>
      </c>
      <c r="L262" s="5">
        <v>10234.049795036561</v>
      </c>
      <c r="M262" s="7">
        <v>5</v>
      </c>
      <c r="N262" s="5">
        <v>5117.0248975182803</v>
      </c>
      <c r="O262" s="5">
        <v>0</v>
      </c>
      <c r="P262" s="5">
        <v>5117.0248975182803</v>
      </c>
      <c r="Q262" s="5">
        <v>5108.8479780633716</v>
      </c>
      <c r="R262" s="5">
        <v>5</v>
      </c>
      <c r="S262" s="5">
        <v>1117.5604952013625</v>
      </c>
      <c r="T262" s="5">
        <v>319.30299862896072</v>
      </c>
      <c r="U262" s="5">
        <v>1436.8634938303233</v>
      </c>
      <c r="V262" s="26">
        <f>SUM(sev_pin_cp[[#This Row],[Total IDPs PiN]],sev_pin_cp[[#This Row],[Total Returnees PiN]],sev_pin_cp[[#This Row],[Total HC PiN]])</f>
        <v>6553.8883913486034</v>
      </c>
    </row>
    <row r="263" spans="1:22" x14ac:dyDescent="0.2">
      <c r="A263" s="1" t="s">
        <v>601</v>
      </c>
      <c r="B263" s="1" t="s">
        <v>602</v>
      </c>
      <c r="C263" s="1" t="s">
        <v>603</v>
      </c>
      <c r="D263" s="1" t="s">
        <v>602</v>
      </c>
      <c r="E263" s="1" t="s">
        <v>605</v>
      </c>
      <c r="F263" s="1" t="s">
        <v>606</v>
      </c>
      <c r="G263" s="4">
        <v>1922.765356548719</v>
      </c>
      <c r="H263" s="7">
        <v>2</v>
      </c>
      <c r="I263" s="5">
        <v>58.265616865112698</v>
      </c>
      <c r="J263" s="5">
        <v>29.132808432556349</v>
      </c>
      <c r="K263" s="8">
        <v>87.39842529766905</v>
      </c>
      <c r="L263" s="5">
        <v>631.81657668323453</v>
      </c>
      <c r="M263" s="7">
        <v>2</v>
      </c>
      <c r="N263" s="5">
        <v>17.550460463423182</v>
      </c>
      <c r="O263" s="5">
        <v>35.100920926846364</v>
      </c>
      <c r="P263" s="5">
        <v>52.651381390269549</v>
      </c>
      <c r="Q263" s="5">
        <v>50144.675953501195</v>
      </c>
      <c r="R263" s="5">
        <v>2</v>
      </c>
      <c r="S263" s="5">
        <v>6268.0844941876494</v>
      </c>
      <c r="T263" s="5">
        <v>1880.4253482562947</v>
      </c>
      <c r="U263" s="5">
        <v>8148.5098424439439</v>
      </c>
      <c r="V263" s="26">
        <f>SUM(sev_pin_cp[[#This Row],[Total IDPs PiN]],sev_pin_cp[[#This Row],[Total Returnees PiN]],sev_pin_cp[[#This Row],[Total HC PiN]])</f>
        <v>8288.5596491318829</v>
      </c>
    </row>
    <row r="264" spans="1:22" x14ac:dyDescent="0.2">
      <c r="A264" s="1" t="s">
        <v>601</v>
      </c>
      <c r="B264" s="1" t="s">
        <v>602</v>
      </c>
      <c r="C264" s="1" t="s">
        <v>603</v>
      </c>
      <c r="D264" s="1" t="s">
        <v>602</v>
      </c>
      <c r="E264" s="1" t="s">
        <v>607</v>
      </c>
      <c r="F264" s="1" t="s">
        <v>608</v>
      </c>
      <c r="G264" s="4">
        <v>511.37535650916732</v>
      </c>
      <c r="H264" s="7">
        <v>2</v>
      </c>
      <c r="I264" s="5">
        <v>0</v>
      </c>
      <c r="J264" s="5">
        <v>0</v>
      </c>
      <c r="K264" s="8">
        <v>0</v>
      </c>
      <c r="L264" s="5">
        <v>222.3434667367637</v>
      </c>
      <c r="M264" s="7">
        <v>3</v>
      </c>
      <c r="N264" s="5">
        <v>0</v>
      </c>
      <c r="O264" s="5">
        <v>52.316109820414987</v>
      </c>
      <c r="P264" s="5">
        <v>52.316109820414987</v>
      </c>
      <c r="Q264" s="5">
        <v>19852.833981730957</v>
      </c>
      <c r="R264" s="5">
        <v>2</v>
      </c>
      <c r="S264" s="5">
        <v>0</v>
      </c>
      <c r="T264" s="5">
        <v>0</v>
      </c>
      <c r="U264" s="5">
        <v>0</v>
      </c>
      <c r="V264" s="26">
        <f>SUM(sev_pin_cp[[#This Row],[Total IDPs PiN]],sev_pin_cp[[#This Row],[Total Returnees PiN]],sev_pin_cp[[#This Row],[Total HC PiN]])</f>
        <v>52.316109820414987</v>
      </c>
    </row>
    <row r="265" spans="1:22" x14ac:dyDescent="0.2">
      <c r="A265" s="1" t="s">
        <v>601</v>
      </c>
      <c r="B265" s="1" t="s">
        <v>602</v>
      </c>
      <c r="C265" s="1" t="s">
        <v>609</v>
      </c>
      <c r="D265" s="1" t="s">
        <v>610</v>
      </c>
      <c r="E265" s="1" t="s">
        <v>611</v>
      </c>
      <c r="F265" s="1" t="s">
        <v>612</v>
      </c>
      <c r="G265" s="4">
        <v>55.6873399715505</v>
      </c>
      <c r="H265" s="7">
        <v>3</v>
      </c>
      <c r="I265" s="5">
        <v>0</v>
      </c>
      <c r="J265" s="5">
        <v>37.124893314367</v>
      </c>
      <c r="K265" s="8">
        <v>37.124893314367</v>
      </c>
      <c r="L265" s="5">
        <v>73.732201280227599</v>
      </c>
      <c r="M265" s="7">
        <v>3</v>
      </c>
      <c r="N265" s="5">
        <v>0</v>
      </c>
      <c r="O265" s="5">
        <v>31.599514834383257</v>
      </c>
      <c r="P265" s="5">
        <v>31.599514834383257</v>
      </c>
      <c r="Q265" s="5">
        <v>1463.8233285917499</v>
      </c>
      <c r="R265" s="5">
        <v>3</v>
      </c>
      <c r="S265" s="5">
        <v>0</v>
      </c>
      <c r="T265" s="5">
        <v>328.09833227056464</v>
      </c>
      <c r="U265" s="5">
        <v>328.09833227056464</v>
      </c>
      <c r="V265" s="26">
        <f>SUM(sev_pin_cp[[#This Row],[Total IDPs PiN]],sev_pin_cp[[#This Row],[Total Returnees PiN]],sev_pin_cp[[#This Row],[Total HC PiN]])</f>
        <v>396.82274041931487</v>
      </c>
    </row>
    <row r="266" spans="1:22" x14ac:dyDescent="0.2">
      <c r="A266" s="1" t="s">
        <v>630</v>
      </c>
      <c r="H266" s="19"/>
      <c r="I266" s="19"/>
      <c r="J266" s="19"/>
      <c r="K266" s="5">
        <f>SUBTOTAL(109,sev_pin_cp[Total IDPs PiN])</f>
        <v>544192.72598051629</v>
      </c>
      <c r="L266" s="19"/>
      <c r="M266" s="19"/>
      <c r="N266" s="19"/>
      <c r="O266" s="19"/>
      <c r="P266" s="5">
        <f>SUBTOTAL(109,sev_pin_cp[Total Returnees PiN])</f>
        <v>216949.71140539725</v>
      </c>
      <c r="Q266" s="19"/>
      <c r="R266" s="19"/>
      <c r="S266" s="19"/>
      <c r="T266" s="19"/>
      <c r="U266" s="5">
        <f>SUBTOTAL(109,sev_pin_cp[Total HC PiN])</f>
        <v>1687910.2662542562</v>
      </c>
      <c r="V266" s="26">
        <f>SUBTOTAL(109,sev_pin_cp[TOTAL PiN - CP])</f>
        <v>2449052.7036401671</v>
      </c>
    </row>
    <row r="267" spans="1:22" x14ac:dyDescent="0.2">
      <c r="G267" s="4"/>
      <c r="H267" s="5"/>
      <c r="I267" s="8"/>
    </row>
    <row r="268" spans="1:22" ht="15" x14ac:dyDescent="0.25">
      <c r="A268"/>
      <c r="B268"/>
      <c r="C268"/>
      <c r="D268"/>
      <c r="E268"/>
      <c r="F268"/>
    </row>
    <row r="269" spans="1:22" ht="15" x14ac:dyDescent="0.25">
      <c r="A269"/>
      <c r="B269"/>
      <c r="C269"/>
      <c r="D269"/>
      <c r="E269"/>
      <c r="F269"/>
    </row>
    <row r="270" spans="1:22" ht="15" x14ac:dyDescent="0.25">
      <c r="A270"/>
      <c r="B270"/>
      <c r="C270"/>
      <c r="D270"/>
      <c r="E270"/>
      <c r="F270"/>
    </row>
    <row r="271" spans="1:22" ht="15" x14ac:dyDescent="0.25">
      <c r="A271"/>
      <c r="B271"/>
      <c r="C271"/>
      <c r="D271"/>
      <c r="E271"/>
      <c r="F271"/>
    </row>
    <row r="272" spans="1:22" ht="15" x14ac:dyDescent="0.25">
      <c r="A272"/>
      <c r="B272"/>
      <c r="C272"/>
      <c r="D272"/>
      <c r="E272"/>
      <c r="F272"/>
    </row>
    <row r="273" spans="1:6" ht="15" x14ac:dyDescent="0.25">
      <c r="A273"/>
      <c r="B273"/>
      <c r="C273"/>
      <c r="D273"/>
      <c r="E273"/>
      <c r="F273"/>
    </row>
    <row r="274" spans="1:6" ht="15" x14ac:dyDescent="0.25">
      <c r="A274"/>
      <c r="B274"/>
      <c r="C274"/>
      <c r="D274"/>
      <c r="E274"/>
      <c r="F274"/>
    </row>
    <row r="275" spans="1:6" ht="15" x14ac:dyDescent="0.25">
      <c r="A275"/>
      <c r="B275"/>
      <c r="C275"/>
      <c r="D275"/>
      <c r="E275"/>
      <c r="F275"/>
    </row>
    <row r="276" spans="1:6" ht="15" x14ac:dyDescent="0.25">
      <c r="A276"/>
      <c r="B276"/>
      <c r="C276"/>
      <c r="D276"/>
      <c r="E276"/>
      <c r="F276"/>
    </row>
    <row r="277" spans="1:6" ht="15" x14ac:dyDescent="0.25">
      <c r="A277"/>
      <c r="B277"/>
      <c r="C277"/>
      <c r="D277"/>
      <c r="E277"/>
      <c r="F277"/>
    </row>
    <row r="278" spans="1:6" ht="15" x14ac:dyDescent="0.25">
      <c r="A278"/>
      <c r="B278"/>
      <c r="C278"/>
      <c r="D278"/>
      <c r="E278"/>
      <c r="F278"/>
    </row>
    <row r="279" spans="1:6" ht="15" x14ac:dyDescent="0.25">
      <c r="A279"/>
      <c r="B279"/>
      <c r="C279"/>
      <c r="D279"/>
      <c r="E279"/>
      <c r="F279"/>
    </row>
    <row r="280" spans="1:6" ht="15" x14ac:dyDescent="0.25">
      <c r="A280"/>
      <c r="B280"/>
      <c r="C280"/>
      <c r="D280"/>
      <c r="E280"/>
      <c r="F280"/>
    </row>
    <row r="281" spans="1:6" ht="15" x14ac:dyDescent="0.25">
      <c r="A281"/>
      <c r="B281"/>
      <c r="C281"/>
      <c r="D281"/>
      <c r="E281"/>
      <c r="F281"/>
    </row>
    <row r="282" spans="1:6" ht="15" x14ac:dyDescent="0.25">
      <c r="A282"/>
      <c r="B282"/>
      <c r="C282"/>
      <c r="D282"/>
      <c r="E282"/>
      <c r="F282"/>
    </row>
    <row r="283" spans="1:6" ht="15" x14ac:dyDescent="0.25">
      <c r="A283"/>
      <c r="B283"/>
      <c r="C283"/>
      <c r="D283"/>
      <c r="E283"/>
      <c r="F283"/>
    </row>
    <row r="284" spans="1:6" ht="15" x14ac:dyDescent="0.25">
      <c r="A284"/>
      <c r="B284"/>
      <c r="C284"/>
      <c r="D284"/>
      <c r="E284"/>
      <c r="F284"/>
    </row>
    <row r="285" spans="1:6" ht="15" x14ac:dyDescent="0.25">
      <c r="A285"/>
      <c r="B285"/>
      <c r="C285"/>
      <c r="D285"/>
      <c r="E285"/>
      <c r="F285"/>
    </row>
    <row r="286" spans="1:6" ht="15" x14ac:dyDescent="0.25">
      <c r="A286"/>
      <c r="B286"/>
      <c r="C286"/>
      <c r="D286"/>
      <c r="E286"/>
      <c r="F286"/>
    </row>
    <row r="287" spans="1:6" ht="15" x14ac:dyDescent="0.25">
      <c r="A287"/>
      <c r="B287"/>
      <c r="C287"/>
      <c r="D287"/>
      <c r="E287"/>
      <c r="F287"/>
    </row>
    <row r="288" spans="1:6" ht="15" x14ac:dyDescent="0.25">
      <c r="A288"/>
      <c r="B288"/>
      <c r="C288"/>
      <c r="D288"/>
      <c r="E288"/>
      <c r="F288"/>
    </row>
    <row r="289" spans="1:6" ht="15" x14ac:dyDescent="0.25">
      <c r="A289"/>
      <c r="B289"/>
      <c r="C289"/>
      <c r="D289"/>
      <c r="E289"/>
      <c r="F289"/>
    </row>
    <row r="290" spans="1:6" ht="15" x14ac:dyDescent="0.25">
      <c r="A290"/>
      <c r="B290"/>
      <c r="C290"/>
      <c r="D290"/>
      <c r="E290"/>
      <c r="F290"/>
    </row>
    <row r="291" spans="1:6" ht="15" x14ac:dyDescent="0.25">
      <c r="A291"/>
      <c r="B291"/>
      <c r="C291"/>
      <c r="D291"/>
      <c r="E291"/>
      <c r="F291"/>
    </row>
    <row r="292" spans="1:6" ht="15" x14ac:dyDescent="0.25">
      <c r="A292"/>
      <c r="B292"/>
      <c r="C292"/>
      <c r="D292"/>
      <c r="E292"/>
      <c r="F292"/>
    </row>
    <row r="293" spans="1:6" ht="15" x14ac:dyDescent="0.25">
      <c r="A293"/>
      <c r="B293"/>
      <c r="C293"/>
      <c r="D293"/>
      <c r="E293"/>
      <c r="F293"/>
    </row>
    <row r="294" spans="1:6" ht="15" x14ac:dyDescent="0.25">
      <c r="A294"/>
      <c r="B294"/>
      <c r="C294"/>
      <c r="D294"/>
      <c r="E294"/>
      <c r="F294"/>
    </row>
    <row r="295" spans="1:6" ht="15" x14ac:dyDescent="0.25">
      <c r="A295"/>
      <c r="B295"/>
      <c r="C295"/>
      <c r="D295"/>
      <c r="E295"/>
      <c r="F295"/>
    </row>
    <row r="296" spans="1:6" ht="15" x14ac:dyDescent="0.25">
      <c r="A296"/>
      <c r="B296"/>
      <c r="C296"/>
      <c r="D296"/>
      <c r="E296"/>
      <c r="F296"/>
    </row>
    <row r="297" spans="1:6" ht="15" x14ac:dyDescent="0.25">
      <c r="A297"/>
      <c r="B297"/>
      <c r="C297"/>
      <c r="D297"/>
      <c r="E297"/>
      <c r="F297"/>
    </row>
    <row r="298" spans="1:6" ht="15" x14ac:dyDescent="0.25">
      <c r="A298"/>
      <c r="B298"/>
      <c r="C298"/>
      <c r="D298"/>
      <c r="E298"/>
      <c r="F298"/>
    </row>
    <row r="299" spans="1:6" ht="15" x14ac:dyDescent="0.25">
      <c r="A299"/>
      <c r="B299"/>
      <c r="C299"/>
      <c r="D299"/>
      <c r="E299"/>
      <c r="F299"/>
    </row>
    <row r="300" spans="1:6" ht="15" x14ac:dyDescent="0.25">
      <c r="A300"/>
      <c r="B300"/>
      <c r="C300"/>
      <c r="D300"/>
      <c r="E300"/>
      <c r="F300"/>
    </row>
    <row r="301" spans="1:6" ht="15" x14ac:dyDescent="0.25">
      <c r="A301"/>
      <c r="B301"/>
      <c r="C301"/>
      <c r="D301"/>
      <c r="E301"/>
      <c r="F301"/>
    </row>
    <row r="302" spans="1:6" ht="15" x14ac:dyDescent="0.25">
      <c r="A302"/>
      <c r="B302"/>
      <c r="C302"/>
      <c r="D302"/>
      <c r="E302"/>
      <c r="F302"/>
    </row>
    <row r="303" spans="1:6" ht="15" x14ac:dyDescent="0.25">
      <c r="A303"/>
      <c r="B303"/>
      <c r="C303"/>
      <c r="D303"/>
      <c r="E303"/>
      <c r="F303"/>
    </row>
    <row r="304" spans="1:6" ht="15" x14ac:dyDescent="0.25">
      <c r="A304"/>
      <c r="B304"/>
      <c r="C304"/>
      <c r="D304"/>
      <c r="E304"/>
      <c r="F304"/>
    </row>
    <row r="305" spans="1:6" ht="15" x14ac:dyDescent="0.25">
      <c r="A305"/>
      <c r="B305"/>
      <c r="C305"/>
      <c r="D305"/>
      <c r="E305"/>
      <c r="F305"/>
    </row>
    <row r="306" spans="1:6" ht="15" x14ac:dyDescent="0.25">
      <c r="A306"/>
      <c r="B306"/>
      <c r="C306"/>
      <c r="D306"/>
      <c r="E306"/>
      <c r="F306"/>
    </row>
    <row r="307" spans="1:6" ht="15" x14ac:dyDescent="0.25">
      <c r="A307"/>
      <c r="B307"/>
      <c r="C307"/>
      <c r="D307"/>
      <c r="E307"/>
      <c r="F307"/>
    </row>
    <row r="308" spans="1:6" ht="15" x14ac:dyDescent="0.25">
      <c r="A308"/>
      <c r="B308"/>
      <c r="C308"/>
      <c r="D308"/>
      <c r="E308"/>
      <c r="F308"/>
    </row>
    <row r="309" spans="1:6" ht="15" x14ac:dyDescent="0.25">
      <c r="A309"/>
      <c r="B309"/>
      <c r="C309"/>
      <c r="D309"/>
      <c r="E309"/>
      <c r="F309"/>
    </row>
    <row r="310" spans="1:6" ht="15" x14ac:dyDescent="0.25">
      <c r="A310"/>
      <c r="B310"/>
      <c r="C310"/>
      <c r="D310"/>
      <c r="E310"/>
      <c r="F310"/>
    </row>
    <row r="311" spans="1:6" ht="15" x14ac:dyDescent="0.25">
      <c r="A311"/>
      <c r="B311"/>
      <c r="C311"/>
      <c r="D311"/>
      <c r="E311"/>
      <c r="F311"/>
    </row>
    <row r="312" spans="1:6" ht="15" x14ac:dyDescent="0.25">
      <c r="A312"/>
      <c r="B312"/>
      <c r="C312"/>
      <c r="D312"/>
      <c r="E312"/>
      <c r="F312"/>
    </row>
    <row r="313" spans="1:6" ht="15" x14ac:dyDescent="0.25">
      <c r="A313"/>
      <c r="B313"/>
      <c r="C313"/>
      <c r="D313"/>
      <c r="E313"/>
      <c r="F313"/>
    </row>
    <row r="314" spans="1:6" ht="15" x14ac:dyDescent="0.25">
      <c r="A314"/>
      <c r="B314"/>
      <c r="C314"/>
      <c r="D314"/>
      <c r="E314"/>
      <c r="F314"/>
    </row>
    <row r="315" spans="1:6" ht="15" x14ac:dyDescent="0.25">
      <c r="A315"/>
      <c r="B315"/>
      <c r="C315"/>
      <c r="D315"/>
      <c r="E315"/>
      <c r="F315"/>
    </row>
    <row r="316" spans="1:6" ht="15" x14ac:dyDescent="0.25">
      <c r="A316"/>
      <c r="B316"/>
      <c r="C316"/>
      <c r="D316"/>
      <c r="E316"/>
      <c r="F316"/>
    </row>
    <row r="317" spans="1:6" ht="15" x14ac:dyDescent="0.25">
      <c r="A317"/>
      <c r="B317"/>
      <c r="C317"/>
      <c r="D317"/>
      <c r="E317"/>
      <c r="F317"/>
    </row>
    <row r="318" spans="1:6" ht="15" x14ac:dyDescent="0.25">
      <c r="A318"/>
      <c r="B318"/>
      <c r="C318"/>
      <c r="D318"/>
      <c r="E318"/>
      <c r="F318"/>
    </row>
    <row r="319" spans="1:6" ht="15" x14ac:dyDescent="0.25">
      <c r="A319"/>
      <c r="B319"/>
      <c r="C319"/>
      <c r="D319"/>
      <c r="E319"/>
      <c r="F319"/>
    </row>
    <row r="320" spans="1:6" ht="15" x14ac:dyDescent="0.25">
      <c r="A320"/>
      <c r="B320"/>
      <c r="C320"/>
      <c r="D320"/>
      <c r="E320"/>
      <c r="F320"/>
    </row>
    <row r="321" spans="1:6" ht="15" x14ac:dyDescent="0.25">
      <c r="A321"/>
      <c r="B321"/>
      <c r="C321"/>
      <c r="D321"/>
      <c r="E321"/>
      <c r="F321"/>
    </row>
    <row r="322" spans="1:6" ht="15" x14ac:dyDescent="0.25">
      <c r="A322"/>
      <c r="B322"/>
      <c r="C322"/>
      <c r="D322"/>
      <c r="E322"/>
      <c r="F322"/>
    </row>
    <row r="323" spans="1:6" ht="15" x14ac:dyDescent="0.25">
      <c r="A323"/>
      <c r="B323"/>
      <c r="C323"/>
      <c r="D323"/>
      <c r="E323"/>
      <c r="F323"/>
    </row>
    <row r="324" spans="1:6" ht="15" x14ac:dyDescent="0.25">
      <c r="A324"/>
      <c r="B324"/>
      <c r="C324"/>
      <c r="D324"/>
      <c r="E324"/>
      <c r="F324"/>
    </row>
    <row r="325" spans="1:6" ht="15" x14ac:dyDescent="0.25">
      <c r="A325"/>
      <c r="B325"/>
      <c r="C325"/>
      <c r="D325"/>
      <c r="E325"/>
      <c r="F325"/>
    </row>
    <row r="326" spans="1:6" ht="15" x14ac:dyDescent="0.25">
      <c r="A326"/>
      <c r="B326"/>
      <c r="C326"/>
      <c r="D326"/>
      <c r="E326"/>
      <c r="F326"/>
    </row>
    <row r="327" spans="1:6" ht="15" x14ac:dyDescent="0.25">
      <c r="A327"/>
      <c r="B327"/>
      <c r="C327"/>
      <c r="D327"/>
      <c r="E327"/>
      <c r="F327"/>
    </row>
    <row r="328" spans="1:6" ht="15" x14ac:dyDescent="0.25">
      <c r="A328"/>
      <c r="B328"/>
      <c r="C328"/>
      <c r="D328"/>
      <c r="E328"/>
      <c r="F328"/>
    </row>
    <row r="329" spans="1:6" ht="15" x14ac:dyDescent="0.25">
      <c r="A329"/>
      <c r="B329"/>
      <c r="C329"/>
      <c r="D329"/>
      <c r="E329"/>
      <c r="F329"/>
    </row>
    <row r="330" spans="1:6" ht="15" x14ac:dyDescent="0.25">
      <c r="A330"/>
      <c r="B330"/>
      <c r="C330"/>
      <c r="D330"/>
      <c r="E330"/>
      <c r="F330"/>
    </row>
    <row r="331" spans="1:6" ht="15" x14ac:dyDescent="0.25">
      <c r="A331"/>
      <c r="B331"/>
      <c r="C331"/>
      <c r="D331"/>
      <c r="E331"/>
      <c r="F331"/>
    </row>
    <row r="332" spans="1:6" ht="15" x14ac:dyDescent="0.25">
      <c r="A332"/>
      <c r="B332"/>
      <c r="C332"/>
      <c r="D332"/>
      <c r="E332"/>
      <c r="F332"/>
    </row>
    <row r="333" spans="1:6" ht="15" x14ac:dyDescent="0.25">
      <c r="A333"/>
      <c r="B333"/>
      <c r="C333"/>
      <c r="D333"/>
      <c r="E333"/>
      <c r="F333"/>
    </row>
    <row r="334" spans="1:6" ht="15" x14ac:dyDescent="0.25">
      <c r="A334"/>
      <c r="B334"/>
      <c r="C334"/>
      <c r="D334"/>
      <c r="E334"/>
      <c r="F334"/>
    </row>
    <row r="335" spans="1:6" ht="15" x14ac:dyDescent="0.25">
      <c r="A335"/>
      <c r="B335"/>
      <c r="C335"/>
      <c r="D335"/>
      <c r="E335"/>
      <c r="F335"/>
    </row>
    <row r="336" spans="1:6" ht="15" x14ac:dyDescent="0.25">
      <c r="A336"/>
      <c r="B336"/>
      <c r="C336"/>
      <c r="D336"/>
      <c r="E336"/>
      <c r="F336"/>
    </row>
    <row r="337" spans="1:6" ht="15" x14ac:dyDescent="0.25">
      <c r="A337"/>
      <c r="B337"/>
      <c r="C337"/>
      <c r="D337"/>
      <c r="E337"/>
      <c r="F337"/>
    </row>
    <row r="338" spans="1:6" ht="15" x14ac:dyDescent="0.25">
      <c r="A338"/>
      <c r="B338"/>
      <c r="C338"/>
      <c r="D338"/>
      <c r="E338"/>
      <c r="F338"/>
    </row>
    <row r="339" spans="1:6" ht="15" x14ac:dyDescent="0.25">
      <c r="A339"/>
      <c r="B339"/>
      <c r="C339"/>
      <c r="D339"/>
      <c r="E339"/>
      <c r="F339"/>
    </row>
    <row r="340" spans="1:6" ht="15" x14ac:dyDescent="0.25">
      <c r="A340"/>
      <c r="B340"/>
      <c r="C340"/>
      <c r="D340"/>
      <c r="E340"/>
      <c r="F340"/>
    </row>
    <row r="341" spans="1:6" ht="15" x14ac:dyDescent="0.25">
      <c r="A341"/>
      <c r="B341"/>
      <c r="C341"/>
      <c r="D341"/>
      <c r="E341"/>
      <c r="F341"/>
    </row>
    <row r="342" spans="1:6" ht="15" x14ac:dyDescent="0.25">
      <c r="A342"/>
      <c r="B342"/>
      <c r="C342"/>
      <c r="D342"/>
      <c r="E342"/>
      <c r="F342"/>
    </row>
    <row r="343" spans="1:6" ht="15" x14ac:dyDescent="0.25">
      <c r="A343"/>
      <c r="B343"/>
      <c r="C343"/>
      <c r="D343"/>
      <c r="E343"/>
      <c r="F343"/>
    </row>
    <row r="344" spans="1:6" ht="15" x14ac:dyDescent="0.25">
      <c r="A344"/>
      <c r="B344"/>
      <c r="C344"/>
      <c r="D344"/>
      <c r="E344"/>
      <c r="F344"/>
    </row>
    <row r="345" spans="1:6" ht="15" x14ac:dyDescent="0.25">
      <c r="A345"/>
      <c r="B345"/>
      <c r="C345"/>
      <c r="D345"/>
      <c r="E345"/>
      <c r="F345"/>
    </row>
    <row r="346" spans="1:6" ht="15" x14ac:dyDescent="0.25">
      <c r="A346"/>
      <c r="B346"/>
      <c r="C346"/>
      <c r="D346"/>
      <c r="E346"/>
      <c r="F346"/>
    </row>
    <row r="347" spans="1:6" ht="15" x14ac:dyDescent="0.25">
      <c r="A347"/>
      <c r="B347"/>
      <c r="C347"/>
      <c r="D347"/>
      <c r="E347"/>
      <c r="F347"/>
    </row>
    <row r="348" spans="1:6" ht="15" x14ac:dyDescent="0.25">
      <c r="A348"/>
      <c r="B348"/>
      <c r="C348"/>
      <c r="D348"/>
      <c r="E348"/>
      <c r="F348"/>
    </row>
    <row r="349" spans="1:6" ht="15" x14ac:dyDescent="0.25">
      <c r="A349"/>
      <c r="B349"/>
      <c r="C349"/>
      <c r="D349"/>
      <c r="E349"/>
      <c r="F349"/>
    </row>
    <row r="350" spans="1:6" ht="15" x14ac:dyDescent="0.25">
      <c r="A350"/>
      <c r="B350"/>
      <c r="C350"/>
      <c r="D350"/>
      <c r="E350"/>
      <c r="F350"/>
    </row>
    <row r="351" spans="1:6" ht="15" x14ac:dyDescent="0.25">
      <c r="A351"/>
      <c r="B351"/>
      <c r="C351"/>
      <c r="D351"/>
      <c r="E351"/>
      <c r="F351"/>
    </row>
    <row r="352" spans="1:6" ht="15" x14ac:dyDescent="0.25">
      <c r="A352"/>
      <c r="B352"/>
      <c r="C352"/>
      <c r="D352"/>
      <c r="E352"/>
      <c r="F352"/>
    </row>
    <row r="353" spans="1:6" ht="15" x14ac:dyDescent="0.25">
      <c r="A353"/>
      <c r="B353"/>
      <c r="C353"/>
      <c r="D353"/>
      <c r="E353"/>
      <c r="F353"/>
    </row>
    <row r="354" spans="1:6" ht="15" x14ac:dyDescent="0.25">
      <c r="A354"/>
      <c r="B354"/>
      <c r="C354"/>
      <c r="D354"/>
      <c r="E354"/>
      <c r="F354"/>
    </row>
    <row r="355" spans="1:6" ht="15" x14ac:dyDescent="0.25">
      <c r="A355"/>
      <c r="B355"/>
      <c r="C355"/>
      <c r="D355"/>
      <c r="E355"/>
      <c r="F355"/>
    </row>
    <row r="356" spans="1:6" ht="15" x14ac:dyDescent="0.25">
      <c r="A356"/>
      <c r="B356"/>
      <c r="C356"/>
      <c r="D356"/>
      <c r="E356"/>
      <c r="F356"/>
    </row>
    <row r="357" spans="1:6" ht="15" x14ac:dyDescent="0.25">
      <c r="A357"/>
      <c r="B357"/>
      <c r="C357"/>
      <c r="D357"/>
      <c r="E357"/>
      <c r="F357"/>
    </row>
    <row r="358" spans="1:6" ht="15" x14ac:dyDescent="0.25">
      <c r="A358"/>
      <c r="B358"/>
      <c r="C358"/>
      <c r="D358"/>
      <c r="E358"/>
      <c r="F358"/>
    </row>
    <row r="359" spans="1:6" ht="15" x14ac:dyDescent="0.25">
      <c r="A359"/>
      <c r="B359"/>
      <c r="C359"/>
      <c r="D359"/>
      <c r="E359"/>
      <c r="F359"/>
    </row>
    <row r="360" spans="1:6" ht="15" x14ac:dyDescent="0.25">
      <c r="A360"/>
      <c r="B360"/>
      <c r="C360"/>
      <c r="D360"/>
      <c r="E360"/>
      <c r="F360"/>
    </row>
    <row r="361" spans="1:6" ht="15" x14ac:dyDescent="0.25">
      <c r="A361"/>
      <c r="B361"/>
      <c r="C361"/>
      <c r="D361"/>
      <c r="E361"/>
      <c r="F361"/>
    </row>
    <row r="362" spans="1:6" ht="15" x14ac:dyDescent="0.25">
      <c r="A362"/>
      <c r="B362"/>
      <c r="C362"/>
      <c r="D362"/>
      <c r="E362"/>
      <c r="F362"/>
    </row>
    <row r="363" spans="1:6" ht="15" x14ac:dyDescent="0.25">
      <c r="A363"/>
      <c r="B363"/>
      <c r="C363"/>
      <c r="D363"/>
      <c r="E363"/>
      <c r="F363"/>
    </row>
    <row r="364" spans="1:6" ht="15" x14ac:dyDescent="0.25">
      <c r="A364"/>
      <c r="B364"/>
      <c r="C364"/>
      <c r="D364"/>
      <c r="E364"/>
      <c r="F364"/>
    </row>
    <row r="365" spans="1:6" ht="15" x14ac:dyDescent="0.25">
      <c r="A365"/>
      <c r="B365"/>
      <c r="C365"/>
      <c r="D365"/>
      <c r="E365"/>
      <c r="F365"/>
    </row>
    <row r="366" spans="1:6" ht="15" x14ac:dyDescent="0.25">
      <c r="A366"/>
      <c r="B366"/>
      <c r="C366"/>
      <c r="D366"/>
      <c r="E366"/>
      <c r="F366"/>
    </row>
    <row r="367" spans="1:6" ht="15" x14ac:dyDescent="0.25">
      <c r="A367"/>
      <c r="B367"/>
      <c r="C367"/>
      <c r="D367"/>
      <c r="E367"/>
      <c r="F367"/>
    </row>
    <row r="368" spans="1:6" ht="15" x14ac:dyDescent="0.25">
      <c r="A368"/>
      <c r="B368"/>
      <c r="C368"/>
      <c r="D368"/>
      <c r="E368"/>
      <c r="F368"/>
    </row>
    <row r="369" spans="1:6" ht="15" x14ac:dyDescent="0.25">
      <c r="A369"/>
      <c r="B369"/>
      <c r="C369"/>
      <c r="D369"/>
      <c r="E369"/>
      <c r="F369"/>
    </row>
    <row r="370" spans="1:6" ht="15" x14ac:dyDescent="0.25">
      <c r="A370"/>
      <c r="B370"/>
      <c r="C370"/>
      <c r="D370"/>
      <c r="E370"/>
      <c r="F370"/>
    </row>
    <row r="371" spans="1:6" ht="15" x14ac:dyDescent="0.25">
      <c r="A371"/>
      <c r="B371"/>
      <c r="C371"/>
      <c r="D371"/>
      <c r="E371"/>
      <c r="F371"/>
    </row>
    <row r="372" spans="1:6" ht="15" x14ac:dyDescent="0.25">
      <c r="A372"/>
      <c r="B372"/>
      <c r="C372"/>
      <c r="D372"/>
      <c r="E372"/>
      <c r="F372"/>
    </row>
    <row r="373" spans="1:6" ht="15" x14ac:dyDescent="0.25">
      <c r="A373"/>
      <c r="B373"/>
      <c r="C373"/>
      <c r="D373"/>
      <c r="E373"/>
      <c r="F373"/>
    </row>
    <row r="374" spans="1:6" ht="15" x14ac:dyDescent="0.25">
      <c r="A374"/>
      <c r="B374"/>
      <c r="C374"/>
      <c r="D374"/>
      <c r="E374"/>
      <c r="F374"/>
    </row>
    <row r="375" spans="1:6" ht="15" x14ac:dyDescent="0.25">
      <c r="A375"/>
      <c r="B375"/>
      <c r="C375"/>
      <c r="D375"/>
      <c r="E375"/>
      <c r="F375"/>
    </row>
    <row r="376" spans="1:6" ht="15" x14ac:dyDescent="0.25">
      <c r="A376"/>
      <c r="B376"/>
      <c r="C376"/>
      <c r="D376"/>
      <c r="E376"/>
      <c r="F376"/>
    </row>
    <row r="377" spans="1:6" ht="15" x14ac:dyDescent="0.25">
      <c r="A377"/>
      <c r="B377"/>
      <c r="C377"/>
      <c r="D377"/>
      <c r="E377"/>
      <c r="F377"/>
    </row>
    <row r="378" spans="1:6" ht="15" x14ac:dyDescent="0.25">
      <c r="A378"/>
      <c r="B378"/>
      <c r="C378"/>
      <c r="D378"/>
      <c r="E378"/>
      <c r="F378"/>
    </row>
    <row r="379" spans="1:6" ht="15" x14ac:dyDescent="0.25">
      <c r="A379"/>
      <c r="B379"/>
      <c r="C379"/>
      <c r="D379"/>
      <c r="E379"/>
      <c r="F379"/>
    </row>
    <row r="380" spans="1:6" ht="15" x14ac:dyDescent="0.25">
      <c r="A380"/>
      <c r="B380"/>
      <c r="C380"/>
      <c r="D380"/>
      <c r="E380"/>
      <c r="F380"/>
    </row>
    <row r="381" spans="1:6" ht="15" x14ac:dyDescent="0.25">
      <c r="A381"/>
      <c r="B381"/>
      <c r="C381"/>
      <c r="D381"/>
      <c r="E381"/>
      <c r="F381"/>
    </row>
    <row r="382" spans="1:6" ht="15" x14ac:dyDescent="0.25">
      <c r="A382"/>
      <c r="B382"/>
      <c r="C382"/>
      <c r="D382"/>
      <c r="E382"/>
      <c r="F382"/>
    </row>
    <row r="383" spans="1:6" ht="15" x14ac:dyDescent="0.25">
      <c r="A383"/>
      <c r="B383"/>
      <c r="C383"/>
      <c r="D383"/>
      <c r="E383"/>
      <c r="F383"/>
    </row>
    <row r="384" spans="1:6" ht="15" x14ac:dyDescent="0.25">
      <c r="A384"/>
      <c r="B384"/>
      <c r="C384"/>
      <c r="D384"/>
      <c r="E384"/>
      <c r="F384"/>
    </row>
    <row r="385" spans="1:6" ht="15" x14ac:dyDescent="0.25">
      <c r="A385"/>
      <c r="B385"/>
      <c r="C385"/>
      <c r="D385"/>
      <c r="E385"/>
      <c r="F385"/>
    </row>
    <row r="386" spans="1:6" ht="15" x14ac:dyDescent="0.25">
      <c r="A386"/>
      <c r="B386"/>
      <c r="C386"/>
      <c r="D386"/>
      <c r="E386"/>
      <c r="F386"/>
    </row>
    <row r="387" spans="1:6" ht="15" x14ac:dyDescent="0.25">
      <c r="A387"/>
      <c r="B387"/>
      <c r="C387"/>
      <c r="D387"/>
      <c r="E387"/>
      <c r="F387"/>
    </row>
    <row r="388" spans="1:6" ht="15" x14ac:dyDescent="0.25">
      <c r="A388"/>
      <c r="B388"/>
      <c r="C388"/>
      <c r="D388"/>
      <c r="E388"/>
      <c r="F388"/>
    </row>
    <row r="389" spans="1:6" ht="15" x14ac:dyDescent="0.25">
      <c r="A389"/>
      <c r="B389"/>
      <c r="C389"/>
      <c r="D389"/>
      <c r="E389"/>
      <c r="F389"/>
    </row>
    <row r="390" spans="1:6" ht="15" x14ac:dyDescent="0.25">
      <c r="A390"/>
      <c r="B390"/>
      <c r="C390"/>
      <c r="D390"/>
      <c r="E390"/>
      <c r="F390"/>
    </row>
    <row r="391" spans="1:6" ht="15" x14ac:dyDescent="0.25">
      <c r="A391"/>
      <c r="B391"/>
      <c r="C391"/>
      <c r="D391"/>
      <c r="E391"/>
      <c r="F391"/>
    </row>
    <row r="392" spans="1:6" ht="15" x14ac:dyDescent="0.25">
      <c r="A392"/>
      <c r="B392"/>
      <c r="C392"/>
      <c r="D392"/>
      <c r="E392"/>
      <c r="F392"/>
    </row>
    <row r="393" spans="1:6" ht="15" x14ac:dyDescent="0.25">
      <c r="A393"/>
      <c r="B393"/>
      <c r="C393"/>
      <c r="D393"/>
      <c r="E393"/>
      <c r="F393"/>
    </row>
    <row r="394" spans="1:6" ht="15" x14ac:dyDescent="0.25">
      <c r="A394"/>
      <c r="B394"/>
      <c r="C394"/>
      <c r="D394"/>
      <c r="E394"/>
      <c r="F394"/>
    </row>
    <row r="395" spans="1:6" ht="15" x14ac:dyDescent="0.25">
      <c r="A395"/>
      <c r="B395"/>
      <c r="C395"/>
      <c r="D395"/>
      <c r="E395"/>
      <c r="F395"/>
    </row>
    <row r="396" spans="1:6" ht="15" x14ac:dyDescent="0.25">
      <c r="A396"/>
      <c r="B396"/>
      <c r="C396"/>
      <c r="D396"/>
      <c r="E396"/>
      <c r="F396"/>
    </row>
    <row r="397" spans="1:6" ht="15" x14ac:dyDescent="0.25">
      <c r="A397"/>
      <c r="B397"/>
      <c r="C397"/>
      <c r="D397"/>
      <c r="E397"/>
      <c r="F397"/>
    </row>
    <row r="398" spans="1:6" ht="15" x14ac:dyDescent="0.25">
      <c r="A398"/>
      <c r="B398"/>
      <c r="C398"/>
      <c r="D398"/>
      <c r="E398"/>
      <c r="F398"/>
    </row>
    <row r="399" spans="1:6" ht="15" x14ac:dyDescent="0.25">
      <c r="A399"/>
      <c r="B399"/>
      <c r="C399"/>
      <c r="D399"/>
      <c r="E399"/>
      <c r="F399"/>
    </row>
    <row r="400" spans="1:6" ht="15" x14ac:dyDescent="0.25">
      <c r="A400"/>
      <c r="B400"/>
      <c r="C400"/>
      <c r="D400"/>
      <c r="E400"/>
      <c r="F400"/>
    </row>
    <row r="401" spans="1:6" ht="15" x14ac:dyDescent="0.25">
      <c r="A401"/>
      <c r="B401"/>
      <c r="C401"/>
      <c r="D401"/>
      <c r="E401"/>
      <c r="F401"/>
    </row>
    <row r="402" spans="1:6" ht="15" x14ac:dyDescent="0.25">
      <c r="A402"/>
      <c r="B402"/>
      <c r="C402"/>
      <c r="D402"/>
      <c r="E402"/>
      <c r="F402"/>
    </row>
    <row r="403" spans="1:6" ht="15" x14ac:dyDescent="0.25">
      <c r="A403"/>
      <c r="B403"/>
      <c r="C403"/>
      <c r="D403"/>
      <c r="E403"/>
      <c r="F403"/>
    </row>
    <row r="404" spans="1:6" ht="15" x14ac:dyDescent="0.25">
      <c r="A404"/>
      <c r="B404"/>
      <c r="C404"/>
      <c r="D404"/>
      <c r="E404"/>
      <c r="F404"/>
    </row>
    <row r="405" spans="1:6" ht="15" x14ac:dyDescent="0.25">
      <c r="A405"/>
      <c r="B405"/>
      <c r="C405"/>
      <c r="D405"/>
      <c r="E405"/>
      <c r="F405"/>
    </row>
    <row r="406" spans="1:6" ht="15" x14ac:dyDescent="0.25">
      <c r="A406"/>
      <c r="B406"/>
      <c r="C406"/>
      <c r="D406"/>
      <c r="E406"/>
      <c r="F406"/>
    </row>
    <row r="407" spans="1:6" ht="15" x14ac:dyDescent="0.25">
      <c r="A407"/>
      <c r="B407"/>
      <c r="C407"/>
      <c r="D407"/>
      <c r="E407"/>
      <c r="F407"/>
    </row>
    <row r="408" spans="1:6" ht="15" x14ac:dyDescent="0.25">
      <c r="A408"/>
      <c r="B408"/>
      <c r="C408"/>
      <c r="D408"/>
      <c r="E408"/>
      <c r="F408"/>
    </row>
    <row r="409" spans="1:6" ht="15" x14ac:dyDescent="0.25">
      <c r="A409"/>
      <c r="B409"/>
      <c r="C409"/>
      <c r="D409"/>
      <c r="E409"/>
      <c r="F409"/>
    </row>
    <row r="410" spans="1:6" ht="15" x14ac:dyDescent="0.25">
      <c r="A410"/>
      <c r="B410"/>
      <c r="C410"/>
      <c r="D410"/>
      <c r="E410"/>
      <c r="F410"/>
    </row>
    <row r="411" spans="1:6" ht="15" x14ac:dyDescent="0.25">
      <c r="A411"/>
      <c r="B411"/>
      <c r="C411"/>
      <c r="D411"/>
      <c r="E411"/>
      <c r="F411"/>
    </row>
    <row r="412" spans="1:6" ht="15" x14ac:dyDescent="0.25">
      <c r="A412"/>
      <c r="B412"/>
      <c r="C412"/>
      <c r="D412"/>
      <c r="E412"/>
      <c r="F412"/>
    </row>
    <row r="413" spans="1:6" ht="15" x14ac:dyDescent="0.25">
      <c r="A413"/>
      <c r="B413"/>
      <c r="C413"/>
      <c r="D413"/>
      <c r="E413"/>
      <c r="F413"/>
    </row>
    <row r="414" spans="1:6" ht="15" x14ac:dyDescent="0.25">
      <c r="A414"/>
      <c r="B414"/>
      <c r="C414"/>
      <c r="D414"/>
      <c r="E414"/>
      <c r="F414"/>
    </row>
    <row r="415" spans="1:6" ht="15" x14ac:dyDescent="0.25">
      <c r="A415"/>
      <c r="B415"/>
      <c r="C415"/>
      <c r="D415"/>
      <c r="E415"/>
      <c r="F415"/>
    </row>
    <row r="416" spans="1:6" ht="15" x14ac:dyDescent="0.25">
      <c r="A416"/>
      <c r="B416"/>
      <c r="C416"/>
      <c r="D416"/>
      <c r="E416"/>
      <c r="F416"/>
    </row>
    <row r="417" spans="1:6" ht="15" x14ac:dyDescent="0.25">
      <c r="A417"/>
      <c r="B417"/>
      <c r="C417"/>
      <c r="D417"/>
      <c r="E417"/>
      <c r="F417"/>
    </row>
    <row r="418" spans="1:6" ht="15" x14ac:dyDescent="0.25">
      <c r="A418"/>
      <c r="B418"/>
      <c r="C418"/>
      <c r="D418"/>
      <c r="E418"/>
      <c r="F418"/>
    </row>
    <row r="419" spans="1:6" ht="15" x14ac:dyDescent="0.25">
      <c r="A419"/>
      <c r="B419"/>
      <c r="C419"/>
      <c r="D419"/>
      <c r="E419"/>
      <c r="F419"/>
    </row>
    <row r="420" spans="1:6" ht="15" x14ac:dyDescent="0.25">
      <c r="A420"/>
      <c r="B420"/>
      <c r="C420"/>
      <c r="D420"/>
      <c r="E420"/>
      <c r="F420"/>
    </row>
    <row r="421" spans="1:6" ht="15" x14ac:dyDescent="0.25">
      <c r="A421"/>
      <c r="B421"/>
      <c r="C421"/>
      <c r="D421"/>
      <c r="E421"/>
      <c r="F421"/>
    </row>
    <row r="422" spans="1:6" ht="15" x14ac:dyDescent="0.25">
      <c r="A422"/>
      <c r="B422"/>
      <c r="C422"/>
      <c r="D422"/>
      <c r="E422"/>
      <c r="F422"/>
    </row>
    <row r="423" spans="1:6" ht="15" x14ac:dyDescent="0.25">
      <c r="A423"/>
      <c r="B423"/>
      <c r="C423"/>
      <c r="D423"/>
      <c r="E423"/>
      <c r="F423"/>
    </row>
    <row r="424" spans="1:6" ht="15" x14ac:dyDescent="0.25">
      <c r="A424"/>
      <c r="B424"/>
      <c r="C424"/>
      <c r="D424"/>
      <c r="E424"/>
      <c r="F424"/>
    </row>
    <row r="425" spans="1:6" ht="15" x14ac:dyDescent="0.25">
      <c r="A425"/>
      <c r="B425"/>
      <c r="C425"/>
      <c r="D425"/>
      <c r="E425"/>
      <c r="F425"/>
    </row>
    <row r="426" spans="1:6" ht="15" x14ac:dyDescent="0.25">
      <c r="A426"/>
      <c r="B426"/>
      <c r="C426"/>
      <c r="D426"/>
      <c r="E426"/>
      <c r="F426"/>
    </row>
    <row r="427" spans="1:6" ht="15" x14ac:dyDescent="0.25">
      <c r="A427"/>
      <c r="B427"/>
      <c r="C427"/>
      <c r="D427"/>
      <c r="E427"/>
      <c r="F427"/>
    </row>
    <row r="428" spans="1:6" ht="15" x14ac:dyDescent="0.25">
      <c r="A428"/>
      <c r="B428"/>
      <c r="C428"/>
      <c r="D428"/>
      <c r="E428"/>
      <c r="F428"/>
    </row>
    <row r="429" spans="1:6" ht="15" x14ac:dyDescent="0.25">
      <c r="A429"/>
      <c r="B429"/>
      <c r="C429"/>
      <c r="D429"/>
      <c r="E429"/>
      <c r="F429"/>
    </row>
    <row r="430" spans="1:6" ht="15" x14ac:dyDescent="0.25">
      <c r="A430"/>
      <c r="B430"/>
      <c r="C430"/>
      <c r="D430"/>
      <c r="E430"/>
      <c r="F430"/>
    </row>
    <row r="431" spans="1:6" ht="15" x14ac:dyDescent="0.25">
      <c r="A431"/>
      <c r="B431"/>
      <c r="C431"/>
      <c r="D431"/>
      <c r="E431"/>
      <c r="F431"/>
    </row>
    <row r="432" spans="1:6" ht="15" x14ac:dyDescent="0.25">
      <c r="A432"/>
      <c r="B432"/>
      <c r="C432"/>
      <c r="D432"/>
      <c r="E432"/>
      <c r="F432"/>
    </row>
    <row r="433" spans="1:6" ht="15" x14ac:dyDescent="0.25">
      <c r="A433"/>
      <c r="B433"/>
      <c r="C433"/>
      <c r="D433"/>
      <c r="E433"/>
      <c r="F433"/>
    </row>
    <row r="434" spans="1:6" ht="15" x14ac:dyDescent="0.25">
      <c r="A434"/>
      <c r="B434"/>
      <c r="C434"/>
      <c r="D434"/>
      <c r="E434"/>
      <c r="F434"/>
    </row>
    <row r="435" spans="1:6" ht="15" x14ac:dyDescent="0.25">
      <c r="A435"/>
      <c r="B435"/>
      <c r="C435"/>
      <c r="D435"/>
      <c r="E435"/>
      <c r="F435"/>
    </row>
    <row r="436" spans="1:6" ht="15" x14ac:dyDescent="0.25">
      <c r="A436"/>
      <c r="B436"/>
      <c r="C436"/>
      <c r="D436"/>
      <c r="E436"/>
      <c r="F436"/>
    </row>
    <row r="437" spans="1:6" ht="15" x14ac:dyDescent="0.25">
      <c r="A437"/>
      <c r="B437"/>
      <c r="C437"/>
      <c r="D437"/>
      <c r="E437"/>
      <c r="F437"/>
    </row>
    <row r="438" spans="1:6" ht="15" x14ac:dyDescent="0.25">
      <c r="A438"/>
      <c r="B438"/>
      <c r="C438"/>
      <c r="D438"/>
      <c r="E438"/>
      <c r="F438"/>
    </row>
    <row r="439" spans="1:6" ht="15" x14ac:dyDescent="0.25">
      <c r="A439"/>
      <c r="B439"/>
      <c r="C439"/>
      <c r="D439"/>
      <c r="E439"/>
      <c r="F439"/>
    </row>
    <row r="440" spans="1:6" ht="15" x14ac:dyDescent="0.25">
      <c r="A440"/>
      <c r="B440"/>
      <c r="C440"/>
      <c r="D440"/>
      <c r="E440"/>
      <c r="F440"/>
    </row>
    <row r="441" spans="1:6" ht="15" x14ac:dyDescent="0.25">
      <c r="A441"/>
      <c r="B441"/>
      <c r="C441"/>
      <c r="D441"/>
      <c r="E441"/>
      <c r="F441"/>
    </row>
    <row r="442" spans="1:6" ht="15" x14ac:dyDescent="0.25">
      <c r="A442"/>
      <c r="B442"/>
      <c r="C442"/>
      <c r="D442"/>
      <c r="E442"/>
      <c r="F442"/>
    </row>
    <row r="443" spans="1:6" ht="15" x14ac:dyDescent="0.25">
      <c r="A443"/>
      <c r="B443"/>
      <c r="C443"/>
      <c r="D443"/>
      <c r="E443"/>
      <c r="F443"/>
    </row>
    <row r="444" spans="1:6" ht="15" x14ac:dyDescent="0.25">
      <c r="A444"/>
      <c r="B444"/>
      <c r="C444"/>
      <c r="D444"/>
      <c r="E444"/>
      <c r="F444"/>
    </row>
    <row r="445" spans="1:6" ht="15" x14ac:dyDescent="0.25">
      <c r="A445"/>
      <c r="B445"/>
      <c r="C445"/>
      <c r="D445"/>
      <c r="E445"/>
      <c r="F445"/>
    </row>
    <row r="446" spans="1:6" ht="15" x14ac:dyDescent="0.25">
      <c r="A446"/>
      <c r="B446"/>
      <c r="C446"/>
      <c r="D446"/>
      <c r="E446"/>
      <c r="F446"/>
    </row>
    <row r="447" spans="1:6" ht="15" x14ac:dyDescent="0.25">
      <c r="A447"/>
      <c r="B447"/>
      <c r="C447"/>
      <c r="D447"/>
      <c r="E447"/>
      <c r="F447"/>
    </row>
    <row r="448" spans="1:6" ht="15" x14ac:dyDescent="0.25">
      <c r="A448"/>
      <c r="B448"/>
      <c r="C448"/>
      <c r="D448"/>
      <c r="E448"/>
      <c r="F448"/>
    </row>
    <row r="449" spans="1:6" ht="15" x14ac:dyDescent="0.25">
      <c r="A449"/>
      <c r="B449"/>
      <c r="C449"/>
      <c r="D449"/>
      <c r="E449"/>
      <c r="F449"/>
    </row>
    <row r="450" spans="1:6" ht="15" x14ac:dyDescent="0.25">
      <c r="A450"/>
      <c r="B450"/>
      <c r="C450"/>
      <c r="D450"/>
      <c r="E450"/>
      <c r="F450"/>
    </row>
    <row r="451" spans="1:6" ht="15" x14ac:dyDescent="0.25">
      <c r="A451"/>
      <c r="B451"/>
      <c r="C451"/>
      <c r="D451"/>
      <c r="E451"/>
      <c r="F451"/>
    </row>
    <row r="452" spans="1:6" ht="15" x14ac:dyDescent="0.25">
      <c r="A452"/>
      <c r="B452"/>
      <c r="C452"/>
      <c r="D452"/>
      <c r="E452"/>
      <c r="F452"/>
    </row>
    <row r="453" spans="1:6" ht="15" x14ac:dyDescent="0.25">
      <c r="A453"/>
      <c r="B453"/>
      <c r="C453"/>
      <c r="D453"/>
      <c r="E453"/>
      <c r="F453"/>
    </row>
    <row r="454" spans="1:6" ht="15" x14ac:dyDescent="0.25">
      <c r="A454"/>
      <c r="B454"/>
      <c r="C454"/>
      <c r="D454"/>
      <c r="E454"/>
      <c r="F454"/>
    </row>
    <row r="455" spans="1:6" ht="15" x14ac:dyDescent="0.25">
      <c r="A455"/>
      <c r="B455"/>
      <c r="C455"/>
      <c r="D455"/>
      <c r="E455"/>
      <c r="F455"/>
    </row>
    <row r="456" spans="1:6" ht="15" x14ac:dyDescent="0.25">
      <c r="A456"/>
      <c r="B456"/>
      <c r="C456"/>
      <c r="D456"/>
      <c r="E456"/>
      <c r="F456"/>
    </row>
    <row r="457" spans="1:6" ht="15" x14ac:dyDescent="0.25">
      <c r="A457"/>
      <c r="B457"/>
      <c r="C457"/>
      <c r="D457"/>
      <c r="E457"/>
      <c r="F457"/>
    </row>
    <row r="458" spans="1:6" ht="15" x14ac:dyDescent="0.25">
      <c r="A458"/>
      <c r="B458"/>
      <c r="C458"/>
      <c r="D458"/>
      <c r="E458"/>
      <c r="F458"/>
    </row>
    <row r="459" spans="1:6" ht="15" x14ac:dyDescent="0.25">
      <c r="A459"/>
      <c r="B459"/>
      <c r="C459"/>
      <c r="D459"/>
      <c r="E459"/>
      <c r="F459"/>
    </row>
    <row r="460" spans="1:6" ht="15" x14ac:dyDescent="0.25">
      <c r="A460"/>
      <c r="B460"/>
      <c r="C460"/>
      <c r="D460"/>
      <c r="E460"/>
      <c r="F460"/>
    </row>
    <row r="461" spans="1:6" ht="15" x14ac:dyDescent="0.25">
      <c r="A461"/>
      <c r="B461"/>
      <c r="C461"/>
      <c r="D461"/>
      <c r="E461"/>
      <c r="F461"/>
    </row>
    <row r="462" spans="1:6" ht="15" x14ac:dyDescent="0.25">
      <c r="A462"/>
      <c r="B462"/>
      <c r="C462"/>
      <c r="D462"/>
      <c r="E462"/>
      <c r="F462"/>
    </row>
    <row r="463" spans="1:6" ht="15" x14ac:dyDescent="0.25">
      <c r="A463"/>
      <c r="B463"/>
      <c r="C463"/>
      <c r="D463"/>
      <c r="E463"/>
      <c r="F463"/>
    </row>
    <row r="464" spans="1:6" ht="15" x14ac:dyDescent="0.25">
      <c r="A464"/>
      <c r="B464"/>
      <c r="C464"/>
      <c r="D464"/>
      <c r="E464"/>
      <c r="F464"/>
    </row>
    <row r="465" spans="1:6" ht="15" x14ac:dyDescent="0.25">
      <c r="A465"/>
      <c r="B465"/>
      <c r="C465"/>
      <c r="D465"/>
      <c r="E465"/>
      <c r="F465"/>
    </row>
    <row r="466" spans="1:6" ht="15" x14ac:dyDescent="0.25">
      <c r="A466"/>
      <c r="B466"/>
      <c r="C466"/>
      <c r="D466"/>
      <c r="E466"/>
      <c r="F466"/>
    </row>
    <row r="467" spans="1:6" ht="15" x14ac:dyDescent="0.25">
      <c r="A467"/>
      <c r="B467"/>
      <c r="C467"/>
      <c r="D467"/>
      <c r="E467"/>
      <c r="F467"/>
    </row>
    <row r="468" spans="1:6" ht="15" x14ac:dyDescent="0.25">
      <c r="A468"/>
      <c r="B468"/>
      <c r="C468"/>
      <c r="D468"/>
      <c r="E468"/>
      <c r="F468"/>
    </row>
    <row r="469" spans="1:6" ht="15" x14ac:dyDescent="0.25">
      <c r="A469"/>
      <c r="B469"/>
      <c r="C469"/>
      <c r="D469"/>
      <c r="E469"/>
      <c r="F469"/>
    </row>
    <row r="470" spans="1:6" ht="15" x14ac:dyDescent="0.25">
      <c r="A470"/>
      <c r="B470"/>
      <c r="C470"/>
      <c r="D470"/>
      <c r="E470"/>
      <c r="F470"/>
    </row>
    <row r="471" spans="1:6" ht="15" x14ac:dyDescent="0.25">
      <c r="A471"/>
      <c r="B471"/>
      <c r="C471"/>
      <c r="D471"/>
      <c r="E471"/>
      <c r="F471"/>
    </row>
    <row r="472" spans="1:6" ht="15" x14ac:dyDescent="0.25">
      <c r="A472"/>
      <c r="B472"/>
      <c r="C472"/>
      <c r="D472"/>
      <c r="E472"/>
      <c r="F472"/>
    </row>
    <row r="473" spans="1:6" ht="15" x14ac:dyDescent="0.25">
      <c r="A473"/>
      <c r="B473"/>
      <c r="C473"/>
      <c r="D473"/>
      <c r="E473"/>
      <c r="F473"/>
    </row>
    <row r="474" spans="1:6" ht="15" x14ac:dyDescent="0.25">
      <c r="A474"/>
      <c r="B474"/>
      <c r="C474"/>
      <c r="D474"/>
      <c r="E474"/>
      <c r="F474"/>
    </row>
    <row r="475" spans="1:6" ht="15" x14ac:dyDescent="0.25">
      <c r="A475"/>
      <c r="B475"/>
      <c r="C475"/>
      <c r="D475"/>
      <c r="E475"/>
      <c r="F475"/>
    </row>
    <row r="476" spans="1:6" ht="15" x14ac:dyDescent="0.25">
      <c r="A476"/>
      <c r="B476"/>
      <c r="C476"/>
      <c r="D476"/>
      <c r="E476"/>
      <c r="F476"/>
    </row>
    <row r="477" spans="1:6" ht="15" x14ac:dyDescent="0.25">
      <c r="A477"/>
      <c r="B477"/>
      <c r="C477"/>
      <c r="D477"/>
      <c r="E477"/>
      <c r="F477"/>
    </row>
    <row r="478" spans="1:6" ht="15" x14ac:dyDescent="0.25">
      <c r="A478"/>
      <c r="B478"/>
      <c r="C478"/>
      <c r="D478"/>
      <c r="E478"/>
      <c r="F478"/>
    </row>
    <row r="479" spans="1:6" ht="15" x14ac:dyDescent="0.25">
      <c r="A479"/>
      <c r="B479"/>
      <c r="C479"/>
      <c r="D479"/>
      <c r="E479"/>
      <c r="F479"/>
    </row>
    <row r="480" spans="1:6" ht="15" x14ac:dyDescent="0.25">
      <c r="A480"/>
      <c r="B480"/>
      <c r="C480"/>
      <c r="D480"/>
      <c r="E480"/>
      <c r="F480"/>
    </row>
    <row r="481" spans="1:6" ht="15" x14ac:dyDescent="0.25">
      <c r="A481"/>
      <c r="B481"/>
      <c r="C481"/>
      <c r="D481"/>
      <c r="E481"/>
      <c r="F481"/>
    </row>
    <row r="482" spans="1:6" ht="15" x14ac:dyDescent="0.25">
      <c r="A482"/>
      <c r="B482"/>
      <c r="C482"/>
      <c r="D482"/>
      <c r="E482"/>
      <c r="F482"/>
    </row>
    <row r="483" spans="1:6" ht="15" x14ac:dyDescent="0.25">
      <c r="A483"/>
      <c r="B483"/>
      <c r="C483"/>
      <c r="D483"/>
      <c r="E483"/>
      <c r="F483"/>
    </row>
    <row r="484" spans="1:6" ht="15" x14ac:dyDescent="0.25">
      <c r="A484"/>
      <c r="B484"/>
      <c r="C484"/>
      <c r="D484"/>
      <c r="E484"/>
      <c r="F484"/>
    </row>
    <row r="485" spans="1:6" ht="15" x14ac:dyDescent="0.25">
      <c r="A485"/>
      <c r="B485"/>
      <c r="C485"/>
      <c r="D485"/>
      <c r="E485"/>
      <c r="F485"/>
    </row>
    <row r="486" spans="1:6" ht="15" x14ac:dyDescent="0.25">
      <c r="A486"/>
      <c r="B486"/>
      <c r="C486"/>
      <c r="D486"/>
      <c r="E486"/>
      <c r="F486"/>
    </row>
    <row r="487" spans="1:6" ht="15" x14ac:dyDescent="0.25">
      <c r="A487"/>
      <c r="B487"/>
      <c r="C487"/>
      <c r="D487"/>
      <c r="E487"/>
      <c r="F487"/>
    </row>
    <row r="488" spans="1:6" ht="15" x14ac:dyDescent="0.25">
      <c r="A488"/>
      <c r="B488"/>
      <c r="C488"/>
      <c r="D488"/>
      <c r="E488"/>
      <c r="F488"/>
    </row>
    <row r="489" spans="1:6" ht="15" x14ac:dyDescent="0.25">
      <c r="A489"/>
      <c r="B489"/>
      <c r="C489"/>
      <c r="D489"/>
      <c r="E489"/>
      <c r="F489"/>
    </row>
    <row r="490" spans="1:6" ht="15" x14ac:dyDescent="0.25">
      <c r="A490"/>
      <c r="B490"/>
      <c r="C490"/>
      <c r="D490"/>
      <c r="E490"/>
      <c r="F490"/>
    </row>
    <row r="491" spans="1:6" ht="15" x14ac:dyDescent="0.25">
      <c r="A491"/>
      <c r="B491"/>
      <c r="C491"/>
      <c r="D491"/>
      <c r="E491"/>
      <c r="F491"/>
    </row>
    <row r="492" spans="1:6" ht="15" x14ac:dyDescent="0.25">
      <c r="A492"/>
      <c r="B492"/>
      <c r="C492"/>
      <c r="D492"/>
      <c r="E492"/>
      <c r="F492"/>
    </row>
    <row r="493" spans="1:6" ht="15" x14ac:dyDescent="0.25">
      <c r="A493"/>
      <c r="B493"/>
      <c r="C493"/>
      <c r="D493"/>
      <c r="E493"/>
      <c r="F493"/>
    </row>
    <row r="494" spans="1:6" ht="15" x14ac:dyDescent="0.25">
      <c r="A494"/>
      <c r="B494"/>
      <c r="C494"/>
      <c r="D494"/>
      <c r="E494"/>
      <c r="F494"/>
    </row>
    <row r="495" spans="1:6" ht="15" x14ac:dyDescent="0.25">
      <c r="A495"/>
      <c r="B495"/>
      <c r="C495"/>
      <c r="D495"/>
      <c r="E495"/>
      <c r="F495"/>
    </row>
    <row r="496" spans="1:6" ht="15" x14ac:dyDescent="0.25">
      <c r="A496"/>
      <c r="B496"/>
      <c r="C496"/>
      <c r="D496"/>
      <c r="E496"/>
      <c r="F496"/>
    </row>
    <row r="497" spans="1:6" ht="15" x14ac:dyDescent="0.25">
      <c r="A497"/>
      <c r="B497"/>
      <c r="C497"/>
      <c r="D497"/>
      <c r="E497"/>
      <c r="F497"/>
    </row>
    <row r="498" spans="1:6" ht="15" x14ac:dyDescent="0.25">
      <c r="A498"/>
      <c r="B498"/>
      <c r="C498"/>
      <c r="D498"/>
      <c r="E498"/>
      <c r="F498"/>
    </row>
    <row r="499" spans="1:6" ht="15" x14ac:dyDescent="0.25">
      <c r="A499"/>
      <c r="B499"/>
      <c r="C499"/>
      <c r="D499"/>
      <c r="E499"/>
      <c r="F499"/>
    </row>
    <row r="500" spans="1:6" ht="15" x14ac:dyDescent="0.25">
      <c r="A500"/>
      <c r="B500"/>
      <c r="C500"/>
      <c r="D500"/>
      <c r="E500"/>
      <c r="F500"/>
    </row>
    <row r="501" spans="1:6" ht="15" x14ac:dyDescent="0.25">
      <c r="A501"/>
      <c r="B501"/>
      <c r="C501"/>
      <c r="D501"/>
      <c r="E501"/>
      <c r="F501"/>
    </row>
    <row r="502" spans="1:6" ht="15" x14ac:dyDescent="0.25">
      <c r="A502"/>
      <c r="B502"/>
      <c r="C502"/>
      <c r="D502"/>
      <c r="E502"/>
      <c r="F502"/>
    </row>
    <row r="503" spans="1:6" ht="15" x14ac:dyDescent="0.25">
      <c r="A503"/>
      <c r="B503"/>
      <c r="C503"/>
      <c r="D503"/>
      <c r="E503"/>
      <c r="F503"/>
    </row>
    <row r="504" spans="1:6" ht="15" x14ac:dyDescent="0.25">
      <c r="A504"/>
      <c r="B504"/>
      <c r="C504"/>
      <c r="D504"/>
      <c r="E504"/>
      <c r="F504"/>
    </row>
    <row r="505" spans="1:6" ht="15" x14ac:dyDescent="0.25">
      <c r="A505"/>
      <c r="B505"/>
      <c r="C505"/>
      <c r="D505"/>
      <c r="E505"/>
      <c r="F505"/>
    </row>
    <row r="506" spans="1:6" ht="15" x14ac:dyDescent="0.25">
      <c r="A506"/>
      <c r="B506"/>
      <c r="C506"/>
      <c r="D506"/>
      <c r="E506"/>
      <c r="F506"/>
    </row>
    <row r="507" spans="1:6" ht="15" x14ac:dyDescent="0.25">
      <c r="A507"/>
      <c r="B507"/>
      <c r="C507"/>
      <c r="D507"/>
      <c r="E507"/>
      <c r="F507"/>
    </row>
    <row r="508" spans="1:6" ht="15" x14ac:dyDescent="0.25">
      <c r="A508"/>
      <c r="B508"/>
      <c r="C508"/>
      <c r="D508"/>
      <c r="E508"/>
      <c r="F508"/>
    </row>
    <row r="509" spans="1:6" ht="15" x14ac:dyDescent="0.25">
      <c r="A509"/>
      <c r="B509"/>
      <c r="C509"/>
      <c r="D509"/>
      <c r="E509"/>
      <c r="F509"/>
    </row>
    <row r="510" spans="1:6" ht="15" x14ac:dyDescent="0.25">
      <c r="A510"/>
      <c r="B510"/>
      <c r="C510"/>
      <c r="D510"/>
      <c r="E510"/>
      <c r="F510"/>
    </row>
    <row r="511" spans="1:6" ht="15" x14ac:dyDescent="0.25">
      <c r="A511"/>
      <c r="B511"/>
      <c r="C511"/>
      <c r="D511"/>
      <c r="E511"/>
      <c r="F511"/>
    </row>
    <row r="512" spans="1:6" ht="15" x14ac:dyDescent="0.25">
      <c r="A512"/>
      <c r="B512"/>
      <c r="C512"/>
      <c r="D512"/>
      <c r="E512"/>
      <c r="F512"/>
    </row>
    <row r="513" spans="1:6" ht="15" x14ac:dyDescent="0.25">
      <c r="A513"/>
      <c r="B513"/>
      <c r="C513"/>
      <c r="D513"/>
      <c r="E513"/>
      <c r="F513"/>
    </row>
    <row r="514" spans="1:6" ht="15" x14ac:dyDescent="0.25">
      <c r="A514"/>
      <c r="B514"/>
      <c r="C514"/>
      <c r="D514"/>
      <c r="E514"/>
      <c r="F514"/>
    </row>
    <row r="515" spans="1:6" ht="15" x14ac:dyDescent="0.25">
      <c r="A515"/>
      <c r="B515"/>
      <c r="C515"/>
      <c r="D515"/>
      <c r="E515"/>
      <c r="F515"/>
    </row>
    <row r="516" spans="1:6" ht="15" x14ac:dyDescent="0.25">
      <c r="A516"/>
      <c r="B516"/>
      <c r="C516"/>
      <c r="D516"/>
      <c r="E516"/>
      <c r="F516"/>
    </row>
    <row r="517" spans="1:6" ht="15" x14ac:dyDescent="0.25">
      <c r="A517"/>
      <c r="B517"/>
      <c r="C517"/>
      <c r="D517"/>
      <c r="E517"/>
      <c r="F517"/>
    </row>
    <row r="518" spans="1:6" ht="15" x14ac:dyDescent="0.25">
      <c r="A518"/>
      <c r="B518"/>
      <c r="C518"/>
      <c r="D518"/>
      <c r="E518"/>
      <c r="F518"/>
    </row>
    <row r="519" spans="1:6" ht="15" x14ac:dyDescent="0.25">
      <c r="A519"/>
      <c r="B519"/>
      <c r="C519"/>
      <c r="D519"/>
      <c r="E519"/>
      <c r="F519"/>
    </row>
    <row r="520" spans="1:6" ht="15" x14ac:dyDescent="0.25">
      <c r="A520"/>
      <c r="B520"/>
      <c r="C520"/>
      <c r="D520"/>
      <c r="E520"/>
      <c r="F520"/>
    </row>
    <row r="521" spans="1:6" ht="15" x14ac:dyDescent="0.25">
      <c r="A521"/>
      <c r="B521"/>
      <c r="C521"/>
      <c r="D521"/>
      <c r="E521"/>
      <c r="F521"/>
    </row>
    <row r="522" spans="1:6" ht="15" x14ac:dyDescent="0.25">
      <c r="A522"/>
      <c r="B522"/>
      <c r="C522"/>
      <c r="D522"/>
      <c r="E522"/>
      <c r="F522"/>
    </row>
    <row r="523" spans="1:6" ht="15" x14ac:dyDescent="0.25">
      <c r="A523"/>
      <c r="B523"/>
      <c r="C523"/>
      <c r="D523"/>
      <c r="E523"/>
      <c r="F523"/>
    </row>
    <row r="524" spans="1:6" ht="15" x14ac:dyDescent="0.25">
      <c r="A524"/>
      <c r="B524"/>
      <c r="C524"/>
      <c r="D524"/>
      <c r="E524"/>
      <c r="F524"/>
    </row>
    <row r="525" spans="1:6" ht="15" x14ac:dyDescent="0.25">
      <c r="A525"/>
      <c r="B525"/>
      <c r="C525"/>
      <c r="D525"/>
      <c r="E525"/>
      <c r="F525"/>
    </row>
    <row r="526" spans="1:6" ht="15" x14ac:dyDescent="0.25">
      <c r="A526"/>
      <c r="B526"/>
      <c r="C526"/>
      <c r="D526"/>
      <c r="E526"/>
      <c r="F526"/>
    </row>
    <row r="527" spans="1:6" ht="15" x14ac:dyDescent="0.25">
      <c r="A527"/>
      <c r="B527"/>
      <c r="C527"/>
      <c r="D527"/>
      <c r="E527"/>
      <c r="F527"/>
    </row>
    <row r="528" spans="1:6" ht="15" x14ac:dyDescent="0.25">
      <c r="A528"/>
      <c r="B528"/>
      <c r="C528"/>
      <c r="D528"/>
      <c r="E528"/>
      <c r="F528"/>
    </row>
    <row r="529" spans="1:6" ht="15" x14ac:dyDescent="0.25">
      <c r="A529"/>
      <c r="B529"/>
      <c r="C529"/>
      <c r="D529"/>
      <c r="E529"/>
      <c r="F529"/>
    </row>
    <row r="530" spans="1:6" ht="15" x14ac:dyDescent="0.25">
      <c r="A530"/>
      <c r="B530"/>
      <c r="C530"/>
      <c r="D530"/>
      <c r="E530"/>
      <c r="F530"/>
    </row>
    <row r="531" spans="1:6" ht="15" x14ac:dyDescent="0.25">
      <c r="A531"/>
      <c r="B531"/>
      <c r="C531"/>
      <c r="D531"/>
      <c r="E531"/>
      <c r="F531"/>
    </row>
    <row r="532" spans="1:6" ht="15" x14ac:dyDescent="0.25">
      <c r="A532"/>
      <c r="B532"/>
      <c r="C532"/>
      <c r="D532"/>
      <c r="E532"/>
      <c r="F532"/>
    </row>
    <row r="533" spans="1:6" ht="15" x14ac:dyDescent="0.25">
      <c r="A533"/>
      <c r="B533"/>
      <c r="C533"/>
      <c r="D533"/>
      <c r="E533"/>
      <c r="F533"/>
    </row>
    <row r="534" spans="1:6" ht="15" x14ac:dyDescent="0.25">
      <c r="A534"/>
      <c r="B534"/>
      <c r="C534"/>
      <c r="D534"/>
      <c r="E534"/>
      <c r="F534"/>
    </row>
    <row r="535" spans="1:6" ht="15" x14ac:dyDescent="0.25">
      <c r="A535"/>
      <c r="B535"/>
      <c r="C535"/>
      <c r="D535"/>
      <c r="E535"/>
      <c r="F535"/>
    </row>
    <row r="536" spans="1:6" ht="15" x14ac:dyDescent="0.25">
      <c r="A536"/>
      <c r="B536"/>
      <c r="C536"/>
      <c r="D536"/>
      <c r="E536"/>
      <c r="F536"/>
    </row>
    <row r="537" spans="1:6" ht="15" x14ac:dyDescent="0.25">
      <c r="A537"/>
      <c r="B537"/>
      <c r="C537"/>
      <c r="D537"/>
      <c r="E537"/>
      <c r="F537"/>
    </row>
    <row r="538" spans="1:6" ht="15" x14ac:dyDescent="0.25">
      <c r="A538"/>
      <c r="B538"/>
      <c r="C538"/>
      <c r="D538"/>
      <c r="E538"/>
      <c r="F538"/>
    </row>
    <row r="539" spans="1:6" ht="15" x14ac:dyDescent="0.25">
      <c r="A539"/>
      <c r="B539"/>
      <c r="C539"/>
      <c r="D539"/>
      <c r="E539"/>
      <c r="F539"/>
    </row>
    <row r="540" spans="1:6" ht="15" x14ac:dyDescent="0.25">
      <c r="A540"/>
      <c r="B540"/>
      <c r="C540"/>
      <c r="D540"/>
      <c r="E540"/>
      <c r="F540"/>
    </row>
    <row r="541" spans="1:6" ht="15" x14ac:dyDescent="0.25">
      <c r="A541"/>
      <c r="B541"/>
      <c r="C541"/>
      <c r="D541"/>
      <c r="E541"/>
      <c r="F541"/>
    </row>
    <row r="542" spans="1:6" ht="15" x14ac:dyDescent="0.25">
      <c r="A542"/>
      <c r="B542"/>
      <c r="C542"/>
      <c r="D542"/>
      <c r="E542"/>
      <c r="F542"/>
    </row>
    <row r="543" spans="1:6" ht="15" x14ac:dyDescent="0.25">
      <c r="A543"/>
      <c r="B543"/>
      <c r="C543"/>
      <c r="D543"/>
      <c r="E543"/>
      <c r="F543"/>
    </row>
    <row r="544" spans="1:6" ht="15" x14ac:dyDescent="0.25">
      <c r="A544"/>
      <c r="B544"/>
      <c r="C544"/>
      <c r="D544"/>
      <c r="E544"/>
      <c r="F544"/>
    </row>
    <row r="545" spans="1:6" ht="15" x14ac:dyDescent="0.25">
      <c r="A545"/>
      <c r="B545"/>
      <c r="C545"/>
      <c r="D545"/>
      <c r="E545"/>
      <c r="F545"/>
    </row>
    <row r="546" spans="1:6" ht="15" x14ac:dyDescent="0.25">
      <c r="A546"/>
      <c r="B546"/>
      <c r="C546"/>
      <c r="D546"/>
      <c r="E546"/>
      <c r="F546"/>
    </row>
    <row r="547" spans="1:6" ht="15" x14ac:dyDescent="0.25">
      <c r="A547"/>
      <c r="B547"/>
      <c r="C547"/>
      <c r="D547"/>
      <c r="E547"/>
      <c r="F547"/>
    </row>
    <row r="548" spans="1:6" ht="15" x14ac:dyDescent="0.25">
      <c r="A548"/>
      <c r="B548"/>
      <c r="C548"/>
      <c r="D548"/>
      <c r="E548"/>
      <c r="F548"/>
    </row>
    <row r="549" spans="1:6" ht="15" x14ac:dyDescent="0.25">
      <c r="A549"/>
      <c r="B549"/>
      <c r="C549"/>
      <c r="D549"/>
      <c r="E549"/>
      <c r="F549"/>
    </row>
    <row r="550" spans="1:6" ht="15" x14ac:dyDescent="0.25">
      <c r="A550"/>
      <c r="B550"/>
      <c r="C550"/>
      <c r="D550"/>
      <c r="E550"/>
      <c r="F550"/>
    </row>
    <row r="551" spans="1:6" ht="15" x14ac:dyDescent="0.25">
      <c r="A551"/>
      <c r="B551"/>
      <c r="C551"/>
      <c r="D551"/>
      <c r="E551"/>
      <c r="F551"/>
    </row>
    <row r="552" spans="1:6" ht="15" x14ac:dyDescent="0.25">
      <c r="A552"/>
      <c r="B552"/>
      <c r="C552"/>
      <c r="D552"/>
      <c r="E552"/>
      <c r="F552"/>
    </row>
    <row r="553" spans="1:6" ht="15" x14ac:dyDescent="0.25">
      <c r="A553"/>
      <c r="B553"/>
      <c r="C553"/>
      <c r="D553"/>
      <c r="E553"/>
      <c r="F553"/>
    </row>
    <row r="554" spans="1:6" ht="15" x14ac:dyDescent="0.25">
      <c r="A554"/>
      <c r="B554"/>
      <c r="C554"/>
      <c r="D554"/>
      <c r="E554"/>
      <c r="F554"/>
    </row>
    <row r="555" spans="1:6" ht="15" x14ac:dyDescent="0.25">
      <c r="A555"/>
      <c r="B555"/>
      <c r="C555"/>
      <c r="D555"/>
      <c r="E555"/>
      <c r="F555"/>
    </row>
    <row r="556" spans="1:6" ht="15" x14ac:dyDescent="0.25">
      <c r="A556"/>
      <c r="B556"/>
      <c r="C556"/>
      <c r="D556"/>
      <c r="E556"/>
      <c r="F556"/>
    </row>
    <row r="557" spans="1:6" ht="15" x14ac:dyDescent="0.25">
      <c r="A557"/>
      <c r="B557"/>
      <c r="C557"/>
      <c r="D557"/>
      <c r="E557"/>
      <c r="F557"/>
    </row>
    <row r="558" spans="1:6" ht="15" x14ac:dyDescent="0.25">
      <c r="A558"/>
      <c r="B558"/>
      <c r="C558"/>
      <c r="D558"/>
      <c r="E558"/>
      <c r="F558"/>
    </row>
    <row r="559" spans="1:6" ht="15" x14ac:dyDescent="0.25">
      <c r="A559"/>
      <c r="B559"/>
      <c r="C559"/>
      <c r="D559"/>
      <c r="E559"/>
      <c r="F559"/>
    </row>
    <row r="560" spans="1:6" ht="15" x14ac:dyDescent="0.25">
      <c r="A560"/>
      <c r="B560"/>
      <c r="C560"/>
      <c r="D560"/>
      <c r="E560"/>
      <c r="F560"/>
    </row>
    <row r="561" spans="1:6" ht="15" x14ac:dyDescent="0.25">
      <c r="A561"/>
      <c r="B561"/>
      <c r="C561"/>
      <c r="D561"/>
      <c r="E561"/>
      <c r="F561"/>
    </row>
    <row r="562" spans="1:6" ht="15" x14ac:dyDescent="0.25">
      <c r="A562"/>
      <c r="B562"/>
      <c r="C562"/>
      <c r="D562"/>
      <c r="E562"/>
      <c r="F562"/>
    </row>
    <row r="563" spans="1:6" ht="15" x14ac:dyDescent="0.25">
      <c r="A563"/>
      <c r="B563"/>
      <c r="C563"/>
      <c r="D563"/>
      <c r="E563"/>
      <c r="F563"/>
    </row>
    <row r="564" spans="1:6" ht="15" x14ac:dyDescent="0.25">
      <c r="A564"/>
      <c r="B564"/>
      <c r="C564"/>
      <c r="D564"/>
      <c r="E564"/>
      <c r="F564"/>
    </row>
    <row r="565" spans="1:6" ht="15" x14ac:dyDescent="0.25">
      <c r="A565"/>
      <c r="B565"/>
      <c r="C565"/>
      <c r="D565"/>
      <c r="E565"/>
      <c r="F565"/>
    </row>
    <row r="566" spans="1:6" ht="15" x14ac:dyDescent="0.25">
      <c r="A566"/>
      <c r="B566"/>
      <c r="C566"/>
      <c r="D566"/>
      <c r="E566"/>
      <c r="F566"/>
    </row>
    <row r="567" spans="1:6" ht="15" x14ac:dyDescent="0.25">
      <c r="A567"/>
      <c r="B567"/>
      <c r="C567"/>
      <c r="D567"/>
      <c r="E567"/>
      <c r="F567"/>
    </row>
    <row r="568" spans="1:6" ht="15" x14ac:dyDescent="0.25">
      <c r="A568"/>
      <c r="B568"/>
      <c r="C568"/>
      <c r="D568"/>
      <c r="E568"/>
      <c r="F568"/>
    </row>
    <row r="569" spans="1:6" ht="15" x14ac:dyDescent="0.25">
      <c r="A569"/>
      <c r="B569"/>
      <c r="C569"/>
      <c r="D569"/>
      <c r="E569"/>
      <c r="F569"/>
    </row>
    <row r="570" spans="1:6" ht="15" x14ac:dyDescent="0.25">
      <c r="A570"/>
      <c r="B570"/>
      <c r="C570"/>
      <c r="D570"/>
      <c r="E570"/>
      <c r="F570"/>
    </row>
    <row r="571" spans="1:6" ht="15" x14ac:dyDescent="0.25">
      <c r="A571"/>
      <c r="B571"/>
      <c r="C571"/>
      <c r="D571"/>
      <c r="E571"/>
      <c r="F571"/>
    </row>
    <row r="572" spans="1:6" ht="15" x14ac:dyDescent="0.25">
      <c r="A572"/>
      <c r="B572"/>
      <c r="C572"/>
      <c r="D572"/>
      <c r="E572"/>
      <c r="F572"/>
    </row>
    <row r="573" spans="1:6" ht="15" x14ac:dyDescent="0.25">
      <c r="A573"/>
      <c r="B573"/>
      <c r="C573"/>
      <c r="D573"/>
      <c r="E573"/>
      <c r="F573"/>
    </row>
    <row r="574" spans="1:6" ht="15" x14ac:dyDescent="0.25">
      <c r="A574"/>
      <c r="B574"/>
      <c r="C574"/>
      <c r="D574"/>
      <c r="E574"/>
      <c r="F574"/>
    </row>
    <row r="575" spans="1:6" ht="15" x14ac:dyDescent="0.25">
      <c r="A575"/>
      <c r="B575"/>
      <c r="C575"/>
      <c r="D575"/>
      <c r="E575"/>
      <c r="F575"/>
    </row>
    <row r="576" spans="1:6" ht="15" x14ac:dyDescent="0.25">
      <c r="A576"/>
      <c r="B576"/>
      <c r="C576"/>
      <c r="D576"/>
      <c r="E576"/>
      <c r="F576"/>
    </row>
    <row r="577" spans="1:6" ht="15" x14ac:dyDescent="0.25">
      <c r="A577"/>
      <c r="B577"/>
      <c r="C577"/>
      <c r="D577"/>
      <c r="E577"/>
      <c r="F577"/>
    </row>
    <row r="578" spans="1:6" ht="15" x14ac:dyDescent="0.25">
      <c r="A578"/>
      <c r="B578"/>
      <c r="C578"/>
      <c r="D578"/>
      <c r="E578"/>
      <c r="F578"/>
    </row>
    <row r="579" spans="1:6" ht="15" x14ac:dyDescent="0.25">
      <c r="A579"/>
      <c r="B579"/>
      <c r="C579"/>
      <c r="D579"/>
      <c r="E579"/>
      <c r="F579"/>
    </row>
    <row r="580" spans="1:6" ht="15" x14ac:dyDescent="0.25">
      <c r="A580"/>
      <c r="B580"/>
      <c r="C580"/>
      <c r="D580"/>
      <c r="E580"/>
      <c r="F580"/>
    </row>
    <row r="581" spans="1:6" ht="15" x14ac:dyDescent="0.25">
      <c r="A581"/>
      <c r="B581"/>
      <c r="C581"/>
      <c r="D581"/>
      <c r="E581"/>
      <c r="F581"/>
    </row>
    <row r="582" spans="1:6" ht="15" x14ac:dyDescent="0.25">
      <c r="A582"/>
      <c r="B582"/>
      <c r="C582"/>
      <c r="D582"/>
      <c r="E582"/>
      <c r="F582"/>
    </row>
    <row r="583" spans="1:6" ht="15" x14ac:dyDescent="0.25">
      <c r="A583"/>
      <c r="B583"/>
      <c r="C583"/>
      <c r="D583"/>
      <c r="E583"/>
      <c r="F583"/>
    </row>
    <row r="584" spans="1:6" ht="15" x14ac:dyDescent="0.25">
      <c r="A584"/>
      <c r="B584"/>
      <c r="C584"/>
      <c r="D584"/>
      <c r="E584"/>
      <c r="F584"/>
    </row>
    <row r="585" spans="1:6" ht="15" x14ac:dyDescent="0.25">
      <c r="A585"/>
      <c r="B585"/>
      <c r="C585"/>
      <c r="D585"/>
      <c r="E585"/>
      <c r="F585"/>
    </row>
    <row r="586" spans="1:6" ht="15" x14ac:dyDescent="0.25">
      <c r="A586"/>
      <c r="B586"/>
      <c r="C586"/>
      <c r="D586"/>
      <c r="E586"/>
      <c r="F586"/>
    </row>
    <row r="587" spans="1:6" ht="15" x14ac:dyDescent="0.25">
      <c r="A587"/>
      <c r="B587"/>
      <c r="C587"/>
      <c r="D587"/>
      <c r="E587"/>
      <c r="F587"/>
    </row>
    <row r="588" spans="1:6" ht="15" x14ac:dyDescent="0.25">
      <c r="A588"/>
      <c r="B588"/>
      <c r="C588"/>
      <c r="D588"/>
      <c r="E588"/>
      <c r="F588"/>
    </row>
    <row r="589" spans="1:6" ht="15" x14ac:dyDescent="0.25">
      <c r="A589"/>
      <c r="B589"/>
      <c r="C589"/>
      <c r="D589"/>
      <c r="E589"/>
      <c r="F589"/>
    </row>
    <row r="590" spans="1:6" ht="15" x14ac:dyDescent="0.25">
      <c r="A590"/>
      <c r="B590"/>
      <c r="C590"/>
      <c r="D590"/>
      <c r="E590"/>
      <c r="F590"/>
    </row>
    <row r="591" spans="1:6" ht="15" x14ac:dyDescent="0.25">
      <c r="A591"/>
      <c r="B591"/>
      <c r="C591"/>
      <c r="D591"/>
      <c r="E591"/>
      <c r="F591"/>
    </row>
    <row r="592" spans="1:6" ht="15" x14ac:dyDescent="0.25">
      <c r="A592"/>
      <c r="B592"/>
      <c r="C592"/>
      <c r="D592"/>
      <c r="E592"/>
      <c r="F592"/>
    </row>
    <row r="593" spans="1:6" ht="15" x14ac:dyDescent="0.25">
      <c r="A593"/>
      <c r="B593"/>
      <c r="C593"/>
      <c r="D593"/>
      <c r="E593"/>
      <c r="F593"/>
    </row>
    <row r="594" spans="1:6" ht="15" x14ac:dyDescent="0.25">
      <c r="A594"/>
      <c r="B594"/>
      <c r="C594"/>
      <c r="D594"/>
      <c r="E594"/>
      <c r="F594"/>
    </row>
    <row r="595" spans="1:6" ht="15" x14ac:dyDescent="0.25">
      <c r="A595"/>
      <c r="B595"/>
      <c r="C595"/>
      <c r="D595"/>
      <c r="E595"/>
      <c r="F595"/>
    </row>
    <row r="596" spans="1:6" ht="15" x14ac:dyDescent="0.25">
      <c r="A596"/>
      <c r="B596"/>
      <c r="C596"/>
      <c r="D596"/>
      <c r="E596"/>
      <c r="F596"/>
    </row>
    <row r="597" spans="1:6" ht="15" x14ac:dyDescent="0.25">
      <c r="A597"/>
      <c r="B597"/>
      <c r="C597"/>
      <c r="D597"/>
      <c r="E597"/>
      <c r="F597"/>
    </row>
    <row r="598" spans="1:6" ht="15" x14ac:dyDescent="0.25">
      <c r="A598"/>
      <c r="B598"/>
      <c r="C598"/>
      <c r="D598"/>
      <c r="E598"/>
      <c r="F598"/>
    </row>
    <row r="599" spans="1:6" ht="15" x14ac:dyDescent="0.25">
      <c r="A599"/>
      <c r="B599"/>
      <c r="C599"/>
      <c r="D599"/>
      <c r="E599"/>
      <c r="F599"/>
    </row>
    <row r="600" spans="1:6" ht="15" x14ac:dyDescent="0.25">
      <c r="A600"/>
      <c r="B600"/>
      <c r="C600"/>
      <c r="D600"/>
      <c r="E600"/>
      <c r="F600"/>
    </row>
    <row r="601" spans="1:6" ht="15" x14ac:dyDescent="0.25">
      <c r="A601"/>
      <c r="B601"/>
      <c r="C601"/>
      <c r="D601"/>
      <c r="E601"/>
      <c r="F601"/>
    </row>
    <row r="602" spans="1:6" ht="15" x14ac:dyDescent="0.25">
      <c r="A602"/>
      <c r="B602"/>
      <c r="C602"/>
      <c r="D602"/>
      <c r="E602"/>
      <c r="F602"/>
    </row>
    <row r="603" spans="1:6" ht="15" x14ac:dyDescent="0.25">
      <c r="A603"/>
      <c r="B603"/>
      <c r="C603"/>
      <c r="D603"/>
      <c r="E603"/>
      <c r="F603"/>
    </row>
    <row r="604" spans="1:6" ht="15" x14ac:dyDescent="0.25">
      <c r="A604"/>
      <c r="B604"/>
      <c r="C604"/>
      <c r="D604"/>
      <c r="E604"/>
      <c r="F604"/>
    </row>
    <row r="605" spans="1:6" ht="15" x14ac:dyDescent="0.25">
      <c r="A605"/>
      <c r="B605"/>
      <c r="C605"/>
      <c r="D605"/>
      <c r="E605"/>
      <c r="F605"/>
    </row>
    <row r="606" spans="1:6" ht="15" x14ac:dyDescent="0.25">
      <c r="A606"/>
      <c r="B606"/>
      <c r="C606"/>
      <c r="D606"/>
      <c r="E606"/>
      <c r="F606"/>
    </row>
    <row r="607" spans="1:6" ht="15" x14ac:dyDescent="0.25">
      <c r="A607"/>
      <c r="B607"/>
      <c r="C607"/>
      <c r="D607"/>
      <c r="E607"/>
      <c r="F607"/>
    </row>
    <row r="608" spans="1:6" ht="15" x14ac:dyDescent="0.25">
      <c r="A608"/>
      <c r="B608"/>
      <c r="C608"/>
      <c r="D608"/>
      <c r="E608"/>
      <c r="F608"/>
    </row>
    <row r="609" spans="1:6" ht="15" x14ac:dyDescent="0.25">
      <c r="A609"/>
      <c r="B609"/>
      <c r="C609"/>
      <c r="D609"/>
      <c r="E609"/>
      <c r="F609"/>
    </row>
    <row r="610" spans="1:6" ht="15" x14ac:dyDescent="0.25">
      <c r="A610"/>
      <c r="B610"/>
      <c r="C610"/>
      <c r="D610"/>
      <c r="E610"/>
      <c r="F610"/>
    </row>
    <row r="611" spans="1:6" ht="15" x14ac:dyDescent="0.25">
      <c r="A611"/>
      <c r="B611"/>
      <c r="C611"/>
      <c r="D611"/>
      <c r="E611"/>
      <c r="F611"/>
    </row>
    <row r="612" spans="1:6" ht="15" x14ac:dyDescent="0.25">
      <c r="A612"/>
      <c r="B612"/>
      <c r="C612"/>
      <c r="D612"/>
      <c r="E612"/>
      <c r="F612"/>
    </row>
    <row r="613" spans="1:6" ht="15" x14ac:dyDescent="0.25">
      <c r="A613"/>
      <c r="B613"/>
      <c r="C613"/>
      <c r="D613"/>
      <c r="E613"/>
      <c r="F613"/>
    </row>
    <row r="614" spans="1:6" ht="15" x14ac:dyDescent="0.25">
      <c r="A614"/>
      <c r="B614"/>
      <c r="C614"/>
      <c r="D614"/>
      <c r="E614"/>
      <c r="F614"/>
    </row>
    <row r="615" spans="1:6" ht="15" x14ac:dyDescent="0.25">
      <c r="A615"/>
      <c r="B615"/>
      <c r="C615"/>
      <c r="D615"/>
      <c r="E615"/>
      <c r="F615"/>
    </row>
    <row r="616" spans="1:6" ht="15" x14ac:dyDescent="0.25">
      <c r="A616"/>
      <c r="B616"/>
      <c r="C616"/>
      <c r="D616"/>
      <c r="E616"/>
      <c r="F616"/>
    </row>
    <row r="617" spans="1:6" ht="15" x14ac:dyDescent="0.25">
      <c r="A617"/>
      <c r="B617"/>
      <c r="C617"/>
      <c r="D617"/>
      <c r="E617"/>
      <c r="F617"/>
    </row>
    <row r="618" spans="1:6" ht="15" x14ac:dyDescent="0.25">
      <c r="A618"/>
      <c r="B618"/>
      <c r="C618"/>
      <c r="D618"/>
      <c r="E618"/>
      <c r="F618"/>
    </row>
    <row r="619" spans="1:6" ht="15" x14ac:dyDescent="0.25">
      <c r="A619"/>
      <c r="B619"/>
      <c r="C619"/>
      <c r="D619"/>
      <c r="E619"/>
      <c r="F619"/>
    </row>
    <row r="620" spans="1:6" ht="15" x14ac:dyDescent="0.25">
      <c r="A620"/>
      <c r="B620"/>
      <c r="C620"/>
      <c r="D620"/>
      <c r="E620"/>
      <c r="F620"/>
    </row>
    <row r="621" spans="1:6" ht="15" x14ac:dyDescent="0.25">
      <c r="A621"/>
      <c r="B621"/>
      <c r="C621"/>
      <c r="D621"/>
      <c r="E621"/>
      <c r="F621"/>
    </row>
    <row r="622" spans="1:6" ht="15" x14ac:dyDescent="0.25">
      <c r="A622"/>
      <c r="B622"/>
      <c r="C622"/>
      <c r="D622"/>
      <c r="E622"/>
      <c r="F622"/>
    </row>
    <row r="623" spans="1:6" ht="15" x14ac:dyDescent="0.25">
      <c r="A623"/>
      <c r="B623"/>
      <c r="C623"/>
      <c r="D623"/>
      <c r="E623"/>
      <c r="F623"/>
    </row>
    <row r="624" spans="1:6" ht="15" x14ac:dyDescent="0.25">
      <c r="A624"/>
      <c r="B624"/>
      <c r="C624"/>
      <c r="D624"/>
      <c r="E624"/>
      <c r="F624"/>
    </row>
    <row r="625" spans="1:6" ht="15" x14ac:dyDescent="0.25">
      <c r="A625"/>
      <c r="B625"/>
      <c r="C625"/>
      <c r="D625"/>
      <c r="E625"/>
      <c r="F625"/>
    </row>
    <row r="626" spans="1:6" ht="15" x14ac:dyDescent="0.25">
      <c r="A626"/>
      <c r="B626"/>
      <c r="C626"/>
      <c r="D626"/>
      <c r="E626"/>
      <c r="F626"/>
    </row>
    <row r="627" spans="1:6" ht="15" x14ac:dyDescent="0.25">
      <c r="A627"/>
      <c r="B627"/>
      <c r="C627"/>
      <c r="D627"/>
      <c r="E627"/>
      <c r="F627"/>
    </row>
    <row r="628" spans="1:6" ht="15" x14ac:dyDescent="0.25">
      <c r="A628"/>
      <c r="B628"/>
      <c r="C628"/>
      <c r="D628"/>
      <c r="E628"/>
      <c r="F628"/>
    </row>
    <row r="629" spans="1:6" ht="15" x14ac:dyDescent="0.25">
      <c r="A629"/>
      <c r="B629"/>
      <c r="C629"/>
      <c r="D629"/>
      <c r="E629"/>
      <c r="F629"/>
    </row>
    <row r="630" spans="1:6" ht="15" x14ac:dyDescent="0.25">
      <c r="A630"/>
      <c r="B630"/>
      <c r="C630"/>
      <c r="D630"/>
      <c r="E630"/>
      <c r="F630"/>
    </row>
    <row r="631" spans="1:6" ht="15" x14ac:dyDescent="0.25">
      <c r="A631"/>
      <c r="B631"/>
      <c r="C631"/>
      <c r="D631"/>
      <c r="E631"/>
      <c r="F631"/>
    </row>
    <row r="632" spans="1:6" ht="15" x14ac:dyDescent="0.25">
      <c r="A632"/>
      <c r="B632"/>
      <c r="C632"/>
      <c r="D632"/>
      <c r="E632"/>
      <c r="F632"/>
    </row>
    <row r="633" spans="1:6" ht="15" x14ac:dyDescent="0.25">
      <c r="A633"/>
      <c r="B633"/>
      <c r="C633"/>
      <c r="D633"/>
      <c r="E633"/>
      <c r="F633"/>
    </row>
    <row r="634" spans="1:6" ht="15" x14ac:dyDescent="0.25">
      <c r="A634"/>
      <c r="B634"/>
      <c r="C634"/>
      <c r="D634"/>
      <c r="E634"/>
      <c r="F634"/>
    </row>
    <row r="635" spans="1:6" ht="15" x14ac:dyDescent="0.25">
      <c r="A635"/>
      <c r="B635"/>
      <c r="C635"/>
      <c r="D635"/>
      <c r="E635"/>
      <c r="F635"/>
    </row>
    <row r="636" spans="1:6" ht="15" x14ac:dyDescent="0.25">
      <c r="A636"/>
      <c r="B636"/>
      <c r="C636"/>
      <c r="D636"/>
      <c r="E636"/>
      <c r="F636"/>
    </row>
    <row r="637" spans="1:6" ht="15" x14ac:dyDescent="0.25">
      <c r="A637"/>
      <c r="B637"/>
      <c r="C637"/>
      <c r="D637"/>
      <c r="E637"/>
      <c r="F637"/>
    </row>
    <row r="638" spans="1:6" ht="15" x14ac:dyDescent="0.25">
      <c r="A638"/>
      <c r="B638"/>
      <c r="C638"/>
      <c r="D638"/>
      <c r="E638"/>
      <c r="F638"/>
    </row>
    <row r="639" spans="1:6" ht="15" x14ac:dyDescent="0.25">
      <c r="A639"/>
      <c r="B639"/>
      <c r="C639"/>
      <c r="D639"/>
      <c r="E639"/>
      <c r="F639"/>
    </row>
    <row r="640" spans="1:6" ht="15" x14ac:dyDescent="0.25">
      <c r="A640"/>
      <c r="B640"/>
      <c r="C640"/>
      <c r="D640"/>
      <c r="E640"/>
      <c r="F640"/>
    </row>
    <row r="641" spans="1:6" ht="15" x14ac:dyDescent="0.25">
      <c r="A641"/>
      <c r="B641"/>
      <c r="C641"/>
      <c r="D641"/>
      <c r="E641"/>
      <c r="F641"/>
    </row>
    <row r="642" spans="1:6" ht="15" x14ac:dyDescent="0.25">
      <c r="A642"/>
      <c r="B642"/>
      <c r="C642"/>
      <c r="D642"/>
      <c r="E642"/>
      <c r="F642"/>
    </row>
    <row r="643" spans="1:6" ht="15" x14ac:dyDescent="0.25">
      <c r="A643"/>
      <c r="B643"/>
      <c r="C643"/>
      <c r="D643"/>
      <c r="E643"/>
      <c r="F643"/>
    </row>
    <row r="644" spans="1:6" ht="15" x14ac:dyDescent="0.25">
      <c r="A644"/>
      <c r="B644"/>
      <c r="C644"/>
      <c r="D644"/>
      <c r="E644"/>
      <c r="F644"/>
    </row>
    <row r="645" spans="1:6" ht="15" x14ac:dyDescent="0.25">
      <c r="A645"/>
      <c r="B645"/>
      <c r="C645"/>
      <c r="D645"/>
      <c r="E645"/>
      <c r="F645"/>
    </row>
    <row r="646" spans="1:6" ht="15" x14ac:dyDescent="0.25">
      <c r="A646"/>
      <c r="B646"/>
      <c r="C646"/>
      <c r="D646"/>
      <c r="E646"/>
      <c r="F646"/>
    </row>
    <row r="647" spans="1:6" ht="15" x14ac:dyDescent="0.25">
      <c r="A647"/>
      <c r="B647"/>
      <c r="C647"/>
      <c r="D647"/>
      <c r="E647"/>
      <c r="F647"/>
    </row>
    <row r="648" spans="1:6" ht="15" x14ac:dyDescent="0.25">
      <c r="A648"/>
      <c r="B648"/>
      <c r="C648"/>
      <c r="D648"/>
      <c r="E648"/>
      <c r="F648"/>
    </row>
    <row r="649" spans="1:6" ht="15" x14ac:dyDescent="0.25">
      <c r="A649"/>
      <c r="B649"/>
      <c r="C649"/>
      <c r="D649"/>
      <c r="E649"/>
      <c r="F649"/>
    </row>
    <row r="650" spans="1:6" ht="15" x14ac:dyDescent="0.25">
      <c r="A650"/>
      <c r="B650"/>
      <c r="C650"/>
      <c r="D650"/>
      <c r="E650"/>
      <c r="F650"/>
    </row>
    <row r="651" spans="1:6" ht="15" x14ac:dyDescent="0.25">
      <c r="A651"/>
      <c r="B651"/>
      <c r="C651"/>
      <c r="D651"/>
      <c r="E651"/>
      <c r="F651"/>
    </row>
    <row r="652" spans="1:6" ht="15" x14ac:dyDescent="0.25">
      <c r="A652"/>
      <c r="B652"/>
      <c r="C652"/>
      <c r="D652"/>
      <c r="E652"/>
      <c r="F652"/>
    </row>
    <row r="653" spans="1:6" ht="15" x14ac:dyDescent="0.25">
      <c r="A653"/>
      <c r="B653"/>
      <c r="C653"/>
      <c r="D653"/>
      <c r="E653"/>
      <c r="F653"/>
    </row>
    <row r="654" spans="1:6" ht="15" x14ac:dyDescent="0.25">
      <c r="A654"/>
      <c r="B654"/>
      <c r="C654"/>
      <c r="D654"/>
      <c r="E654"/>
      <c r="F654"/>
    </row>
    <row r="655" spans="1:6" ht="15" x14ac:dyDescent="0.25">
      <c r="A655"/>
      <c r="B655"/>
      <c r="C655"/>
      <c r="D655"/>
      <c r="E655"/>
      <c r="F655"/>
    </row>
    <row r="656" spans="1:6" ht="15" x14ac:dyDescent="0.25">
      <c r="A656"/>
      <c r="B656"/>
      <c r="C656"/>
      <c r="D656"/>
      <c r="E656"/>
      <c r="F656"/>
    </row>
    <row r="657" spans="1:6" ht="15" x14ac:dyDescent="0.25">
      <c r="A657"/>
      <c r="B657"/>
      <c r="C657"/>
      <c r="D657"/>
      <c r="E657"/>
      <c r="F657"/>
    </row>
    <row r="658" spans="1:6" ht="15" x14ac:dyDescent="0.25">
      <c r="A658"/>
      <c r="B658"/>
      <c r="C658"/>
      <c r="D658"/>
      <c r="E658"/>
      <c r="F658"/>
    </row>
    <row r="659" spans="1:6" ht="15" x14ac:dyDescent="0.25">
      <c r="A659"/>
      <c r="B659"/>
      <c r="C659"/>
      <c r="D659"/>
      <c r="E659"/>
      <c r="F659"/>
    </row>
    <row r="660" spans="1:6" ht="15" x14ac:dyDescent="0.25">
      <c r="A660"/>
      <c r="B660"/>
      <c r="C660"/>
      <c r="D660"/>
      <c r="E660"/>
      <c r="F660"/>
    </row>
    <row r="661" spans="1:6" ht="15" x14ac:dyDescent="0.25">
      <c r="A661"/>
      <c r="B661"/>
      <c r="C661"/>
      <c r="D661"/>
      <c r="E661"/>
      <c r="F661"/>
    </row>
    <row r="662" spans="1:6" ht="15" x14ac:dyDescent="0.25">
      <c r="A662"/>
      <c r="B662"/>
      <c r="C662"/>
      <c r="D662"/>
      <c r="E662"/>
      <c r="F662"/>
    </row>
    <row r="663" spans="1:6" ht="15" x14ac:dyDescent="0.25">
      <c r="A663"/>
      <c r="B663"/>
      <c r="C663"/>
      <c r="D663"/>
      <c r="E663"/>
      <c r="F663"/>
    </row>
    <row r="664" spans="1:6" ht="15" x14ac:dyDescent="0.25">
      <c r="A664"/>
      <c r="B664"/>
      <c r="C664"/>
      <c r="D664"/>
      <c r="E664"/>
      <c r="F664"/>
    </row>
    <row r="665" spans="1:6" ht="15" x14ac:dyDescent="0.25">
      <c r="A665"/>
      <c r="B665"/>
      <c r="C665"/>
      <c r="D665"/>
      <c r="E665"/>
      <c r="F665"/>
    </row>
    <row r="666" spans="1:6" ht="15" x14ac:dyDescent="0.25">
      <c r="A666"/>
      <c r="B666"/>
      <c r="C666"/>
      <c r="D666"/>
      <c r="E666"/>
      <c r="F666"/>
    </row>
    <row r="667" spans="1:6" ht="15" x14ac:dyDescent="0.25">
      <c r="A667"/>
      <c r="B667"/>
      <c r="C667"/>
      <c r="D667"/>
      <c r="E667"/>
      <c r="F667"/>
    </row>
    <row r="668" spans="1:6" ht="15" x14ac:dyDescent="0.25">
      <c r="A668"/>
      <c r="B668"/>
      <c r="C668"/>
      <c r="D668"/>
      <c r="E668"/>
      <c r="F668"/>
    </row>
    <row r="669" spans="1:6" ht="15" x14ac:dyDescent="0.25">
      <c r="A669"/>
      <c r="B669"/>
      <c r="C669"/>
      <c r="D669"/>
      <c r="E669"/>
      <c r="F669"/>
    </row>
    <row r="670" spans="1:6" ht="15" x14ac:dyDescent="0.25">
      <c r="A670"/>
      <c r="B670"/>
      <c r="C670"/>
      <c r="D670"/>
      <c r="E670"/>
      <c r="F670"/>
    </row>
    <row r="671" spans="1:6" ht="15" x14ac:dyDescent="0.25">
      <c r="A671"/>
      <c r="B671"/>
      <c r="C671"/>
      <c r="D671"/>
      <c r="E671"/>
      <c r="F671"/>
    </row>
    <row r="672" spans="1:6" ht="15" x14ac:dyDescent="0.25">
      <c r="A672"/>
      <c r="B672"/>
      <c r="C672"/>
      <c r="D672"/>
      <c r="E672"/>
      <c r="F672"/>
    </row>
    <row r="673" spans="1:6" ht="15" x14ac:dyDescent="0.25">
      <c r="A673"/>
      <c r="B673"/>
      <c r="C673"/>
      <c r="D673"/>
      <c r="E673"/>
      <c r="F673"/>
    </row>
    <row r="674" spans="1:6" ht="15" x14ac:dyDescent="0.25">
      <c r="A674"/>
      <c r="B674"/>
      <c r="C674"/>
      <c r="D674"/>
      <c r="E674"/>
      <c r="F674"/>
    </row>
    <row r="675" spans="1:6" ht="15" x14ac:dyDescent="0.25">
      <c r="A675"/>
      <c r="B675"/>
      <c r="C675"/>
      <c r="D675"/>
      <c r="E675"/>
      <c r="F675"/>
    </row>
    <row r="676" spans="1:6" ht="15" x14ac:dyDescent="0.25">
      <c r="A676"/>
      <c r="B676"/>
      <c r="C676"/>
      <c r="D676"/>
      <c r="E676"/>
      <c r="F676"/>
    </row>
    <row r="677" spans="1:6" ht="15" x14ac:dyDescent="0.25">
      <c r="A677"/>
      <c r="B677"/>
      <c r="C677"/>
      <c r="D677"/>
      <c r="E677"/>
      <c r="F677"/>
    </row>
    <row r="678" spans="1:6" ht="15" x14ac:dyDescent="0.25">
      <c r="A678"/>
      <c r="B678"/>
      <c r="C678"/>
      <c r="D678"/>
      <c r="E678"/>
      <c r="F678"/>
    </row>
    <row r="679" spans="1:6" ht="15" x14ac:dyDescent="0.25">
      <c r="A679"/>
      <c r="B679"/>
      <c r="C679"/>
      <c r="D679"/>
      <c r="E679"/>
      <c r="F679"/>
    </row>
    <row r="680" spans="1:6" ht="15" x14ac:dyDescent="0.25">
      <c r="A680"/>
      <c r="B680"/>
      <c r="C680"/>
      <c r="D680"/>
      <c r="E680"/>
      <c r="F680"/>
    </row>
    <row r="681" spans="1:6" ht="15" x14ac:dyDescent="0.25">
      <c r="A681"/>
      <c r="B681"/>
      <c r="C681"/>
      <c r="D681"/>
      <c r="E681"/>
      <c r="F681"/>
    </row>
    <row r="682" spans="1:6" ht="15" x14ac:dyDescent="0.25">
      <c r="A682"/>
      <c r="B682"/>
      <c r="C682"/>
      <c r="D682"/>
      <c r="E682"/>
      <c r="F682"/>
    </row>
    <row r="683" spans="1:6" ht="15" x14ac:dyDescent="0.25">
      <c r="A683"/>
      <c r="B683"/>
      <c r="C683"/>
      <c r="D683"/>
      <c r="E683"/>
      <c r="F683"/>
    </row>
    <row r="684" spans="1:6" ht="15" x14ac:dyDescent="0.25">
      <c r="A684"/>
      <c r="B684"/>
      <c r="C684"/>
      <c r="D684"/>
      <c r="E684"/>
      <c r="F684"/>
    </row>
    <row r="685" spans="1:6" ht="15" x14ac:dyDescent="0.25">
      <c r="A685"/>
      <c r="B685"/>
      <c r="C685"/>
      <c r="D685"/>
      <c r="E685"/>
      <c r="F685"/>
    </row>
    <row r="686" spans="1:6" ht="15" x14ac:dyDescent="0.25">
      <c r="A686"/>
      <c r="B686"/>
      <c r="C686"/>
      <c r="D686"/>
      <c r="E686"/>
      <c r="F686"/>
    </row>
    <row r="687" spans="1:6" ht="15" x14ac:dyDescent="0.25">
      <c r="A687"/>
      <c r="B687"/>
      <c r="C687"/>
      <c r="D687"/>
      <c r="E687"/>
      <c r="F687"/>
    </row>
    <row r="688" spans="1:6" ht="15" x14ac:dyDescent="0.25">
      <c r="A688"/>
      <c r="B688"/>
      <c r="C688"/>
      <c r="D688"/>
      <c r="E688"/>
      <c r="F688"/>
    </row>
    <row r="689" spans="1:6" ht="15" x14ac:dyDescent="0.25">
      <c r="A689"/>
      <c r="B689"/>
      <c r="C689"/>
      <c r="D689"/>
      <c r="E689"/>
      <c r="F689"/>
    </row>
    <row r="690" spans="1:6" ht="15" x14ac:dyDescent="0.25">
      <c r="A690"/>
      <c r="B690"/>
      <c r="C690"/>
      <c r="D690"/>
      <c r="E690"/>
      <c r="F690"/>
    </row>
    <row r="691" spans="1:6" ht="15" x14ac:dyDescent="0.25">
      <c r="A691"/>
      <c r="B691"/>
      <c r="C691"/>
      <c r="D691"/>
      <c r="E691"/>
      <c r="F691"/>
    </row>
    <row r="692" spans="1:6" ht="15" x14ac:dyDescent="0.25">
      <c r="A692"/>
      <c r="B692"/>
      <c r="C692"/>
      <c r="D692"/>
      <c r="E692"/>
      <c r="F692"/>
    </row>
    <row r="693" spans="1:6" ht="15" x14ac:dyDescent="0.25">
      <c r="A693"/>
      <c r="B693"/>
      <c r="C693"/>
      <c r="D693"/>
      <c r="E693"/>
      <c r="F693"/>
    </row>
    <row r="694" spans="1:6" ht="15" x14ac:dyDescent="0.25">
      <c r="A694"/>
      <c r="B694"/>
      <c r="C694"/>
      <c r="D694"/>
      <c r="E694"/>
      <c r="F694"/>
    </row>
    <row r="695" spans="1:6" ht="15" x14ac:dyDescent="0.25">
      <c r="A695"/>
      <c r="B695"/>
      <c r="C695"/>
      <c r="D695"/>
      <c r="E695"/>
      <c r="F695"/>
    </row>
    <row r="696" spans="1:6" ht="15" x14ac:dyDescent="0.25">
      <c r="A696"/>
      <c r="B696"/>
      <c r="C696"/>
      <c r="D696"/>
      <c r="E696"/>
      <c r="F696"/>
    </row>
    <row r="697" spans="1:6" ht="15" x14ac:dyDescent="0.25">
      <c r="A697"/>
      <c r="B697"/>
      <c r="C697"/>
      <c r="D697"/>
      <c r="E697"/>
      <c r="F697"/>
    </row>
    <row r="698" spans="1:6" ht="15" x14ac:dyDescent="0.25">
      <c r="A698"/>
      <c r="B698"/>
      <c r="C698"/>
      <c r="D698"/>
      <c r="E698"/>
      <c r="F698"/>
    </row>
    <row r="699" spans="1:6" ht="15" x14ac:dyDescent="0.25">
      <c r="A699"/>
      <c r="B699"/>
      <c r="C699"/>
      <c r="D699"/>
      <c r="E699"/>
      <c r="F699"/>
    </row>
    <row r="700" spans="1:6" ht="15" x14ac:dyDescent="0.25">
      <c r="A700"/>
      <c r="B700"/>
      <c r="C700"/>
      <c r="D700"/>
      <c r="E700"/>
      <c r="F700"/>
    </row>
    <row r="701" spans="1:6" ht="15" x14ac:dyDescent="0.25">
      <c r="A701"/>
      <c r="B701"/>
      <c r="C701"/>
      <c r="D701"/>
      <c r="E701"/>
      <c r="F701"/>
    </row>
    <row r="702" spans="1:6" ht="15" x14ac:dyDescent="0.25">
      <c r="A702"/>
      <c r="B702"/>
      <c r="C702"/>
      <c r="D702"/>
      <c r="E702"/>
      <c r="F702"/>
    </row>
    <row r="703" spans="1:6" ht="15" x14ac:dyDescent="0.25">
      <c r="A703"/>
      <c r="B703"/>
      <c r="C703"/>
      <c r="D703"/>
      <c r="E703"/>
      <c r="F703"/>
    </row>
    <row r="704" spans="1:6" ht="15" x14ac:dyDescent="0.25">
      <c r="A704"/>
      <c r="B704"/>
      <c r="C704"/>
      <c r="D704"/>
      <c r="E704"/>
      <c r="F704"/>
    </row>
    <row r="705" spans="1:6" ht="15" x14ac:dyDescent="0.25">
      <c r="A705"/>
      <c r="B705"/>
      <c r="C705"/>
      <c r="D705"/>
      <c r="E705"/>
      <c r="F705"/>
    </row>
    <row r="706" spans="1:6" ht="15" x14ac:dyDescent="0.25">
      <c r="A706"/>
      <c r="B706"/>
      <c r="C706"/>
      <c r="D706"/>
      <c r="E706"/>
      <c r="F706"/>
    </row>
    <row r="707" spans="1:6" ht="15" x14ac:dyDescent="0.25">
      <c r="A707"/>
      <c r="B707"/>
      <c r="C707"/>
      <c r="D707"/>
      <c r="E707"/>
      <c r="F707"/>
    </row>
    <row r="708" spans="1:6" ht="15" x14ac:dyDescent="0.25">
      <c r="A708"/>
      <c r="B708"/>
      <c r="C708"/>
      <c r="D708"/>
      <c r="E708"/>
      <c r="F708"/>
    </row>
    <row r="709" spans="1:6" ht="15" x14ac:dyDescent="0.25">
      <c r="A709"/>
      <c r="B709"/>
      <c r="C709"/>
      <c r="D709"/>
      <c r="E709"/>
      <c r="F709"/>
    </row>
    <row r="710" spans="1:6" ht="15" x14ac:dyDescent="0.25">
      <c r="A710"/>
      <c r="B710"/>
      <c r="C710"/>
      <c r="D710"/>
      <c r="E710"/>
      <c r="F710"/>
    </row>
    <row r="711" spans="1:6" ht="15" x14ac:dyDescent="0.25">
      <c r="A711"/>
      <c r="B711"/>
      <c r="C711"/>
      <c r="D711"/>
      <c r="E711"/>
      <c r="F711"/>
    </row>
    <row r="712" spans="1:6" ht="15" x14ac:dyDescent="0.25">
      <c r="A712"/>
      <c r="B712"/>
      <c r="C712"/>
      <c r="D712"/>
      <c r="E712"/>
      <c r="F712"/>
    </row>
    <row r="713" spans="1:6" ht="15" x14ac:dyDescent="0.25">
      <c r="A713"/>
      <c r="B713"/>
      <c r="C713"/>
      <c r="D713"/>
      <c r="E713"/>
      <c r="F713"/>
    </row>
    <row r="714" spans="1:6" ht="15" x14ac:dyDescent="0.25">
      <c r="A714"/>
      <c r="B714"/>
      <c r="C714"/>
      <c r="D714"/>
      <c r="E714"/>
      <c r="F714"/>
    </row>
    <row r="715" spans="1:6" ht="15" x14ac:dyDescent="0.25">
      <c r="A715"/>
      <c r="B715"/>
      <c r="C715"/>
      <c r="D715"/>
      <c r="E715"/>
      <c r="F715"/>
    </row>
    <row r="716" spans="1:6" ht="15" x14ac:dyDescent="0.25">
      <c r="A716"/>
      <c r="B716"/>
      <c r="C716"/>
      <c r="D716"/>
      <c r="E716"/>
      <c r="F716"/>
    </row>
    <row r="717" spans="1:6" ht="15" x14ac:dyDescent="0.25">
      <c r="A717"/>
      <c r="B717"/>
      <c r="C717"/>
      <c r="D717"/>
      <c r="E717"/>
      <c r="F717"/>
    </row>
    <row r="718" spans="1:6" ht="15" x14ac:dyDescent="0.25">
      <c r="A718"/>
      <c r="B718"/>
      <c r="C718"/>
      <c r="D718"/>
      <c r="E718"/>
      <c r="F718"/>
    </row>
    <row r="719" spans="1:6" ht="15" x14ac:dyDescent="0.25">
      <c r="A719"/>
      <c r="B719"/>
      <c r="C719"/>
      <c r="D719"/>
      <c r="E719"/>
      <c r="F719"/>
    </row>
    <row r="720" spans="1:6" ht="15" x14ac:dyDescent="0.25">
      <c r="A720"/>
      <c r="B720"/>
      <c r="C720"/>
      <c r="D720"/>
      <c r="E720"/>
      <c r="F720"/>
    </row>
    <row r="721" spans="1:6" ht="15" x14ac:dyDescent="0.25">
      <c r="A721"/>
      <c r="B721"/>
      <c r="C721"/>
      <c r="D721"/>
      <c r="E721"/>
      <c r="F721"/>
    </row>
    <row r="722" spans="1:6" ht="15" x14ac:dyDescent="0.25">
      <c r="A722"/>
      <c r="B722"/>
      <c r="C722"/>
      <c r="D722"/>
      <c r="E722"/>
      <c r="F722"/>
    </row>
    <row r="723" spans="1:6" ht="15" x14ac:dyDescent="0.25">
      <c r="A723"/>
      <c r="B723"/>
      <c r="C723"/>
      <c r="D723"/>
      <c r="E723"/>
      <c r="F723"/>
    </row>
    <row r="724" spans="1:6" ht="15" x14ac:dyDescent="0.25">
      <c r="A724"/>
      <c r="B724"/>
      <c r="C724"/>
      <c r="D724"/>
      <c r="E724"/>
      <c r="F724"/>
    </row>
    <row r="725" spans="1:6" ht="15" x14ac:dyDescent="0.25">
      <c r="A725"/>
      <c r="B725"/>
      <c r="C725"/>
      <c r="D725"/>
      <c r="E725"/>
      <c r="F725"/>
    </row>
    <row r="726" spans="1:6" ht="15" x14ac:dyDescent="0.25">
      <c r="A726"/>
      <c r="B726"/>
      <c r="C726"/>
      <c r="D726"/>
      <c r="E726"/>
      <c r="F726"/>
    </row>
    <row r="727" spans="1:6" ht="15" x14ac:dyDescent="0.25">
      <c r="A727"/>
      <c r="B727"/>
      <c r="C727"/>
      <c r="D727"/>
      <c r="E727"/>
      <c r="F727"/>
    </row>
    <row r="728" spans="1:6" ht="15" x14ac:dyDescent="0.25">
      <c r="A728"/>
      <c r="B728"/>
      <c r="C728"/>
      <c r="D728"/>
      <c r="E728"/>
      <c r="F728"/>
    </row>
    <row r="729" spans="1:6" ht="15" x14ac:dyDescent="0.25">
      <c r="A729"/>
      <c r="B729"/>
      <c r="C729"/>
      <c r="D729"/>
      <c r="E729"/>
      <c r="F729"/>
    </row>
    <row r="730" spans="1:6" ht="15" x14ac:dyDescent="0.25">
      <c r="A730"/>
      <c r="B730"/>
      <c r="C730"/>
      <c r="D730"/>
      <c r="E730"/>
      <c r="F730"/>
    </row>
    <row r="731" spans="1:6" ht="15" x14ac:dyDescent="0.25">
      <c r="A731"/>
      <c r="B731"/>
      <c r="C731"/>
      <c r="D731"/>
      <c r="E731"/>
      <c r="F731"/>
    </row>
    <row r="732" spans="1:6" ht="15" x14ac:dyDescent="0.25">
      <c r="A732"/>
      <c r="B732"/>
      <c r="C732"/>
      <c r="D732"/>
      <c r="E732"/>
      <c r="F732"/>
    </row>
    <row r="733" spans="1:6" ht="15" x14ac:dyDescent="0.25">
      <c r="A733"/>
      <c r="B733"/>
      <c r="C733"/>
      <c r="D733"/>
      <c r="E733"/>
      <c r="F733"/>
    </row>
    <row r="734" spans="1:6" ht="15" x14ac:dyDescent="0.25">
      <c r="A734"/>
      <c r="B734"/>
      <c r="C734"/>
      <c r="D734"/>
      <c r="E734"/>
      <c r="F734"/>
    </row>
    <row r="735" spans="1:6" ht="15" x14ac:dyDescent="0.25">
      <c r="A735"/>
      <c r="B735"/>
      <c r="C735"/>
      <c r="D735"/>
      <c r="E735"/>
      <c r="F735"/>
    </row>
    <row r="736" spans="1:6" ht="15" x14ac:dyDescent="0.25">
      <c r="A736"/>
      <c r="B736"/>
      <c r="C736"/>
      <c r="D736"/>
      <c r="E736"/>
      <c r="F736"/>
    </row>
    <row r="737" spans="1:6" ht="15" x14ac:dyDescent="0.25">
      <c r="A737"/>
      <c r="B737"/>
      <c r="C737"/>
      <c r="D737"/>
      <c r="E737"/>
      <c r="F737"/>
    </row>
    <row r="738" spans="1:6" ht="15" x14ac:dyDescent="0.25">
      <c r="A738"/>
      <c r="B738"/>
      <c r="C738"/>
      <c r="D738"/>
      <c r="E738"/>
      <c r="F738"/>
    </row>
    <row r="739" spans="1:6" ht="15" x14ac:dyDescent="0.25">
      <c r="A739"/>
      <c r="B739"/>
      <c r="C739"/>
      <c r="D739"/>
      <c r="E739"/>
      <c r="F739"/>
    </row>
    <row r="740" spans="1:6" ht="15" x14ac:dyDescent="0.25">
      <c r="A740"/>
      <c r="B740"/>
      <c r="C740"/>
      <c r="D740"/>
      <c r="E740"/>
      <c r="F740"/>
    </row>
    <row r="741" spans="1:6" ht="15" x14ac:dyDescent="0.25">
      <c r="A741"/>
      <c r="B741"/>
      <c r="C741"/>
      <c r="D741"/>
      <c r="E741"/>
      <c r="F741"/>
    </row>
    <row r="742" spans="1:6" ht="15" x14ac:dyDescent="0.25">
      <c r="A742"/>
      <c r="B742"/>
      <c r="C742"/>
      <c r="D742"/>
      <c r="E742"/>
      <c r="F742"/>
    </row>
    <row r="743" spans="1:6" ht="15" x14ac:dyDescent="0.25">
      <c r="A743"/>
      <c r="B743"/>
      <c r="C743"/>
      <c r="D743"/>
      <c r="E743"/>
      <c r="F743"/>
    </row>
    <row r="744" spans="1:6" ht="15" x14ac:dyDescent="0.25">
      <c r="A744"/>
      <c r="B744"/>
      <c r="C744"/>
      <c r="D744"/>
      <c r="E744"/>
      <c r="F744"/>
    </row>
    <row r="745" spans="1:6" ht="15" x14ac:dyDescent="0.25">
      <c r="A745"/>
      <c r="B745"/>
      <c r="C745"/>
      <c r="D745"/>
      <c r="E745"/>
      <c r="F745"/>
    </row>
    <row r="746" spans="1:6" ht="15" x14ac:dyDescent="0.25">
      <c r="A746"/>
      <c r="B746"/>
      <c r="C746"/>
      <c r="D746"/>
      <c r="E746"/>
      <c r="F746"/>
    </row>
    <row r="747" spans="1:6" ht="15" x14ac:dyDescent="0.25">
      <c r="A747"/>
      <c r="B747"/>
      <c r="C747"/>
      <c r="D747"/>
      <c r="E747"/>
      <c r="F747"/>
    </row>
    <row r="748" spans="1:6" ht="15" x14ac:dyDescent="0.25">
      <c r="A748"/>
      <c r="B748"/>
      <c r="C748"/>
      <c r="D748"/>
      <c r="E748"/>
      <c r="F748"/>
    </row>
    <row r="749" spans="1:6" ht="15" x14ac:dyDescent="0.25">
      <c r="A749"/>
      <c r="B749"/>
      <c r="C749"/>
      <c r="D749"/>
      <c r="E749"/>
      <c r="F749"/>
    </row>
    <row r="750" spans="1:6" ht="15" x14ac:dyDescent="0.25">
      <c r="A750"/>
      <c r="B750"/>
      <c r="C750"/>
      <c r="D750"/>
      <c r="E750"/>
      <c r="F750"/>
    </row>
    <row r="751" spans="1:6" ht="15" x14ac:dyDescent="0.25">
      <c r="A751"/>
      <c r="B751"/>
      <c r="C751"/>
      <c r="D751"/>
      <c r="E751"/>
      <c r="F751"/>
    </row>
    <row r="752" spans="1:6" ht="15" x14ac:dyDescent="0.25">
      <c r="A752"/>
      <c r="B752"/>
      <c r="C752"/>
      <c r="D752"/>
      <c r="E752"/>
      <c r="F752"/>
    </row>
    <row r="753" spans="1:6" ht="15" x14ac:dyDescent="0.25">
      <c r="A753"/>
      <c r="B753"/>
      <c r="C753"/>
      <c r="D753"/>
      <c r="E753"/>
      <c r="F753"/>
    </row>
    <row r="754" spans="1:6" ht="15" x14ac:dyDescent="0.25">
      <c r="A754"/>
      <c r="B754"/>
      <c r="C754"/>
      <c r="D754"/>
      <c r="E754"/>
      <c r="F754"/>
    </row>
    <row r="755" spans="1:6" ht="15" x14ac:dyDescent="0.25">
      <c r="A755"/>
      <c r="B755"/>
      <c r="C755"/>
      <c r="D755"/>
      <c r="E755"/>
      <c r="F755"/>
    </row>
    <row r="756" spans="1:6" ht="15" x14ac:dyDescent="0.25">
      <c r="A756"/>
      <c r="B756"/>
      <c r="C756"/>
      <c r="D756"/>
      <c r="E756"/>
      <c r="F756"/>
    </row>
    <row r="757" spans="1:6" ht="15" x14ac:dyDescent="0.25">
      <c r="A757"/>
      <c r="B757"/>
      <c r="C757"/>
      <c r="D757"/>
      <c r="E757"/>
      <c r="F757"/>
    </row>
    <row r="758" spans="1:6" ht="15" x14ac:dyDescent="0.25">
      <c r="A758"/>
      <c r="B758"/>
      <c r="C758"/>
      <c r="D758"/>
      <c r="E758"/>
      <c r="F758"/>
    </row>
    <row r="759" spans="1:6" ht="15" x14ac:dyDescent="0.25">
      <c r="A759"/>
      <c r="B759"/>
      <c r="C759"/>
      <c r="D759"/>
      <c r="E759"/>
      <c r="F759"/>
    </row>
    <row r="760" spans="1:6" ht="15" x14ac:dyDescent="0.25">
      <c r="A760"/>
      <c r="B760"/>
      <c r="C760"/>
      <c r="D760"/>
      <c r="E760"/>
      <c r="F760"/>
    </row>
    <row r="761" spans="1:6" ht="15" x14ac:dyDescent="0.25">
      <c r="A761"/>
      <c r="B761"/>
      <c r="C761"/>
      <c r="D761"/>
      <c r="E761"/>
      <c r="F761"/>
    </row>
    <row r="762" spans="1:6" ht="15" x14ac:dyDescent="0.25">
      <c r="A762"/>
      <c r="B762"/>
      <c r="C762"/>
      <c r="D762"/>
      <c r="E762"/>
      <c r="F762"/>
    </row>
    <row r="763" spans="1:6" ht="15" x14ac:dyDescent="0.25">
      <c r="A763"/>
      <c r="B763"/>
      <c r="C763"/>
      <c r="D763"/>
      <c r="E763"/>
      <c r="F763"/>
    </row>
    <row r="764" spans="1:6" ht="15" x14ac:dyDescent="0.25">
      <c r="A764"/>
      <c r="B764"/>
      <c r="C764"/>
      <c r="D764"/>
      <c r="E764"/>
      <c r="F764"/>
    </row>
    <row r="765" spans="1:6" ht="15" x14ac:dyDescent="0.25">
      <c r="A765"/>
      <c r="B765"/>
      <c r="C765"/>
      <c r="D765"/>
      <c r="E765"/>
      <c r="F765"/>
    </row>
    <row r="766" spans="1:6" ht="15" x14ac:dyDescent="0.25">
      <c r="A766"/>
      <c r="B766"/>
      <c r="C766"/>
      <c r="D766"/>
      <c r="E766"/>
      <c r="F766"/>
    </row>
    <row r="767" spans="1:6" ht="15" x14ac:dyDescent="0.25">
      <c r="A767"/>
      <c r="B767"/>
      <c r="C767"/>
      <c r="D767"/>
      <c r="E767"/>
      <c r="F767"/>
    </row>
    <row r="768" spans="1:6" ht="15" x14ac:dyDescent="0.25">
      <c r="A768"/>
      <c r="B768"/>
      <c r="C768"/>
      <c r="D768"/>
      <c r="E768"/>
      <c r="F768"/>
    </row>
    <row r="769" spans="1:6" ht="15" x14ac:dyDescent="0.25">
      <c r="A769"/>
      <c r="B769"/>
      <c r="C769"/>
      <c r="D769"/>
      <c r="E769"/>
      <c r="F769"/>
    </row>
    <row r="770" spans="1:6" ht="15" x14ac:dyDescent="0.25">
      <c r="A770"/>
      <c r="B770"/>
      <c r="C770"/>
      <c r="D770"/>
      <c r="E770"/>
      <c r="F770"/>
    </row>
    <row r="771" spans="1:6" ht="15" x14ac:dyDescent="0.25">
      <c r="A771"/>
      <c r="B771"/>
      <c r="C771"/>
      <c r="D771"/>
      <c r="E771"/>
      <c r="F771"/>
    </row>
    <row r="772" spans="1:6" ht="15" x14ac:dyDescent="0.25">
      <c r="A772"/>
      <c r="B772"/>
      <c r="C772"/>
      <c r="D772"/>
      <c r="E772"/>
      <c r="F772"/>
    </row>
    <row r="773" spans="1:6" ht="15" x14ac:dyDescent="0.25">
      <c r="A773"/>
      <c r="B773"/>
      <c r="C773"/>
      <c r="D773"/>
      <c r="E773"/>
      <c r="F773"/>
    </row>
    <row r="774" spans="1:6" ht="15" x14ac:dyDescent="0.25">
      <c r="A774"/>
      <c r="B774"/>
      <c r="C774"/>
      <c r="D774"/>
      <c r="E774"/>
      <c r="F774"/>
    </row>
    <row r="775" spans="1:6" ht="15" x14ac:dyDescent="0.25">
      <c r="A775"/>
      <c r="B775"/>
      <c r="C775"/>
      <c r="D775"/>
      <c r="E775"/>
      <c r="F775"/>
    </row>
    <row r="776" spans="1:6" ht="15" x14ac:dyDescent="0.25">
      <c r="A776"/>
      <c r="B776"/>
      <c r="C776"/>
      <c r="D776"/>
      <c r="E776"/>
      <c r="F776"/>
    </row>
    <row r="777" spans="1:6" ht="15" x14ac:dyDescent="0.25">
      <c r="A777"/>
      <c r="B777"/>
      <c r="C777"/>
      <c r="D777"/>
      <c r="E777"/>
      <c r="F777"/>
    </row>
    <row r="778" spans="1:6" ht="15" x14ac:dyDescent="0.25">
      <c r="A778"/>
      <c r="B778"/>
      <c r="C778"/>
      <c r="D778"/>
      <c r="E778"/>
      <c r="F778"/>
    </row>
    <row r="779" spans="1:6" ht="15" x14ac:dyDescent="0.25">
      <c r="A779"/>
      <c r="B779"/>
      <c r="C779"/>
      <c r="D779"/>
      <c r="E779"/>
      <c r="F779"/>
    </row>
    <row r="780" spans="1:6" ht="15" x14ac:dyDescent="0.25">
      <c r="A780"/>
      <c r="B780"/>
      <c r="C780"/>
      <c r="D780"/>
      <c r="E780"/>
      <c r="F780"/>
    </row>
    <row r="781" spans="1:6" ht="15" x14ac:dyDescent="0.25">
      <c r="A781"/>
      <c r="B781"/>
      <c r="C781"/>
      <c r="D781"/>
      <c r="E781"/>
      <c r="F781"/>
    </row>
    <row r="782" spans="1:6" ht="15" x14ac:dyDescent="0.25">
      <c r="A782"/>
      <c r="B782"/>
      <c r="C782"/>
      <c r="D782"/>
      <c r="E782"/>
      <c r="F782"/>
    </row>
    <row r="783" spans="1:6" ht="15" x14ac:dyDescent="0.25">
      <c r="A783"/>
      <c r="B783"/>
      <c r="C783"/>
      <c r="D783"/>
      <c r="E783"/>
      <c r="F783"/>
    </row>
    <row r="784" spans="1:6" ht="15" x14ac:dyDescent="0.25">
      <c r="A784"/>
      <c r="B784"/>
      <c r="C784"/>
      <c r="D784"/>
      <c r="E784"/>
      <c r="F784"/>
    </row>
    <row r="785" spans="1:6" ht="15" x14ac:dyDescent="0.25">
      <c r="A785"/>
      <c r="B785"/>
      <c r="C785"/>
      <c r="D785"/>
      <c r="E785"/>
      <c r="F785"/>
    </row>
    <row r="786" spans="1:6" ht="15" x14ac:dyDescent="0.25">
      <c r="A786"/>
      <c r="B786"/>
      <c r="C786"/>
      <c r="D786"/>
      <c r="E786"/>
      <c r="F786"/>
    </row>
    <row r="787" spans="1:6" ht="15" x14ac:dyDescent="0.25">
      <c r="A787"/>
      <c r="B787"/>
      <c r="C787"/>
      <c r="D787"/>
      <c r="E787"/>
      <c r="F787"/>
    </row>
    <row r="788" spans="1:6" ht="15" x14ac:dyDescent="0.25">
      <c r="A788"/>
      <c r="B788"/>
      <c r="C788"/>
      <c r="D788"/>
      <c r="E788"/>
      <c r="F788"/>
    </row>
    <row r="789" spans="1:6" ht="15" x14ac:dyDescent="0.25">
      <c r="A789"/>
      <c r="B789"/>
      <c r="C789"/>
      <c r="D789"/>
      <c r="E789"/>
      <c r="F789"/>
    </row>
    <row r="790" spans="1:6" ht="15" x14ac:dyDescent="0.25">
      <c r="A790"/>
      <c r="B790"/>
      <c r="C790"/>
      <c r="D790"/>
      <c r="E790"/>
      <c r="F790"/>
    </row>
    <row r="791" spans="1:6" ht="15" x14ac:dyDescent="0.25">
      <c r="A791"/>
      <c r="B791"/>
      <c r="C791"/>
      <c r="D791"/>
      <c r="E791"/>
      <c r="F791"/>
    </row>
    <row r="792" spans="1:6" ht="15" x14ac:dyDescent="0.25">
      <c r="A792"/>
      <c r="B792"/>
      <c r="C792"/>
      <c r="D792"/>
      <c r="E792"/>
      <c r="F792"/>
    </row>
    <row r="793" spans="1:6" ht="15" x14ac:dyDescent="0.25">
      <c r="A793"/>
      <c r="B793"/>
      <c r="C793"/>
      <c r="D793"/>
      <c r="E793"/>
      <c r="F793"/>
    </row>
    <row r="794" spans="1:6" ht="15" x14ac:dyDescent="0.25">
      <c r="A794"/>
      <c r="B794"/>
      <c r="C794"/>
      <c r="D794"/>
      <c r="E794"/>
      <c r="F794"/>
    </row>
    <row r="795" spans="1:6" ht="15" x14ac:dyDescent="0.25">
      <c r="A795"/>
      <c r="B795"/>
      <c r="C795"/>
      <c r="D795"/>
      <c r="E795"/>
      <c r="F795"/>
    </row>
    <row r="796" spans="1:6" ht="15" x14ac:dyDescent="0.25">
      <c r="A796"/>
      <c r="B796"/>
      <c r="C796"/>
      <c r="D796"/>
      <c r="E796"/>
      <c r="F796"/>
    </row>
    <row r="797" spans="1:6" ht="15" x14ac:dyDescent="0.25">
      <c r="A797"/>
      <c r="B797"/>
      <c r="C797"/>
      <c r="D797"/>
      <c r="E797"/>
      <c r="F797"/>
    </row>
    <row r="798" spans="1:6" ht="15" x14ac:dyDescent="0.25">
      <c r="A798"/>
      <c r="B798"/>
      <c r="C798"/>
      <c r="D798"/>
      <c r="E798"/>
      <c r="F798"/>
    </row>
    <row r="799" spans="1:6" ht="15" x14ac:dyDescent="0.25">
      <c r="A799"/>
      <c r="B799"/>
      <c r="C799"/>
      <c r="D799"/>
      <c r="E799"/>
      <c r="F799"/>
    </row>
    <row r="800" spans="1:6" ht="15" x14ac:dyDescent="0.25">
      <c r="A800"/>
      <c r="B800"/>
      <c r="C800"/>
      <c r="D800"/>
      <c r="E800"/>
      <c r="F800"/>
    </row>
    <row r="801" spans="1:6" ht="15" x14ac:dyDescent="0.25">
      <c r="A801"/>
      <c r="B801"/>
      <c r="C801"/>
      <c r="D801"/>
      <c r="E801"/>
      <c r="F801"/>
    </row>
    <row r="802" spans="1:6" ht="15" x14ac:dyDescent="0.25">
      <c r="A802"/>
      <c r="B802"/>
      <c r="C802"/>
      <c r="D802"/>
      <c r="E802"/>
      <c r="F802"/>
    </row>
    <row r="803" spans="1:6" ht="15" x14ac:dyDescent="0.25">
      <c r="A803"/>
      <c r="B803"/>
      <c r="C803"/>
      <c r="D803"/>
      <c r="E803"/>
      <c r="F803"/>
    </row>
    <row r="804" spans="1:6" ht="15" x14ac:dyDescent="0.25">
      <c r="A804"/>
      <c r="B804"/>
      <c r="C804"/>
      <c r="D804"/>
      <c r="E804"/>
      <c r="F804"/>
    </row>
    <row r="805" spans="1:6" ht="15" x14ac:dyDescent="0.25">
      <c r="A805"/>
      <c r="B805"/>
      <c r="C805"/>
      <c r="D805"/>
      <c r="E805"/>
      <c r="F805"/>
    </row>
    <row r="806" spans="1:6" ht="15" x14ac:dyDescent="0.25">
      <c r="A806"/>
      <c r="B806"/>
      <c r="C806"/>
      <c r="D806"/>
      <c r="E806"/>
      <c r="F806"/>
    </row>
    <row r="807" spans="1:6" ht="15" x14ac:dyDescent="0.25">
      <c r="A807"/>
      <c r="B807"/>
      <c r="C807"/>
      <c r="D807"/>
      <c r="E807"/>
      <c r="F807"/>
    </row>
    <row r="808" spans="1:6" ht="15" x14ac:dyDescent="0.25">
      <c r="A808"/>
      <c r="B808"/>
      <c r="C808"/>
      <c r="D808"/>
      <c r="E808"/>
      <c r="F808"/>
    </row>
    <row r="809" spans="1:6" ht="15" x14ac:dyDescent="0.25">
      <c r="A809"/>
      <c r="B809"/>
      <c r="C809"/>
      <c r="D809"/>
      <c r="E809"/>
      <c r="F809"/>
    </row>
    <row r="810" spans="1:6" ht="15" x14ac:dyDescent="0.25">
      <c r="A810"/>
      <c r="B810"/>
      <c r="C810"/>
      <c r="D810"/>
      <c r="E810"/>
      <c r="F810"/>
    </row>
    <row r="811" spans="1:6" ht="15" x14ac:dyDescent="0.25">
      <c r="A811"/>
      <c r="B811"/>
      <c r="C811"/>
      <c r="D811"/>
      <c r="E811"/>
      <c r="F811"/>
    </row>
    <row r="812" spans="1:6" ht="15" x14ac:dyDescent="0.25">
      <c r="A812"/>
      <c r="B812"/>
      <c r="C812"/>
      <c r="D812"/>
      <c r="E812"/>
      <c r="F812"/>
    </row>
    <row r="813" spans="1:6" ht="15" x14ac:dyDescent="0.25">
      <c r="A813"/>
      <c r="B813"/>
      <c r="C813"/>
      <c r="D813"/>
      <c r="E813"/>
      <c r="F813"/>
    </row>
    <row r="814" spans="1:6" ht="15" x14ac:dyDescent="0.25">
      <c r="A814"/>
      <c r="B814"/>
      <c r="C814"/>
      <c r="D814"/>
      <c r="E814"/>
      <c r="F814"/>
    </row>
    <row r="815" spans="1:6" ht="15" x14ac:dyDescent="0.25">
      <c r="A815"/>
      <c r="B815"/>
      <c r="C815"/>
      <c r="D815"/>
      <c r="E815"/>
      <c r="F815"/>
    </row>
    <row r="816" spans="1:6" ht="15" x14ac:dyDescent="0.25">
      <c r="A816"/>
      <c r="B816"/>
      <c r="C816"/>
      <c r="D816"/>
      <c r="E816"/>
      <c r="F816"/>
    </row>
    <row r="817" spans="1:6" ht="15" x14ac:dyDescent="0.25">
      <c r="A817"/>
      <c r="B817"/>
      <c r="C817"/>
      <c r="D817"/>
      <c r="E817"/>
      <c r="F817"/>
    </row>
    <row r="818" spans="1:6" ht="15" x14ac:dyDescent="0.25">
      <c r="A818"/>
      <c r="B818"/>
      <c r="C818"/>
      <c r="D818"/>
      <c r="E818"/>
      <c r="F818"/>
    </row>
    <row r="819" spans="1:6" ht="15" x14ac:dyDescent="0.25">
      <c r="A819"/>
      <c r="B819"/>
      <c r="C819"/>
      <c r="D819"/>
      <c r="E819"/>
      <c r="F819"/>
    </row>
    <row r="820" spans="1:6" ht="15" x14ac:dyDescent="0.25">
      <c r="A820"/>
      <c r="B820"/>
      <c r="C820"/>
      <c r="D820"/>
      <c r="E820"/>
      <c r="F820"/>
    </row>
    <row r="821" spans="1:6" ht="15" x14ac:dyDescent="0.25">
      <c r="A821"/>
      <c r="B821"/>
      <c r="C821"/>
      <c r="D821"/>
      <c r="E821"/>
      <c r="F821"/>
    </row>
    <row r="822" spans="1:6" ht="15" x14ac:dyDescent="0.25">
      <c r="A822"/>
      <c r="B822"/>
      <c r="C822"/>
      <c r="D822"/>
      <c r="E822"/>
      <c r="F822"/>
    </row>
    <row r="823" spans="1:6" ht="15" x14ac:dyDescent="0.25">
      <c r="A823"/>
      <c r="B823"/>
      <c r="C823"/>
      <c r="D823"/>
      <c r="E823"/>
      <c r="F823"/>
    </row>
    <row r="824" spans="1:6" ht="15" x14ac:dyDescent="0.25">
      <c r="A824"/>
      <c r="B824"/>
      <c r="C824"/>
      <c r="D824"/>
      <c r="E824"/>
      <c r="F824"/>
    </row>
    <row r="825" spans="1:6" ht="15" x14ac:dyDescent="0.25">
      <c r="A825"/>
      <c r="B825"/>
      <c r="C825"/>
      <c r="D825"/>
      <c r="E825"/>
      <c r="F825"/>
    </row>
    <row r="826" spans="1:6" ht="15" x14ac:dyDescent="0.25">
      <c r="A826"/>
      <c r="B826"/>
      <c r="C826"/>
      <c r="D826"/>
      <c r="E826"/>
      <c r="F826"/>
    </row>
    <row r="827" spans="1:6" ht="15" x14ac:dyDescent="0.25">
      <c r="A827"/>
      <c r="B827"/>
      <c r="C827"/>
      <c r="D827"/>
      <c r="E827"/>
      <c r="F827"/>
    </row>
    <row r="828" spans="1:6" ht="15" x14ac:dyDescent="0.25">
      <c r="A828"/>
      <c r="B828"/>
      <c r="C828"/>
      <c r="D828"/>
      <c r="E828"/>
      <c r="F828"/>
    </row>
    <row r="829" spans="1:6" ht="15" x14ac:dyDescent="0.25">
      <c r="A829"/>
      <c r="B829"/>
      <c r="C829"/>
      <c r="D829"/>
      <c r="E829"/>
      <c r="F829"/>
    </row>
    <row r="830" spans="1:6" ht="15" x14ac:dyDescent="0.25">
      <c r="A830"/>
      <c r="B830"/>
      <c r="C830"/>
      <c r="D830"/>
      <c r="E830"/>
      <c r="F830"/>
    </row>
    <row r="831" spans="1:6" ht="15" x14ac:dyDescent="0.25">
      <c r="A831"/>
      <c r="B831"/>
      <c r="C831"/>
      <c r="D831"/>
      <c r="E831"/>
      <c r="F831"/>
    </row>
    <row r="832" spans="1:6" ht="15" x14ac:dyDescent="0.25">
      <c r="A832"/>
      <c r="B832"/>
      <c r="C832"/>
      <c r="D832"/>
      <c r="E832"/>
      <c r="F832"/>
    </row>
    <row r="833" spans="1:6" ht="15" x14ac:dyDescent="0.25">
      <c r="A833"/>
      <c r="B833"/>
      <c r="C833"/>
      <c r="D833"/>
      <c r="E833"/>
      <c r="F833"/>
    </row>
    <row r="834" spans="1:6" ht="15" x14ac:dyDescent="0.25">
      <c r="A834"/>
      <c r="B834"/>
      <c r="C834"/>
      <c r="D834"/>
      <c r="E834"/>
      <c r="F834"/>
    </row>
    <row r="835" spans="1:6" ht="15" x14ac:dyDescent="0.25">
      <c r="A835"/>
      <c r="B835"/>
      <c r="C835"/>
      <c r="D835"/>
      <c r="E835"/>
      <c r="F835"/>
    </row>
    <row r="836" spans="1:6" ht="15" x14ac:dyDescent="0.25">
      <c r="A836"/>
      <c r="B836"/>
      <c r="C836"/>
      <c r="D836"/>
      <c r="E836"/>
      <c r="F836"/>
    </row>
    <row r="837" spans="1:6" ht="15" x14ac:dyDescent="0.25">
      <c r="A837"/>
      <c r="B837"/>
      <c r="C837"/>
      <c r="D837"/>
      <c r="E837"/>
      <c r="F837"/>
    </row>
    <row r="838" spans="1:6" ht="15" x14ac:dyDescent="0.25">
      <c r="A838"/>
      <c r="B838"/>
      <c r="C838"/>
      <c r="D838"/>
      <c r="E838"/>
      <c r="F838"/>
    </row>
    <row r="839" spans="1:6" ht="15" x14ac:dyDescent="0.25">
      <c r="A839"/>
      <c r="B839"/>
      <c r="C839"/>
      <c r="D839"/>
      <c r="E839"/>
      <c r="F839"/>
    </row>
    <row r="840" spans="1:6" ht="15" x14ac:dyDescent="0.25">
      <c r="A840"/>
      <c r="B840"/>
      <c r="C840"/>
      <c r="D840"/>
      <c r="E840"/>
      <c r="F840"/>
    </row>
    <row r="841" spans="1:6" ht="15" x14ac:dyDescent="0.25">
      <c r="A841"/>
      <c r="B841"/>
      <c r="C841"/>
      <c r="D841"/>
      <c r="E841"/>
      <c r="F841"/>
    </row>
    <row r="842" spans="1:6" ht="15" x14ac:dyDescent="0.25">
      <c r="A842"/>
      <c r="B842"/>
      <c r="C842"/>
      <c r="D842"/>
      <c r="E842"/>
      <c r="F842"/>
    </row>
    <row r="843" spans="1:6" ht="15" x14ac:dyDescent="0.25">
      <c r="A843"/>
      <c r="B843"/>
      <c r="C843"/>
      <c r="D843"/>
      <c r="E843"/>
      <c r="F843"/>
    </row>
    <row r="844" spans="1:6" ht="15" x14ac:dyDescent="0.25">
      <c r="A844"/>
      <c r="B844"/>
      <c r="C844"/>
      <c r="D844"/>
      <c r="E844"/>
      <c r="F844"/>
    </row>
    <row r="845" spans="1:6" ht="15" x14ac:dyDescent="0.25">
      <c r="A845"/>
      <c r="B845"/>
      <c r="C845"/>
      <c r="D845"/>
      <c r="E845"/>
      <c r="F845"/>
    </row>
    <row r="846" spans="1:6" ht="15" x14ac:dyDescent="0.25">
      <c r="A846"/>
      <c r="B846"/>
      <c r="C846"/>
      <c r="D846"/>
      <c r="E846"/>
      <c r="F846"/>
    </row>
    <row r="847" spans="1:6" ht="15" x14ac:dyDescent="0.25">
      <c r="A847"/>
      <c r="B847"/>
      <c r="C847"/>
      <c r="D847"/>
      <c r="E847"/>
      <c r="F847"/>
    </row>
    <row r="848" spans="1:6" ht="15" x14ac:dyDescent="0.25">
      <c r="A848"/>
      <c r="B848"/>
      <c r="C848"/>
      <c r="D848"/>
      <c r="E848"/>
      <c r="F848"/>
    </row>
    <row r="849" spans="1:6" ht="15" x14ac:dyDescent="0.25">
      <c r="A849"/>
      <c r="B849"/>
      <c r="C849"/>
      <c r="D849"/>
      <c r="E849"/>
      <c r="F849"/>
    </row>
    <row r="850" spans="1:6" ht="15" x14ac:dyDescent="0.25">
      <c r="A850"/>
      <c r="B850"/>
      <c r="C850"/>
      <c r="D850"/>
      <c r="E850"/>
      <c r="F850"/>
    </row>
    <row r="851" spans="1:6" ht="15" x14ac:dyDescent="0.25">
      <c r="A851"/>
      <c r="B851"/>
      <c r="C851"/>
      <c r="D851"/>
      <c r="E851"/>
      <c r="F851"/>
    </row>
    <row r="852" spans="1:6" ht="15" x14ac:dyDescent="0.25">
      <c r="A852"/>
      <c r="B852"/>
      <c r="C852"/>
      <c r="D852"/>
      <c r="E852"/>
      <c r="F852"/>
    </row>
    <row r="853" spans="1:6" ht="15" x14ac:dyDescent="0.25">
      <c r="A853"/>
      <c r="B853"/>
      <c r="C853"/>
      <c r="D853"/>
      <c r="E853"/>
      <c r="F853"/>
    </row>
    <row r="854" spans="1:6" ht="15" x14ac:dyDescent="0.25">
      <c r="A854"/>
      <c r="B854"/>
      <c r="C854"/>
      <c r="D854"/>
      <c r="E854"/>
      <c r="F854"/>
    </row>
    <row r="855" spans="1:6" ht="15" x14ac:dyDescent="0.25">
      <c r="A855"/>
      <c r="B855"/>
      <c r="C855"/>
      <c r="D855"/>
      <c r="E855"/>
      <c r="F855"/>
    </row>
    <row r="856" spans="1:6" ht="15" x14ac:dyDescent="0.25">
      <c r="A856"/>
      <c r="B856"/>
      <c r="C856"/>
      <c r="D856"/>
      <c r="E856"/>
      <c r="F856"/>
    </row>
    <row r="857" spans="1:6" ht="15" x14ac:dyDescent="0.25">
      <c r="A857"/>
      <c r="B857"/>
      <c r="C857"/>
      <c r="D857"/>
      <c r="E857"/>
      <c r="F857"/>
    </row>
    <row r="858" spans="1:6" ht="15" x14ac:dyDescent="0.25">
      <c r="A858"/>
      <c r="B858"/>
      <c r="C858"/>
      <c r="D858"/>
      <c r="E858"/>
      <c r="F858"/>
    </row>
    <row r="859" spans="1:6" ht="15" x14ac:dyDescent="0.25">
      <c r="A859"/>
      <c r="B859"/>
      <c r="C859"/>
      <c r="D859"/>
      <c r="E859"/>
      <c r="F859"/>
    </row>
    <row r="860" spans="1:6" ht="15" x14ac:dyDescent="0.25">
      <c r="A860"/>
      <c r="B860"/>
      <c r="C860"/>
      <c r="D860"/>
      <c r="E860"/>
      <c r="F860"/>
    </row>
    <row r="861" spans="1:6" ht="15" x14ac:dyDescent="0.25">
      <c r="A861"/>
      <c r="B861"/>
      <c r="C861"/>
      <c r="D861"/>
      <c r="E861"/>
      <c r="F861"/>
    </row>
    <row r="862" spans="1:6" ht="15" x14ac:dyDescent="0.25">
      <c r="A862"/>
      <c r="B862"/>
      <c r="C862"/>
      <c r="D862"/>
      <c r="E862"/>
      <c r="F862"/>
    </row>
    <row r="863" spans="1:6" ht="15" x14ac:dyDescent="0.25">
      <c r="A863"/>
      <c r="B863"/>
      <c r="C863"/>
      <c r="D863"/>
      <c r="E863"/>
      <c r="F863"/>
    </row>
    <row r="864" spans="1:6" ht="15" x14ac:dyDescent="0.25">
      <c r="A864"/>
      <c r="B864"/>
      <c r="C864"/>
      <c r="D864"/>
      <c r="E864"/>
      <c r="F864"/>
    </row>
    <row r="865" spans="1:6" ht="15" x14ac:dyDescent="0.25">
      <c r="A865"/>
      <c r="B865"/>
      <c r="C865"/>
      <c r="D865"/>
      <c r="E865"/>
      <c r="F865"/>
    </row>
    <row r="866" spans="1:6" ht="15" x14ac:dyDescent="0.25">
      <c r="A866"/>
      <c r="B866"/>
      <c r="C866"/>
      <c r="D866"/>
      <c r="E866"/>
      <c r="F866"/>
    </row>
    <row r="867" spans="1:6" ht="15" x14ac:dyDescent="0.25">
      <c r="A867"/>
      <c r="B867"/>
      <c r="C867"/>
      <c r="D867"/>
      <c r="E867"/>
      <c r="F867"/>
    </row>
    <row r="868" spans="1:6" ht="15" x14ac:dyDescent="0.25">
      <c r="A868"/>
      <c r="B868"/>
      <c r="C868"/>
      <c r="D868"/>
      <c r="E868"/>
      <c r="F868"/>
    </row>
    <row r="869" spans="1:6" ht="15" x14ac:dyDescent="0.25">
      <c r="A869"/>
      <c r="B869"/>
      <c r="C869"/>
      <c r="D869"/>
      <c r="E869"/>
      <c r="F869"/>
    </row>
    <row r="870" spans="1:6" ht="15" x14ac:dyDescent="0.25">
      <c r="A870"/>
      <c r="B870"/>
      <c r="C870"/>
      <c r="D870"/>
      <c r="E870"/>
      <c r="F870"/>
    </row>
    <row r="871" spans="1:6" ht="15" x14ac:dyDescent="0.25">
      <c r="A871"/>
      <c r="B871"/>
      <c r="C871"/>
      <c r="D871"/>
      <c r="E871"/>
      <c r="F871"/>
    </row>
    <row r="872" spans="1:6" ht="15" x14ac:dyDescent="0.25">
      <c r="A872"/>
      <c r="B872"/>
      <c r="C872"/>
      <c r="D872"/>
      <c r="E872"/>
      <c r="F872"/>
    </row>
    <row r="873" spans="1:6" ht="15" x14ac:dyDescent="0.25">
      <c r="A873"/>
      <c r="B873"/>
      <c r="C873"/>
      <c r="D873"/>
      <c r="E873"/>
      <c r="F873"/>
    </row>
    <row r="874" spans="1:6" ht="15" x14ac:dyDescent="0.25">
      <c r="A874"/>
      <c r="B874"/>
      <c r="C874"/>
      <c r="D874"/>
      <c r="E874"/>
      <c r="F874"/>
    </row>
    <row r="875" spans="1:6" ht="15" x14ac:dyDescent="0.25">
      <c r="A875"/>
      <c r="B875"/>
      <c r="C875"/>
      <c r="D875"/>
      <c r="E875"/>
      <c r="F875"/>
    </row>
    <row r="876" spans="1:6" ht="15" x14ac:dyDescent="0.25">
      <c r="A876"/>
      <c r="B876"/>
      <c r="C876"/>
      <c r="D876"/>
      <c r="E876"/>
      <c r="F876"/>
    </row>
    <row r="877" spans="1:6" ht="15" x14ac:dyDescent="0.25">
      <c r="A877"/>
      <c r="B877"/>
      <c r="C877"/>
      <c r="D877"/>
      <c r="E877"/>
      <c r="F877"/>
    </row>
    <row r="878" spans="1:6" ht="15" x14ac:dyDescent="0.25">
      <c r="A878"/>
      <c r="B878"/>
      <c r="C878"/>
      <c r="D878"/>
      <c r="E878"/>
      <c r="F878"/>
    </row>
    <row r="879" spans="1:6" ht="15" x14ac:dyDescent="0.25">
      <c r="A879"/>
      <c r="B879"/>
      <c r="C879"/>
      <c r="D879"/>
      <c r="E879"/>
      <c r="F879"/>
    </row>
    <row r="880" spans="1:6" ht="15" x14ac:dyDescent="0.25">
      <c r="A880"/>
      <c r="B880"/>
      <c r="C880"/>
      <c r="D880"/>
      <c r="E880"/>
      <c r="F880"/>
    </row>
    <row r="881" spans="1:6" ht="15" x14ac:dyDescent="0.25">
      <c r="A881"/>
      <c r="B881"/>
      <c r="C881"/>
      <c r="D881"/>
      <c r="E881"/>
      <c r="F881"/>
    </row>
    <row r="882" spans="1:6" ht="15" x14ac:dyDescent="0.25">
      <c r="A882"/>
      <c r="B882"/>
      <c r="C882"/>
      <c r="D882"/>
      <c r="E882"/>
      <c r="F882"/>
    </row>
    <row r="883" spans="1:6" ht="15" x14ac:dyDescent="0.25">
      <c r="A883"/>
      <c r="B883"/>
      <c r="C883"/>
      <c r="D883"/>
      <c r="E883"/>
      <c r="F883"/>
    </row>
    <row r="884" spans="1:6" ht="15" x14ac:dyDescent="0.25">
      <c r="A884"/>
      <c r="B884"/>
      <c r="C884"/>
      <c r="D884"/>
      <c r="E884"/>
      <c r="F884"/>
    </row>
    <row r="885" spans="1:6" ht="15" x14ac:dyDescent="0.25">
      <c r="A885"/>
      <c r="B885"/>
      <c r="C885"/>
      <c r="D885"/>
      <c r="E885"/>
      <c r="F885"/>
    </row>
    <row r="886" spans="1:6" ht="15" x14ac:dyDescent="0.25">
      <c r="A886"/>
      <c r="B886"/>
      <c r="C886"/>
      <c r="D886"/>
      <c r="E886"/>
      <c r="F886"/>
    </row>
    <row r="887" spans="1:6" ht="15" x14ac:dyDescent="0.25">
      <c r="A887"/>
      <c r="B887"/>
      <c r="C887"/>
      <c r="D887"/>
      <c r="E887"/>
      <c r="F887"/>
    </row>
    <row r="888" spans="1:6" ht="15" x14ac:dyDescent="0.25">
      <c r="A888"/>
      <c r="B888"/>
      <c r="C888"/>
      <c r="D888"/>
      <c r="E888"/>
      <c r="F888"/>
    </row>
    <row r="889" spans="1:6" ht="15" x14ac:dyDescent="0.25">
      <c r="A889"/>
      <c r="B889"/>
      <c r="C889"/>
      <c r="D889"/>
      <c r="E889"/>
      <c r="F889"/>
    </row>
    <row r="890" spans="1:6" ht="15" x14ac:dyDescent="0.25">
      <c r="A890"/>
      <c r="B890"/>
      <c r="C890"/>
      <c r="D890"/>
      <c r="E890"/>
      <c r="F890"/>
    </row>
    <row r="891" spans="1:6" ht="15" x14ac:dyDescent="0.25">
      <c r="A891"/>
      <c r="B891"/>
      <c r="C891"/>
      <c r="D891"/>
      <c r="E891"/>
      <c r="F891"/>
    </row>
    <row r="892" spans="1:6" ht="15" x14ac:dyDescent="0.25">
      <c r="A892"/>
      <c r="B892"/>
      <c r="C892"/>
      <c r="D892"/>
      <c r="E892"/>
      <c r="F892"/>
    </row>
    <row r="893" spans="1:6" ht="15" x14ac:dyDescent="0.25">
      <c r="A893"/>
      <c r="B893"/>
      <c r="C893"/>
      <c r="D893"/>
      <c r="E893"/>
      <c r="F893"/>
    </row>
    <row r="894" spans="1:6" ht="15" x14ac:dyDescent="0.25">
      <c r="A894"/>
      <c r="B894"/>
      <c r="C894"/>
      <c r="D894"/>
      <c r="E894"/>
      <c r="F894"/>
    </row>
    <row r="895" spans="1:6" ht="15" x14ac:dyDescent="0.25">
      <c r="A895"/>
      <c r="B895"/>
      <c r="C895"/>
      <c r="D895"/>
      <c r="E895"/>
      <c r="F895"/>
    </row>
    <row r="896" spans="1:6" ht="15" x14ac:dyDescent="0.25">
      <c r="A896"/>
      <c r="B896"/>
      <c r="C896"/>
      <c r="D896"/>
      <c r="E896"/>
      <c r="F896"/>
    </row>
    <row r="897" spans="1:6" ht="15" x14ac:dyDescent="0.25">
      <c r="A897"/>
      <c r="B897"/>
      <c r="C897"/>
      <c r="D897"/>
      <c r="E897"/>
      <c r="F897"/>
    </row>
    <row r="898" spans="1:6" ht="15" x14ac:dyDescent="0.25">
      <c r="A898"/>
      <c r="B898"/>
      <c r="C898"/>
      <c r="D898"/>
      <c r="E898"/>
      <c r="F898"/>
    </row>
    <row r="899" spans="1:6" ht="15" x14ac:dyDescent="0.25">
      <c r="A899"/>
      <c r="B899"/>
      <c r="C899"/>
      <c r="D899"/>
      <c r="E899"/>
      <c r="F899"/>
    </row>
    <row r="900" spans="1:6" ht="15" x14ac:dyDescent="0.25">
      <c r="A900"/>
      <c r="B900"/>
      <c r="C900"/>
      <c r="D900"/>
      <c r="E900"/>
      <c r="F900"/>
    </row>
    <row r="901" spans="1:6" ht="15" x14ac:dyDescent="0.25">
      <c r="A901"/>
      <c r="B901"/>
      <c r="C901"/>
      <c r="D901"/>
      <c r="E901"/>
      <c r="F901"/>
    </row>
    <row r="902" spans="1:6" ht="15" x14ac:dyDescent="0.25">
      <c r="A902"/>
      <c r="B902"/>
      <c r="C902"/>
      <c r="D902"/>
      <c r="E902"/>
      <c r="F902"/>
    </row>
    <row r="903" spans="1:6" ht="15" x14ac:dyDescent="0.25">
      <c r="A903"/>
      <c r="B903"/>
      <c r="C903"/>
      <c r="D903"/>
      <c r="E903"/>
      <c r="F903"/>
    </row>
    <row r="904" spans="1:6" ht="15" x14ac:dyDescent="0.25">
      <c r="A904"/>
      <c r="B904"/>
      <c r="C904"/>
      <c r="D904"/>
      <c r="E904"/>
      <c r="F904"/>
    </row>
    <row r="905" spans="1:6" ht="15" x14ac:dyDescent="0.25">
      <c r="A905"/>
      <c r="B905"/>
      <c r="C905"/>
      <c r="D905"/>
      <c r="E905"/>
      <c r="F905"/>
    </row>
    <row r="906" spans="1:6" ht="15" x14ac:dyDescent="0.25">
      <c r="A906"/>
      <c r="B906"/>
      <c r="C906"/>
      <c r="D906"/>
      <c r="E906"/>
      <c r="F906"/>
    </row>
    <row r="907" spans="1:6" ht="15" x14ac:dyDescent="0.25">
      <c r="A907"/>
      <c r="B907"/>
      <c r="C907"/>
      <c r="D907"/>
      <c r="E907"/>
      <c r="F907"/>
    </row>
    <row r="908" spans="1:6" ht="15" x14ac:dyDescent="0.25">
      <c r="A908"/>
      <c r="B908"/>
      <c r="C908"/>
      <c r="D908"/>
      <c r="E908"/>
      <c r="F908"/>
    </row>
    <row r="909" spans="1:6" ht="15" x14ac:dyDescent="0.25">
      <c r="A909"/>
      <c r="B909"/>
      <c r="C909"/>
      <c r="D909"/>
      <c r="E909"/>
      <c r="F909"/>
    </row>
    <row r="910" spans="1:6" ht="15" x14ac:dyDescent="0.25">
      <c r="A910"/>
      <c r="B910"/>
      <c r="C910"/>
      <c r="D910"/>
      <c r="E910"/>
      <c r="F910"/>
    </row>
    <row r="911" spans="1:6" ht="15" x14ac:dyDescent="0.25">
      <c r="A911"/>
      <c r="B911"/>
      <c r="C911"/>
      <c r="D911"/>
      <c r="E911"/>
      <c r="F911"/>
    </row>
    <row r="912" spans="1:6" ht="15" x14ac:dyDescent="0.25">
      <c r="A912"/>
      <c r="B912"/>
      <c r="C912"/>
      <c r="D912"/>
      <c r="E912"/>
      <c r="F912"/>
    </row>
    <row r="913" spans="1:6" ht="15" x14ac:dyDescent="0.25">
      <c r="A913"/>
      <c r="B913"/>
      <c r="C913"/>
      <c r="D913"/>
      <c r="E913"/>
      <c r="F913"/>
    </row>
    <row r="914" spans="1:6" ht="15" x14ac:dyDescent="0.25">
      <c r="A914"/>
      <c r="B914"/>
      <c r="C914"/>
      <c r="D914"/>
      <c r="E914"/>
      <c r="F914"/>
    </row>
    <row r="915" spans="1:6" ht="15" x14ac:dyDescent="0.25">
      <c r="A915"/>
      <c r="B915"/>
      <c r="C915"/>
      <c r="D915"/>
      <c r="E915"/>
      <c r="F915"/>
    </row>
    <row r="916" spans="1:6" ht="15" x14ac:dyDescent="0.25">
      <c r="A916"/>
      <c r="B916"/>
      <c r="C916"/>
      <c r="D916"/>
      <c r="E916"/>
      <c r="F916"/>
    </row>
    <row r="917" spans="1:6" ht="15" x14ac:dyDescent="0.25">
      <c r="A917"/>
      <c r="B917"/>
      <c r="C917"/>
      <c r="D917"/>
      <c r="E917"/>
      <c r="F917"/>
    </row>
    <row r="918" spans="1:6" ht="15" x14ac:dyDescent="0.25">
      <c r="A918"/>
      <c r="B918"/>
      <c r="C918"/>
      <c r="D918"/>
      <c r="E918"/>
      <c r="F918"/>
    </row>
    <row r="919" spans="1:6" ht="15" x14ac:dyDescent="0.25">
      <c r="A919"/>
      <c r="B919"/>
      <c r="C919"/>
      <c r="D919"/>
      <c r="E919"/>
      <c r="F919"/>
    </row>
    <row r="920" spans="1:6" ht="15" x14ac:dyDescent="0.25">
      <c r="A920"/>
      <c r="B920"/>
      <c r="C920"/>
      <c r="D920"/>
      <c r="E920"/>
      <c r="F920"/>
    </row>
    <row r="921" spans="1:6" ht="15" x14ac:dyDescent="0.25">
      <c r="A921"/>
      <c r="B921"/>
      <c r="C921"/>
      <c r="D921"/>
      <c r="E921"/>
      <c r="F921"/>
    </row>
    <row r="922" spans="1:6" ht="15" x14ac:dyDescent="0.25">
      <c r="A922"/>
      <c r="B922"/>
      <c r="C922"/>
      <c r="D922"/>
      <c r="E922"/>
      <c r="F922"/>
    </row>
    <row r="923" spans="1:6" ht="15" x14ac:dyDescent="0.25">
      <c r="A923"/>
      <c r="B923"/>
      <c r="C923"/>
      <c r="D923"/>
      <c r="E923"/>
      <c r="F923"/>
    </row>
    <row r="924" spans="1:6" ht="15" x14ac:dyDescent="0.25">
      <c r="A924"/>
      <c r="B924"/>
      <c r="C924"/>
      <c r="D924"/>
      <c r="E924"/>
      <c r="F924"/>
    </row>
    <row r="925" spans="1:6" ht="15" x14ac:dyDescent="0.25">
      <c r="A925"/>
      <c r="B925"/>
      <c r="C925"/>
      <c r="D925"/>
      <c r="E925"/>
      <c r="F925"/>
    </row>
    <row r="926" spans="1:6" ht="15" x14ac:dyDescent="0.25">
      <c r="A926"/>
      <c r="B926"/>
      <c r="C926"/>
      <c r="D926"/>
      <c r="E926"/>
      <c r="F926"/>
    </row>
    <row r="927" spans="1:6" ht="15" x14ac:dyDescent="0.25">
      <c r="A927"/>
      <c r="B927"/>
      <c r="C927"/>
      <c r="D927"/>
      <c r="E927"/>
      <c r="F927"/>
    </row>
    <row r="928" spans="1:6" ht="15" x14ac:dyDescent="0.25">
      <c r="A928"/>
      <c r="B928"/>
      <c r="C928"/>
      <c r="D928"/>
      <c r="E928"/>
      <c r="F928"/>
    </row>
    <row r="929" spans="1:6" ht="15" x14ac:dyDescent="0.25">
      <c r="A929"/>
      <c r="B929"/>
      <c r="C929"/>
      <c r="D929"/>
      <c r="E929"/>
      <c r="F929"/>
    </row>
    <row r="930" spans="1:6" ht="15" x14ac:dyDescent="0.25">
      <c r="A930"/>
      <c r="B930"/>
      <c r="C930"/>
      <c r="D930"/>
      <c r="E930"/>
      <c r="F930"/>
    </row>
    <row r="931" spans="1:6" ht="15" x14ac:dyDescent="0.25">
      <c r="A931"/>
      <c r="B931"/>
      <c r="C931"/>
      <c r="D931"/>
      <c r="E931"/>
      <c r="F931"/>
    </row>
    <row r="932" spans="1:6" ht="15" x14ac:dyDescent="0.25">
      <c r="A932"/>
      <c r="B932"/>
      <c r="C932"/>
      <c r="D932"/>
      <c r="E932"/>
      <c r="F932"/>
    </row>
    <row r="933" spans="1:6" ht="15" x14ac:dyDescent="0.25">
      <c r="A933"/>
      <c r="B933"/>
      <c r="C933"/>
      <c r="D933"/>
      <c r="E933"/>
      <c r="F933"/>
    </row>
    <row r="934" spans="1:6" ht="15" x14ac:dyDescent="0.25">
      <c r="A934"/>
      <c r="B934"/>
      <c r="C934"/>
      <c r="D934"/>
      <c r="E934"/>
      <c r="F934"/>
    </row>
    <row r="935" spans="1:6" ht="15" x14ac:dyDescent="0.25">
      <c r="A935"/>
      <c r="B935"/>
      <c r="C935"/>
      <c r="D935"/>
      <c r="E935"/>
      <c r="F935"/>
    </row>
    <row r="936" spans="1:6" ht="15" x14ac:dyDescent="0.25">
      <c r="A936"/>
      <c r="B936"/>
      <c r="C936"/>
      <c r="D936"/>
      <c r="E936"/>
      <c r="F936"/>
    </row>
    <row r="937" spans="1:6" ht="15" x14ac:dyDescent="0.25">
      <c r="A937"/>
      <c r="B937"/>
      <c r="C937"/>
      <c r="D937"/>
      <c r="E937"/>
      <c r="F937"/>
    </row>
    <row r="938" spans="1:6" ht="15" x14ac:dyDescent="0.25">
      <c r="A938"/>
      <c r="B938"/>
      <c r="C938"/>
      <c r="D938"/>
      <c r="E938"/>
      <c r="F938"/>
    </row>
    <row r="939" spans="1:6" ht="15" x14ac:dyDescent="0.25">
      <c r="A939"/>
      <c r="B939"/>
      <c r="C939"/>
      <c r="D939"/>
      <c r="E939"/>
      <c r="F939"/>
    </row>
    <row r="940" spans="1:6" ht="15" x14ac:dyDescent="0.25">
      <c r="A940"/>
      <c r="B940"/>
      <c r="C940"/>
      <c r="D940"/>
      <c r="E940"/>
      <c r="F940"/>
    </row>
    <row r="941" spans="1:6" ht="15" x14ac:dyDescent="0.25">
      <c r="A941"/>
      <c r="B941"/>
      <c r="C941"/>
      <c r="D941"/>
      <c r="E941"/>
      <c r="F941"/>
    </row>
    <row r="942" spans="1:6" ht="15" x14ac:dyDescent="0.25">
      <c r="A942"/>
      <c r="B942"/>
      <c r="C942"/>
      <c r="D942"/>
      <c r="E942"/>
      <c r="F942"/>
    </row>
    <row r="943" spans="1:6" ht="15" x14ac:dyDescent="0.25">
      <c r="A943"/>
      <c r="B943"/>
      <c r="C943"/>
      <c r="D943"/>
      <c r="E943"/>
      <c r="F943"/>
    </row>
    <row r="944" spans="1:6" ht="15" x14ac:dyDescent="0.25">
      <c r="A944"/>
      <c r="B944"/>
      <c r="C944"/>
      <c r="D944"/>
      <c r="E944"/>
      <c r="F944"/>
    </row>
    <row r="945" spans="1:6" ht="15" x14ac:dyDescent="0.25">
      <c r="A945"/>
      <c r="B945"/>
      <c r="C945"/>
      <c r="D945"/>
      <c r="E945"/>
      <c r="F945"/>
    </row>
    <row r="946" spans="1:6" ht="15" x14ac:dyDescent="0.25">
      <c r="A946"/>
      <c r="B946"/>
      <c r="C946"/>
      <c r="D946"/>
      <c r="E946"/>
      <c r="F946"/>
    </row>
    <row r="947" spans="1:6" ht="15" x14ac:dyDescent="0.25">
      <c r="A947"/>
      <c r="B947"/>
      <c r="C947"/>
      <c r="D947"/>
      <c r="E947"/>
      <c r="F947"/>
    </row>
    <row r="948" spans="1:6" ht="15" x14ac:dyDescent="0.25">
      <c r="A948"/>
      <c r="B948"/>
      <c r="C948"/>
      <c r="D948"/>
      <c r="E948"/>
      <c r="F948"/>
    </row>
    <row r="949" spans="1:6" ht="15" x14ac:dyDescent="0.25">
      <c r="A949"/>
      <c r="B949"/>
      <c r="C949"/>
      <c r="D949"/>
      <c r="E949"/>
      <c r="F949"/>
    </row>
    <row r="950" spans="1:6" ht="15" x14ac:dyDescent="0.25">
      <c r="A950"/>
      <c r="B950"/>
      <c r="C950"/>
      <c r="D950"/>
      <c r="E950"/>
      <c r="F950"/>
    </row>
    <row r="951" spans="1:6" ht="15" x14ac:dyDescent="0.25">
      <c r="A951"/>
      <c r="B951"/>
      <c r="C951"/>
      <c r="D951"/>
      <c r="E951"/>
      <c r="F951"/>
    </row>
    <row r="952" spans="1:6" ht="15" x14ac:dyDescent="0.25">
      <c r="A952"/>
      <c r="B952"/>
      <c r="C952"/>
      <c r="D952"/>
      <c r="E952"/>
      <c r="F952"/>
    </row>
    <row r="953" spans="1:6" ht="15" x14ac:dyDescent="0.25">
      <c r="A953"/>
      <c r="B953"/>
      <c r="C953"/>
      <c r="D953"/>
      <c r="E953"/>
      <c r="F953"/>
    </row>
    <row r="954" spans="1:6" ht="15" x14ac:dyDescent="0.25">
      <c r="A954"/>
      <c r="B954"/>
      <c r="C954"/>
      <c r="D954"/>
      <c r="E954"/>
      <c r="F954"/>
    </row>
    <row r="955" spans="1:6" ht="15" x14ac:dyDescent="0.25">
      <c r="A955"/>
      <c r="B955"/>
      <c r="C955"/>
      <c r="D955"/>
      <c r="E955"/>
      <c r="F955"/>
    </row>
    <row r="956" spans="1:6" ht="15" x14ac:dyDescent="0.25">
      <c r="A956"/>
      <c r="B956"/>
      <c r="C956"/>
      <c r="D956"/>
      <c r="E956"/>
      <c r="F956"/>
    </row>
    <row r="957" spans="1:6" ht="15" x14ac:dyDescent="0.25">
      <c r="A957"/>
      <c r="B957"/>
      <c r="C957"/>
      <c r="D957"/>
      <c r="E957"/>
      <c r="F957"/>
    </row>
    <row r="958" spans="1:6" ht="15" x14ac:dyDescent="0.25">
      <c r="A958"/>
      <c r="B958"/>
      <c r="C958"/>
      <c r="D958"/>
      <c r="E958"/>
      <c r="F958"/>
    </row>
    <row r="959" spans="1:6" ht="15" x14ac:dyDescent="0.25">
      <c r="A959"/>
      <c r="B959"/>
      <c r="C959"/>
      <c r="D959"/>
      <c r="E959"/>
      <c r="F959"/>
    </row>
    <row r="960" spans="1:6" ht="15" x14ac:dyDescent="0.25">
      <c r="A960"/>
      <c r="B960"/>
      <c r="C960"/>
      <c r="D960"/>
      <c r="E960"/>
      <c r="F960"/>
    </row>
    <row r="961" spans="1:6" ht="15" x14ac:dyDescent="0.25">
      <c r="A961"/>
      <c r="B961"/>
      <c r="C961"/>
      <c r="D961"/>
      <c r="E961"/>
      <c r="F961"/>
    </row>
    <row r="962" spans="1:6" ht="15" x14ac:dyDescent="0.25">
      <c r="A962"/>
      <c r="B962"/>
      <c r="C962"/>
      <c r="D962"/>
      <c r="E962"/>
      <c r="F962"/>
    </row>
    <row r="963" spans="1:6" ht="15" x14ac:dyDescent="0.25">
      <c r="A963"/>
      <c r="B963"/>
      <c r="C963"/>
      <c r="D963"/>
      <c r="E963"/>
      <c r="F963"/>
    </row>
    <row r="964" spans="1:6" ht="15" x14ac:dyDescent="0.25">
      <c r="A964"/>
      <c r="B964"/>
      <c r="C964"/>
      <c r="D964"/>
      <c r="E964"/>
      <c r="F964"/>
    </row>
    <row r="965" spans="1:6" ht="15" x14ac:dyDescent="0.25">
      <c r="A965"/>
      <c r="B965"/>
      <c r="C965"/>
      <c r="D965"/>
      <c r="E965"/>
      <c r="F965"/>
    </row>
    <row r="966" spans="1:6" ht="15" x14ac:dyDescent="0.25">
      <c r="A966"/>
      <c r="B966"/>
      <c r="C966"/>
      <c r="D966"/>
      <c r="E966"/>
      <c r="F966"/>
    </row>
    <row r="967" spans="1:6" ht="15" x14ac:dyDescent="0.25">
      <c r="A967"/>
      <c r="B967"/>
      <c r="C967"/>
      <c r="D967"/>
      <c r="E967"/>
      <c r="F967"/>
    </row>
    <row r="968" spans="1:6" ht="15" x14ac:dyDescent="0.25">
      <c r="A968"/>
      <c r="B968"/>
      <c r="C968"/>
      <c r="D968"/>
      <c r="E968"/>
      <c r="F968"/>
    </row>
    <row r="969" spans="1:6" ht="15" x14ac:dyDescent="0.25">
      <c r="A969"/>
      <c r="B969"/>
      <c r="C969"/>
      <c r="D969"/>
      <c r="E969"/>
      <c r="F969"/>
    </row>
    <row r="970" spans="1:6" ht="15" x14ac:dyDescent="0.25">
      <c r="A970"/>
      <c r="B970"/>
      <c r="C970"/>
      <c r="D970"/>
      <c r="E970"/>
      <c r="F970"/>
    </row>
    <row r="971" spans="1:6" ht="15" x14ac:dyDescent="0.25">
      <c r="A971"/>
      <c r="B971"/>
      <c r="C971"/>
      <c r="D971"/>
      <c r="E971"/>
      <c r="F971"/>
    </row>
    <row r="972" spans="1:6" ht="15" x14ac:dyDescent="0.25">
      <c r="A972"/>
      <c r="B972"/>
      <c r="C972"/>
      <c r="D972"/>
      <c r="E972"/>
      <c r="F972"/>
    </row>
    <row r="973" spans="1:6" ht="15" x14ac:dyDescent="0.25">
      <c r="A973"/>
      <c r="B973"/>
      <c r="C973"/>
      <c r="D973"/>
      <c r="E973"/>
      <c r="F973"/>
    </row>
    <row r="974" spans="1:6" ht="15" x14ac:dyDescent="0.25">
      <c r="A974"/>
      <c r="B974"/>
      <c r="C974"/>
      <c r="D974"/>
      <c r="E974"/>
      <c r="F974"/>
    </row>
    <row r="975" spans="1:6" ht="15" x14ac:dyDescent="0.25">
      <c r="A975"/>
      <c r="B975"/>
      <c r="C975"/>
      <c r="D975"/>
      <c r="E975"/>
      <c r="F975"/>
    </row>
    <row r="976" spans="1:6" ht="15" x14ac:dyDescent="0.25">
      <c r="A976"/>
      <c r="B976"/>
      <c r="C976"/>
      <c r="D976"/>
      <c r="E976"/>
      <c r="F976"/>
    </row>
    <row r="977" spans="1:6" ht="15" x14ac:dyDescent="0.25">
      <c r="A977"/>
      <c r="B977"/>
      <c r="C977"/>
      <c r="D977"/>
      <c r="E977"/>
      <c r="F977"/>
    </row>
    <row r="978" spans="1:6" ht="15" x14ac:dyDescent="0.25">
      <c r="A978"/>
      <c r="B978"/>
      <c r="C978"/>
      <c r="D978"/>
      <c r="E978"/>
      <c r="F978"/>
    </row>
    <row r="979" spans="1:6" ht="15" x14ac:dyDescent="0.25">
      <c r="A979"/>
      <c r="B979"/>
      <c r="C979"/>
      <c r="D979"/>
      <c r="E979"/>
      <c r="F979"/>
    </row>
    <row r="980" spans="1:6" ht="15" x14ac:dyDescent="0.25">
      <c r="A980"/>
      <c r="B980"/>
      <c r="C980"/>
      <c r="D980"/>
      <c r="E980"/>
      <c r="F980"/>
    </row>
    <row r="981" spans="1:6" ht="15" x14ac:dyDescent="0.25">
      <c r="A981"/>
      <c r="B981"/>
      <c r="C981"/>
      <c r="D981"/>
      <c r="E981"/>
      <c r="F981"/>
    </row>
    <row r="982" spans="1:6" ht="15" x14ac:dyDescent="0.25">
      <c r="A982"/>
      <c r="B982"/>
      <c r="C982"/>
      <c r="D982"/>
      <c r="E982"/>
      <c r="F982"/>
    </row>
    <row r="983" spans="1:6" ht="15" x14ac:dyDescent="0.25">
      <c r="A983"/>
      <c r="B983"/>
      <c r="C983"/>
      <c r="D983"/>
      <c r="E983"/>
      <c r="F983"/>
    </row>
    <row r="984" spans="1:6" ht="15" x14ac:dyDescent="0.25">
      <c r="A984"/>
      <c r="B984"/>
      <c r="C984"/>
      <c r="D984"/>
      <c r="E984"/>
      <c r="F984"/>
    </row>
    <row r="985" spans="1:6" ht="15" x14ac:dyDescent="0.25">
      <c r="A985"/>
      <c r="B985"/>
      <c r="C985"/>
      <c r="D985"/>
      <c r="E985"/>
      <c r="F985"/>
    </row>
    <row r="986" spans="1:6" ht="15" x14ac:dyDescent="0.25">
      <c r="A986"/>
      <c r="B986"/>
      <c r="C986"/>
      <c r="D986"/>
      <c r="E986"/>
      <c r="F986"/>
    </row>
    <row r="987" spans="1:6" ht="15" x14ac:dyDescent="0.25">
      <c r="A987"/>
      <c r="B987"/>
      <c r="C987"/>
      <c r="D987"/>
      <c r="E987"/>
      <c r="F987"/>
    </row>
    <row r="988" spans="1:6" ht="15" x14ac:dyDescent="0.25">
      <c r="A988"/>
      <c r="B988"/>
      <c r="C988"/>
      <c r="D988"/>
      <c r="E988"/>
      <c r="F988"/>
    </row>
    <row r="989" spans="1:6" ht="15" x14ac:dyDescent="0.25">
      <c r="A989"/>
      <c r="B989"/>
      <c r="C989"/>
      <c r="D989"/>
      <c r="E989"/>
      <c r="F989"/>
    </row>
    <row r="990" spans="1:6" ht="15" x14ac:dyDescent="0.25">
      <c r="A990"/>
      <c r="B990"/>
      <c r="C990"/>
      <c r="D990"/>
      <c r="E990"/>
      <c r="F990"/>
    </row>
    <row r="991" spans="1:6" ht="15" x14ac:dyDescent="0.25">
      <c r="A991"/>
      <c r="B991"/>
      <c r="C991"/>
      <c r="D991"/>
      <c r="E991"/>
      <c r="F991"/>
    </row>
    <row r="992" spans="1:6" ht="15" x14ac:dyDescent="0.25">
      <c r="A992"/>
      <c r="B992"/>
      <c r="C992"/>
      <c r="D992"/>
      <c r="E992"/>
      <c r="F992"/>
    </row>
    <row r="993" spans="1:6" ht="15" x14ac:dyDescent="0.25">
      <c r="A993"/>
      <c r="B993"/>
      <c r="C993"/>
      <c r="D993"/>
      <c r="E993"/>
      <c r="F993"/>
    </row>
    <row r="994" spans="1:6" ht="15" x14ac:dyDescent="0.25">
      <c r="A994"/>
      <c r="B994"/>
      <c r="C994"/>
      <c r="D994"/>
      <c r="E994"/>
      <c r="F994"/>
    </row>
    <row r="995" spans="1:6" ht="15" x14ac:dyDescent="0.25">
      <c r="A995"/>
      <c r="B995"/>
      <c r="C995"/>
      <c r="D995"/>
      <c r="E995"/>
      <c r="F995"/>
    </row>
    <row r="996" spans="1:6" ht="15" x14ac:dyDescent="0.25">
      <c r="A996"/>
      <c r="B996"/>
      <c r="C996"/>
      <c r="D996"/>
      <c r="E996"/>
      <c r="F996"/>
    </row>
    <row r="997" spans="1:6" ht="15" x14ac:dyDescent="0.25">
      <c r="A997"/>
      <c r="B997"/>
      <c r="C997"/>
      <c r="D997"/>
      <c r="E997"/>
      <c r="F997"/>
    </row>
    <row r="998" spans="1:6" ht="15" x14ac:dyDescent="0.25">
      <c r="A998"/>
      <c r="B998"/>
      <c r="C998"/>
      <c r="D998"/>
      <c r="E998"/>
      <c r="F998"/>
    </row>
    <row r="999" spans="1:6" ht="15" x14ac:dyDescent="0.25">
      <c r="A999"/>
      <c r="B999"/>
      <c r="C999"/>
      <c r="D999"/>
      <c r="E999"/>
      <c r="F999"/>
    </row>
    <row r="1000" spans="1:6" ht="15" x14ac:dyDescent="0.25">
      <c r="A1000"/>
      <c r="B1000"/>
      <c r="C1000"/>
      <c r="D1000"/>
      <c r="E1000"/>
      <c r="F1000"/>
    </row>
    <row r="1001" spans="1:6" ht="15" x14ac:dyDescent="0.25">
      <c r="A1001"/>
      <c r="B1001"/>
      <c r="C1001"/>
      <c r="D1001"/>
      <c r="E1001"/>
      <c r="F1001"/>
    </row>
    <row r="1002" spans="1:6" ht="15" x14ac:dyDescent="0.25">
      <c r="A1002"/>
      <c r="B1002"/>
      <c r="C1002"/>
      <c r="D1002"/>
      <c r="E1002"/>
      <c r="F1002"/>
    </row>
    <row r="1003" spans="1:6" ht="15" x14ac:dyDescent="0.25">
      <c r="A1003"/>
      <c r="B1003"/>
      <c r="C1003"/>
      <c r="D1003"/>
      <c r="E1003"/>
      <c r="F1003"/>
    </row>
    <row r="1004" spans="1:6" ht="15" x14ac:dyDescent="0.25">
      <c r="A1004"/>
      <c r="B1004"/>
      <c r="C1004"/>
      <c r="D1004"/>
      <c r="E1004"/>
      <c r="F1004"/>
    </row>
    <row r="1005" spans="1:6" ht="15" x14ac:dyDescent="0.25">
      <c r="A1005"/>
      <c r="B1005"/>
      <c r="C1005"/>
      <c r="D1005"/>
      <c r="E1005"/>
      <c r="F1005"/>
    </row>
    <row r="1006" spans="1:6" ht="15" x14ac:dyDescent="0.25">
      <c r="A1006"/>
      <c r="B1006"/>
      <c r="C1006"/>
      <c r="D1006"/>
      <c r="E1006"/>
      <c r="F1006"/>
    </row>
    <row r="1007" spans="1:6" ht="15" x14ac:dyDescent="0.25">
      <c r="A1007"/>
      <c r="B1007"/>
      <c r="C1007"/>
      <c r="D1007"/>
      <c r="E1007"/>
      <c r="F1007"/>
    </row>
    <row r="1008" spans="1:6" ht="15" x14ac:dyDescent="0.25">
      <c r="A1008"/>
      <c r="B1008"/>
      <c r="C1008"/>
      <c r="D1008"/>
      <c r="E1008"/>
      <c r="F1008"/>
    </row>
    <row r="1009" spans="1:6" ht="15" x14ac:dyDescent="0.25">
      <c r="A1009"/>
      <c r="B1009"/>
      <c r="C1009"/>
      <c r="D1009"/>
      <c r="E1009"/>
      <c r="F1009"/>
    </row>
    <row r="1010" spans="1:6" ht="15" x14ac:dyDescent="0.25">
      <c r="A1010"/>
      <c r="B1010"/>
      <c r="C1010"/>
      <c r="D1010"/>
      <c r="E1010"/>
      <c r="F1010"/>
    </row>
    <row r="1011" spans="1:6" ht="15" x14ac:dyDescent="0.25">
      <c r="A1011"/>
      <c r="B1011"/>
      <c r="C1011"/>
      <c r="D1011"/>
      <c r="E1011"/>
      <c r="F1011"/>
    </row>
    <row r="1012" spans="1:6" ht="15" x14ac:dyDescent="0.25">
      <c r="A1012"/>
      <c r="B1012"/>
      <c r="C1012"/>
      <c r="D1012"/>
      <c r="E1012"/>
      <c r="F1012"/>
    </row>
    <row r="1013" spans="1:6" ht="15" x14ac:dyDescent="0.25">
      <c r="A1013"/>
      <c r="B1013"/>
      <c r="C1013"/>
      <c r="D1013"/>
      <c r="E1013"/>
      <c r="F1013"/>
    </row>
    <row r="1014" spans="1:6" ht="15" x14ac:dyDescent="0.25">
      <c r="A1014"/>
      <c r="B1014"/>
      <c r="C1014"/>
      <c r="D1014"/>
      <c r="E1014"/>
      <c r="F1014"/>
    </row>
    <row r="1015" spans="1:6" ht="15" x14ac:dyDescent="0.25">
      <c r="A1015"/>
      <c r="B1015"/>
      <c r="C1015"/>
      <c r="D1015"/>
      <c r="E1015"/>
      <c r="F1015"/>
    </row>
    <row r="1016" spans="1:6" ht="15" x14ac:dyDescent="0.25">
      <c r="A1016"/>
      <c r="B1016"/>
      <c r="C1016"/>
      <c r="D1016"/>
      <c r="E1016"/>
      <c r="F1016"/>
    </row>
    <row r="1017" spans="1:6" ht="15" x14ac:dyDescent="0.25">
      <c r="A1017"/>
      <c r="B1017"/>
      <c r="C1017"/>
      <c r="D1017"/>
      <c r="E1017"/>
      <c r="F1017"/>
    </row>
    <row r="1018" spans="1:6" ht="15" x14ac:dyDescent="0.25">
      <c r="A1018"/>
      <c r="B1018"/>
      <c r="C1018"/>
      <c r="D1018"/>
      <c r="E1018"/>
      <c r="F1018"/>
    </row>
    <row r="1019" spans="1:6" ht="15" x14ac:dyDescent="0.25">
      <c r="A1019"/>
      <c r="B1019"/>
      <c r="C1019"/>
      <c r="D1019"/>
      <c r="E1019"/>
      <c r="F1019"/>
    </row>
    <row r="1020" spans="1:6" ht="15" x14ac:dyDescent="0.25">
      <c r="A1020"/>
      <c r="B1020"/>
      <c r="C1020"/>
      <c r="D1020"/>
      <c r="E1020"/>
      <c r="F1020"/>
    </row>
    <row r="1021" spans="1:6" ht="15" x14ac:dyDescent="0.25">
      <c r="A1021"/>
      <c r="B1021"/>
      <c r="C1021"/>
      <c r="D1021"/>
      <c r="E1021"/>
      <c r="F1021"/>
    </row>
    <row r="1022" spans="1:6" ht="15" x14ac:dyDescent="0.25">
      <c r="A1022"/>
      <c r="B1022"/>
      <c r="C1022"/>
      <c r="D1022"/>
      <c r="E1022"/>
      <c r="F1022"/>
    </row>
    <row r="1023" spans="1:6" ht="15" x14ac:dyDescent="0.25">
      <c r="A1023"/>
      <c r="B1023"/>
      <c r="C1023"/>
      <c r="D1023"/>
      <c r="E1023"/>
      <c r="F1023"/>
    </row>
    <row r="1024" spans="1:6" ht="15" x14ac:dyDescent="0.25">
      <c r="A1024"/>
      <c r="B1024"/>
      <c r="C1024"/>
      <c r="D1024"/>
      <c r="E1024"/>
      <c r="F1024"/>
    </row>
    <row r="1025" spans="1:6" ht="15" x14ac:dyDescent="0.25">
      <c r="A1025"/>
      <c r="B1025"/>
      <c r="C1025"/>
      <c r="D1025"/>
      <c r="E1025"/>
      <c r="F1025"/>
    </row>
    <row r="1026" spans="1:6" ht="15" x14ac:dyDescent="0.25">
      <c r="A1026"/>
      <c r="B1026"/>
      <c r="C1026"/>
      <c r="D1026"/>
      <c r="E1026"/>
      <c r="F1026"/>
    </row>
    <row r="1027" spans="1:6" ht="15" x14ac:dyDescent="0.25">
      <c r="A1027"/>
      <c r="B1027"/>
      <c r="C1027"/>
      <c r="D1027"/>
      <c r="E1027"/>
      <c r="F1027"/>
    </row>
    <row r="1028" spans="1:6" ht="15" x14ac:dyDescent="0.25">
      <c r="A1028"/>
      <c r="B1028"/>
      <c r="C1028"/>
      <c r="D1028"/>
      <c r="E1028"/>
      <c r="F1028"/>
    </row>
    <row r="1029" spans="1:6" ht="15" x14ac:dyDescent="0.25">
      <c r="A1029"/>
      <c r="B1029"/>
      <c r="C1029"/>
      <c r="D1029"/>
      <c r="E1029"/>
      <c r="F1029"/>
    </row>
    <row r="1030" spans="1:6" ht="15" x14ac:dyDescent="0.25">
      <c r="A1030"/>
      <c r="B1030"/>
      <c r="C1030"/>
      <c r="D1030"/>
      <c r="E1030"/>
      <c r="F1030"/>
    </row>
    <row r="1031" spans="1:6" ht="15" x14ac:dyDescent="0.25">
      <c r="A1031"/>
      <c r="B1031"/>
      <c r="C1031"/>
      <c r="D1031"/>
      <c r="E1031"/>
      <c r="F1031"/>
    </row>
    <row r="1032" spans="1:6" ht="15" x14ac:dyDescent="0.25">
      <c r="A1032"/>
      <c r="B1032"/>
      <c r="C1032"/>
      <c r="D1032"/>
      <c r="E1032"/>
      <c r="F1032"/>
    </row>
    <row r="1033" spans="1:6" ht="15" x14ac:dyDescent="0.25">
      <c r="A1033"/>
      <c r="B1033"/>
      <c r="C1033"/>
      <c r="D1033"/>
      <c r="E1033"/>
      <c r="F1033"/>
    </row>
    <row r="1034" spans="1:6" ht="15" x14ac:dyDescent="0.25">
      <c r="A1034"/>
      <c r="B1034"/>
      <c r="C1034"/>
      <c r="D1034"/>
      <c r="E1034"/>
      <c r="F1034"/>
    </row>
    <row r="1035" spans="1:6" ht="15" x14ac:dyDescent="0.25">
      <c r="A1035"/>
      <c r="B1035"/>
      <c r="C1035"/>
      <c r="D1035"/>
      <c r="E1035"/>
      <c r="F1035"/>
    </row>
    <row r="1036" spans="1:6" ht="15" x14ac:dyDescent="0.25">
      <c r="A1036"/>
      <c r="B1036"/>
      <c r="C1036"/>
      <c r="D1036"/>
      <c r="E1036"/>
      <c r="F1036"/>
    </row>
    <row r="1037" spans="1:6" ht="15" x14ac:dyDescent="0.25">
      <c r="A1037"/>
      <c r="B1037"/>
      <c r="C1037"/>
      <c r="D1037"/>
      <c r="E1037"/>
      <c r="F1037"/>
    </row>
    <row r="1038" spans="1:6" ht="15" x14ac:dyDescent="0.25">
      <c r="A1038"/>
      <c r="B1038"/>
      <c r="C1038"/>
      <c r="D1038"/>
      <c r="E1038"/>
      <c r="F1038"/>
    </row>
    <row r="1039" spans="1:6" ht="15" x14ac:dyDescent="0.25">
      <c r="A1039"/>
      <c r="B1039"/>
      <c r="C1039"/>
      <c r="D1039"/>
      <c r="E1039"/>
      <c r="F1039"/>
    </row>
    <row r="1040" spans="1:6" ht="15" x14ac:dyDescent="0.25">
      <c r="A1040"/>
      <c r="B1040"/>
      <c r="C1040"/>
      <c r="D1040"/>
      <c r="E1040"/>
      <c r="F1040"/>
    </row>
    <row r="1041" spans="1:6" ht="15" x14ac:dyDescent="0.25">
      <c r="A1041"/>
      <c r="B1041"/>
      <c r="C1041"/>
      <c r="D1041"/>
      <c r="E1041"/>
      <c r="F1041"/>
    </row>
    <row r="1042" spans="1:6" ht="15" x14ac:dyDescent="0.25">
      <c r="A1042"/>
      <c r="B1042"/>
      <c r="C1042"/>
      <c r="D1042"/>
      <c r="E1042"/>
      <c r="F1042"/>
    </row>
    <row r="1043" spans="1:6" ht="15" x14ac:dyDescent="0.25">
      <c r="A1043"/>
      <c r="B1043"/>
      <c r="C1043"/>
      <c r="D1043"/>
      <c r="E1043"/>
      <c r="F1043"/>
    </row>
    <row r="1044" spans="1:6" ht="15" x14ac:dyDescent="0.25">
      <c r="A1044"/>
      <c r="B1044"/>
      <c r="C1044"/>
      <c r="D1044"/>
      <c r="E1044"/>
      <c r="F1044"/>
    </row>
    <row r="1045" spans="1:6" ht="15" x14ac:dyDescent="0.25">
      <c r="A1045"/>
      <c r="B1045"/>
      <c r="C1045"/>
      <c r="D1045"/>
      <c r="E1045"/>
      <c r="F1045"/>
    </row>
    <row r="1046" spans="1:6" ht="15" x14ac:dyDescent="0.25">
      <c r="A1046"/>
      <c r="B1046"/>
      <c r="C1046"/>
      <c r="D1046"/>
      <c r="E1046"/>
      <c r="F1046"/>
    </row>
    <row r="1047" spans="1:6" ht="15" x14ac:dyDescent="0.25">
      <c r="A1047"/>
      <c r="B1047"/>
      <c r="C1047"/>
      <c r="D1047"/>
      <c r="E1047"/>
      <c r="F1047"/>
    </row>
    <row r="1048" spans="1:6" ht="15" x14ac:dyDescent="0.25">
      <c r="A1048"/>
      <c r="B1048"/>
      <c r="C1048"/>
      <c r="D1048"/>
      <c r="E1048"/>
      <c r="F1048"/>
    </row>
    <row r="1049" spans="1:6" ht="15" x14ac:dyDescent="0.25">
      <c r="A1049"/>
      <c r="B1049"/>
      <c r="C1049"/>
      <c r="D1049"/>
      <c r="E1049"/>
      <c r="F1049"/>
    </row>
    <row r="1050" spans="1:6" ht="15" x14ac:dyDescent="0.25">
      <c r="A1050"/>
      <c r="B1050"/>
      <c r="C1050"/>
      <c r="D1050"/>
      <c r="E1050"/>
      <c r="F1050"/>
    </row>
    <row r="1051" spans="1:6" ht="15" x14ac:dyDescent="0.25">
      <c r="A1051"/>
      <c r="B1051"/>
      <c r="C1051"/>
      <c r="D1051"/>
      <c r="E1051"/>
      <c r="F1051"/>
    </row>
    <row r="1052" spans="1:6" ht="15" x14ac:dyDescent="0.25">
      <c r="A1052"/>
      <c r="B1052"/>
      <c r="C1052"/>
      <c r="D1052"/>
      <c r="E1052"/>
      <c r="F1052"/>
    </row>
    <row r="1053" spans="1:6" ht="15" x14ac:dyDescent="0.25">
      <c r="A1053"/>
      <c r="B1053"/>
      <c r="C1053"/>
      <c r="D1053"/>
      <c r="E1053"/>
      <c r="F1053"/>
    </row>
    <row r="1054" spans="1:6" ht="15" x14ac:dyDescent="0.25">
      <c r="A1054"/>
      <c r="B1054"/>
      <c r="C1054"/>
      <c r="D1054"/>
      <c r="E1054"/>
      <c r="F1054"/>
    </row>
    <row r="1055" spans="1:6" ht="15" x14ac:dyDescent="0.25">
      <c r="A1055"/>
      <c r="B1055"/>
      <c r="C1055"/>
      <c r="D1055"/>
      <c r="E1055"/>
      <c r="F1055"/>
    </row>
    <row r="1056" spans="1:6" ht="15" x14ac:dyDescent="0.25">
      <c r="A1056"/>
      <c r="B1056"/>
      <c r="C1056"/>
      <c r="D1056"/>
      <c r="E1056"/>
      <c r="F1056"/>
    </row>
    <row r="1057" spans="1:6" ht="15" x14ac:dyDescent="0.25">
      <c r="A1057"/>
      <c r="B1057"/>
      <c r="C1057"/>
      <c r="D1057"/>
      <c r="E1057"/>
      <c r="F1057"/>
    </row>
    <row r="1058" spans="1:6" ht="15" x14ac:dyDescent="0.25">
      <c r="A1058"/>
      <c r="B1058"/>
      <c r="C1058"/>
      <c r="D1058"/>
      <c r="E1058"/>
      <c r="F1058"/>
    </row>
    <row r="1059" spans="1:6" ht="15" x14ac:dyDescent="0.25">
      <c r="A1059"/>
      <c r="B1059"/>
      <c r="C1059"/>
      <c r="D1059"/>
      <c r="E1059"/>
      <c r="F1059"/>
    </row>
    <row r="1060" spans="1:6" ht="15" x14ac:dyDescent="0.25">
      <c r="A1060"/>
      <c r="B1060"/>
      <c r="C1060"/>
      <c r="D1060"/>
      <c r="E1060"/>
      <c r="F1060"/>
    </row>
    <row r="1061" spans="1:6" ht="15" x14ac:dyDescent="0.25">
      <c r="A1061"/>
      <c r="B1061"/>
      <c r="C1061"/>
      <c r="D1061"/>
      <c r="E1061"/>
      <c r="F1061"/>
    </row>
    <row r="1062" spans="1:6" ht="15" x14ac:dyDescent="0.25">
      <c r="A1062"/>
      <c r="B1062"/>
      <c r="C1062"/>
      <c r="D1062"/>
      <c r="E1062"/>
      <c r="F1062"/>
    </row>
    <row r="1063" spans="1:6" ht="15" x14ac:dyDescent="0.25">
      <c r="A1063"/>
      <c r="B1063"/>
      <c r="C1063"/>
      <c r="D1063"/>
      <c r="E1063"/>
      <c r="F1063"/>
    </row>
    <row r="1064" spans="1:6" ht="15" x14ac:dyDescent="0.25">
      <c r="A1064"/>
      <c r="B1064"/>
      <c r="C1064"/>
      <c r="D1064"/>
      <c r="E1064"/>
      <c r="F1064"/>
    </row>
    <row r="1065" spans="1:6" ht="15" x14ac:dyDescent="0.25">
      <c r="A1065"/>
      <c r="B1065"/>
      <c r="C1065"/>
      <c r="D1065"/>
      <c r="E1065"/>
      <c r="F1065"/>
    </row>
    <row r="1066" spans="1:6" ht="15" x14ac:dyDescent="0.25">
      <c r="A1066"/>
      <c r="B1066"/>
      <c r="C1066"/>
      <c r="D1066"/>
      <c r="E1066"/>
      <c r="F1066"/>
    </row>
    <row r="1067" spans="1:6" ht="15" x14ac:dyDescent="0.25">
      <c r="A1067"/>
      <c r="B1067"/>
      <c r="C1067"/>
      <c r="D1067"/>
      <c r="E1067"/>
      <c r="F1067"/>
    </row>
    <row r="1068" spans="1:6" ht="15" x14ac:dyDescent="0.25">
      <c r="A1068"/>
      <c r="B1068"/>
      <c r="C1068"/>
      <c r="D1068"/>
      <c r="E1068"/>
      <c r="F1068"/>
    </row>
    <row r="1069" spans="1:6" ht="15" x14ac:dyDescent="0.25">
      <c r="A1069"/>
      <c r="B1069"/>
      <c r="C1069"/>
      <c r="D1069"/>
      <c r="E1069"/>
      <c r="F1069"/>
    </row>
    <row r="1070" spans="1:6" ht="15" x14ac:dyDescent="0.25">
      <c r="A1070"/>
      <c r="B1070"/>
      <c r="C1070"/>
      <c r="D1070"/>
      <c r="E1070"/>
      <c r="F1070"/>
    </row>
    <row r="1071" spans="1:6" ht="15" x14ac:dyDescent="0.25">
      <c r="A1071"/>
      <c r="B1071"/>
      <c r="C1071"/>
      <c r="D1071"/>
      <c r="E1071"/>
      <c r="F1071"/>
    </row>
    <row r="1072" spans="1:6" ht="15" x14ac:dyDescent="0.25">
      <c r="A1072"/>
      <c r="B1072"/>
      <c r="C1072"/>
      <c r="D1072"/>
      <c r="E1072"/>
      <c r="F1072"/>
    </row>
    <row r="1073" spans="1:6" ht="15" x14ac:dyDescent="0.25">
      <c r="A1073"/>
      <c r="B1073"/>
      <c r="C1073"/>
      <c r="D1073"/>
      <c r="E1073"/>
      <c r="F1073"/>
    </row>
    <row r="1074" spans="1:6" ht="15" x14ac:dyDescent="0.25">
      <c r="A1074"/>
      <c r="B1074"/>
      <c r="C1074"/>
      <c r="D1074"/>
      <c r="E1074"/>
      <c r="F1074"/>
    </row>
    <row r="1075" spans="1:6" ht="15" x14ac:dyDescent="0.25">
      <c r="A1075"/>
      <c r="B1075"/>
      <c r="C1075"/>
      <c r="D1075"/>
      <c r="E1075"/>
      <c r="F1075"/>
    </row>
    <row r="1076" spans="1:6" ht="15" x14ac:dyDescent="0.25">
      <c r="A1076"/>
      <c r="B1076"/>
      <c r="C1076"/>
      <c r="D1076"/>
      <c r="E1076"/>
      <c r="F1076"/>
    </row>
    <row r="1077" spans="1:6" ht="15" x14ac:dyDescent="0.25">
      <c r="A1077"/>
      <c r="B1077"/>
      <c r="C1077"/>
      <c r="D1077"/>
      <c r="E1077"/>
      <c r="F1077"/>
    </row>
    <row r="1078" spans="1:6" ht="15" x14ac:dyDescent="0.25">
      <c r="A1078"/>
      <c r="B1078"/>
      <c r="C1078"/>
      <c r="D1078"/>
      <c r="E1078"/>
      <c r="F1078"/>
    </row>
    <row r="1079" spans="1:6" ht="15" x14ac:dyDescent="0.25">
      <c r="A1079"/>
      <c r="B1079"/>
      <c r="C1079"/>
      <c r="D1079"/>
      <c r="E1079"/>
      <c r="F1079"/>
    </row>
    <row r="1080" spans="1:6" ht="15" x14ac:dyDescent="0.25">
      <c r="A1080"/>
      <c r="B1080"/>
      <c r="C1080"/>
      <c r="D1080"/>
      <c r="E1080"/>
      <c r="F1080"/>
    </row>
    <row r="1081" spans="1:6" ht="15" x14ac:dyDescent="0.25">
      <c r="A1081"/>
      <c r="B1081"/>
      <c r="C1081"/>
      <c r="D1081"/>
      <c r="E1081"/>
      <c r="F1081"/>
    </row>
    <row r="1082" spans="1:6" ht="15" x14ac:dyDescent="0.25">
      <c r="A1082"/>
      <c r="B1082"/>
      <c r="C1082"/>
      <c r="D1082"/>
      <c r="E1082"/>
      <c r="F1082"/>
    </row>
    <row r="1083" spans="1:6" ht="15" x14ac:dyDescent="0.25">
      <c r="A1083"/>
      <c r="B1083"/>
      <c r="C1083"/>
      <c r="D1083"/>
      <c r="E1083"/>
      <c r="F1083"/>
    </row>
    <row r="1084" spans="1:6" ht="15" x14ac:dyDescent="0.25">
      <c r="A1084"/>
      <c r="B1084"/>
      <c r="C1084"/>
      <c r="D1084"/>
      <c r="E1084"/>
      <c r="F1084"/>
    </row>
    <row r="1085" spans="1:6" ht="15" x14ac:dyDescent="0.25">
      <c r="A1085"/>
      <c r="B1085"/>
      <c r="C1085"/>
      <c r="D1085"/>
      <c r="E1085"/>
      <c r="F1085"/>
    </row>
    <row r="1086" spans="1:6" ht="15" x14ac:dyDescent="0.25">
      <c r="A1086"/>
      <c r="B1086"/>
      <c r="C1086"/>
      <c r="D1086"/>
      <c r="E1086"/>
      <c r="F1086"/>
    </row>
    <row r="1087" spans="1:6" ht="15" x14ac:dyDescent="0.25">
      <c r="A1087"/>
      <c r="B1087"/>
      <c r="C1087"/>
      <c r="D1087"/>
      <c r="E1087"/>
      <c r="F1087"/>
    </row>
    <row r="1088" spans="1:6" ht="15" x14ac:dyDescent="0.25">
      <c r="A1088"/>
      <c r="B1088"/>
      <c r="C1088"/>
      <c r="D1088"/>
      <c r="E1088"/>
      <c r="F1088"/>
    </row>
    <row r="1089" spans="1:6" ht="15" x14ac:dyDescent="0.25">
      <c r="A1089"/>
      <c r="B1089"/>
      <c r="C1089"/>
      <c r="D1089"/>
      <c r="E1089"/>
      <c r="F1089"/>
    </row>
    <row r="1090" spans="1:6" ht="15" x14ac:dyDescent="0.25">
      <c r="A1090"/>
      <c r="B1090"/>
      <c r="C1090"/>
      <c r="D1090"/>
      <c r="E1090"/>
      <c r="F1090"/>
    </row>
    <row r="1091" spans="1:6" ht="15" x14ac:dyDescent="0.25">
      <c r="A1091"/>
      <c r="B1091"/>
      <c r="C1091"/>
      <c r="D1091"/>
      <c r="E1091"/>
      <c r="F1091"/>
    </row>
    <row r="1092" spans="1:6" ht="15" x14ac:dyDescent="0.25">
      <c r="A1092"/>
      <c r="B1092"/>
      <c r="C1092"/>
      <c r="D1092"/>
      <c r="E1092"/>
      <c r="F1092"/>
    </row>
    <row r="1093" spans="1:6" ht="15" x14ac:dyDescent="0.25">
      <c r="A1093"/>
      <c r="B1093"/>
      <c r="C1093"/>
      <c r="D1093"/>
      <c r="E1093"/>
      <c r="F1093"/>
    </row>
    <row r="1094" spans="1:6" ht="15" x14ac:dyDescent="0.25">
      <c r="A1094"/>
      <c r="B1094"/>
      <c r="C1094"/>
      <c r="D1094"/>
      <c r="E1094"/>
      <c r="F1094"/>
    </row>
    <row r="1095" spans="1:6" ht="15" x14ac:dyDescent="0.25">
      <c r="A1095"/>
      <c r="B1095"/>
      <c r="C1095"/>
      <c r="D1095"/>
      <c r="E1095"/>
      <c r="F1095"/>
    </row>
    <row r="1096" spans="1:6" ht="15" x14ac:dyDescent="0.25">
      <c r="A1096"/>
      <c r="B1096"/>
      <c r="C1096"/>
      <c r="D1096"/>
      <c r="E1096"/>
      <c r="F1096"/>
    </row>
    <row r="1097" spans="1:6" ht="15" x14ac:dyDescent="0.25">
      <c r="A1097"/>
      <c r="B1097"/>
      <c r="C1097"/>
      <c r="D1097"/>
      <c r="E1097"/>
      <c r="F1097"/>
    </row>
    <row r="1098" spans="1:6" ht="15" x14ac:dyDescent="0.25">
      <c r="A1098"/>
      <c r="B1098"/>
      <c r="C1098"/>
      <c r="D1098"/>
      <c r="E1098"/>
      <c r="F1098"/>
    </row>
    <row r="1099" spans="1:6" ht="15" x14ac:dyDescent="0.25">
      <c r="A1099"/>
      <c r="B1099"/>
      <c r="C1099"/>
      <c r="D1099"/>
      <c r="E1099"/>
      <c r="F1099"/>
    </row>
    <row r="1100" spans="1:6" ht="15" x14ac:dyDescent="0.25">
      <c r="A1100"/>
      <c r="B1100"/>
      <c r="C1100"/>
      <c r="D1100"/>
      <c r="E1100"/>
      <c r="F1100"/>
    </row>
    <row r="1101" spans="1:6" ht="15" x14ac:dyDescent="0.25">
      <c r="A1101"/>
      <c r="B1101"/>
      <c r="C1101"/>
      <c r="D1101"/>
      <c r="E1101"/>
      <c r="F1101"/>
    </row>
    <row r="1102" spans="1:6" ht="15" x14ac:dyDescent="0.25">
      <c r="A1102"/>
      <c r="B1102"/>
      <c r="C1102"/>
      <c r="D1102"/>
      <c r="E1102"/>
      <c r="F1102"/>
    </row>
    <row r="1103" spans="1:6" ht="15" x14ac:dyDescent="0.25">
      <c r="A1103"/>
      <c r="B1103"/>
      <c r="C1103"/>
      <c r="D1103"/>
      <c r="E1103"/>
      <c r="F1103"/>
    </row>
    <row r="1104" spans="1:6" ht="15" x14ac:dyDescent="0.25">
      <c r="A1104"/>
      <c r="B1104"/>
      <c r="C1104"/>
      <c r="D1104"/>
      <c r="E1104"/>
      <c r="F1104"/>
    </row>
    <row r="1105" spans="1:6" ht="15" x14ac:dyDescent="0.25">
      <c r="A1105"/>
      <c r="B1105"/>
      <c r="C1105"/>
      <c r="D1105"/>
      <c r="E1105"/>
      <c r="F1105"/>
    </row>
    <row r="1106" spans="1:6" ht="15" x14ac:dyDescent="0.25">
      <c r="A1106"/>
      <c r="B1106"/>
      <c r="C1106"/>
      <c r="D1106"/>
      <c r="E1106"/>
      <c r="F1106"/>
    </row>
    <row r="1107" spans="1:6" ht="15" x14ac:dyDescent="0.25">
      <c r="A1107"/>
      <c r="B1107"/>
      <c r="C1107"/>
      <c r="D1107"/>
      <c r="E1107"/>
      <c r="F1107"/>
    </row>
    <row r="1108" spans="1:6" ht="15" x14ac:dyDescent="0.25">
      <c r="A1108"/>
      <c r="B1108"/>
      <c r="C1108"/>
      <c r="D1108"/>
      <c r="E1108"/>
      <c r="F1108"/>
    </row>
    <row r="1109" spans="1:6" ht="15" x14ac:dyDescent="0.25">
      <c r="A1109"/>
      <c r="B1109"/>
      <c r="C1109"/>
      <c r="D1109"/>
      <c r="E1109"/>
      <c r="F1109"/>
    </row>
    <row r="1110" spans="1:6" ht="15" x14ac:dyDescent="0.25">
      <c r="A1110"/>
      <c r="B1110"/>
      <c r="C1110"/>
      <c r="D1110"/>
      <c r="E1110"/>
      <c r="F1110"/>
    </row>
    <row r="1111" spans="1:6" ht="15" x14ac:dyDescent="0.25">
      <c r="A1111"/>
      <c r="B1111"/>
      <c r="C1111"/>
      <c r="D1111"/>
      <c r="E1111"/>
      <c r="F1111"/>
    </row>
    <row r="1112" spans="1:6" ht="15" x14ac:dyDescent="0.25">
      <c r="A1112"/>
      <c r="B1112"/>
      <c r="C1112"/>
      <c r="D1112"/>
      <c r="E1112"/>
      <c r="F1112"/>
    </row>
    <row r="1113" spans="1:6" ht="15" x14ac:dyDescent="0.25">
      <c r="A1113"/>
      <c r="B1113"/>
      <c r="C1113"/>
      <c r="D1113"/>
      <c r="E1113"/>
      <c r="F1113"/>
    </row>
    <row r="1114" spans="1:6" ht="15" x14ac:dyDescent="0.25">
      <c r="A1114"/>
      <c r="B1114"/>
      <c r="C1114"/>
      <c r="D1114"/>
      <c r="E1114"/>
      <c r="F1114"/>
    </row>
    <row r="1115" spans="1:6" ht="15" x14ac:dyDescent="0.25">
      <c r="A1115"/>
      <c r="B1115"/>
      <c r="C1115"/>
      <c r="D1115"/>
      <c r="E1115"/>
      <c r="F1115"/>
    </row>
    <row r="1116" spans="1:6" ht="15" x14ac:dyDescent="0.25">
      <c r="A1116"/>
      <c r="B1116"/>
      <c r="C1116"/>
      <c r="D1116"/>
      <c r="E1116"/>
      <c r="F1116"/>
    </row>
    <row r="1117" spans="1:6" ht="15" x14ac:dyDescent="0.25">
      <c r="A1117"/>
      <c r="B1117"/>
      <c r="C1117"/>
      <c r="D1117"/>
      <c r="E1117"/>
      <c r="F1117"/>
    </row>
    <row r="1118" spans="1:6" ht="15" x14ac:dyDescent="0.25">
      <c r="A1118"/>
      <c r="B1118"/>
      <c r="C1118"/>
      <c r="D1118"/>
      <c r="E1118"/>
      <c r="F1118"/>
    </row>
    <row r="1119" spans="1:6" ht="15" x14ac:dyDescent="0.25">
      <c r="A1119"/>
      <c r="B1119"/>
      <c r="C1119"/>
      <c r="D1119"/>
      <c r="E1119"/>
      <c r="F1119"/>
    </row>
    <row r="1120" spans="1:6" ht="15" x14ac:dyDescent="0.25">
      <c r="A1120"/>
      <c r="B1120"/>
      <c r="C1120"/>
      <c r="D1120"/>
      <c r="E1120"/>
      <c r="F1120"/>
    </row>
    <row r="1121" spans="1:6" ht="15" x14ac:dyDescent="0.25">
      <c r="A1121"/>
      <c r="B1121"/>
      <c r="C1121"/>
      <c r="D1121"/>
      <c r="E1121"/>
      <c r="F1121"/>
    </row>
    <row r="1122" spans="1:6" ht="15" x14ac:dyDescent="0.25">
      <c r="A1122"/>
      <c r="B1122"/>
      <c r="C1122"/>
      <c r="D1122"/>
      <c r="E1122"/>
      <c r="F1122"/>
    </row>
    <row r="1123" spans="1:6" ht="15" x14ac:dyDescent="0.25">
      <c r="A1123"/>
      <c r="B1123"/>
      <c r="C1123"/>
      <c r="D1123"/>
      <c r="E1123"/>
      <c r="F1123"/>
    </row>
    <row r="1124" spans="1:6" ht="15" x14ac:dyDescent="0.25">
      <c r="A1124"/>
      <c r="B1124"/>
      <c r="C1124"/>
      <c r="D1124"/>
      <c r="E1124"/>
      <c r="F1124"/>
    </row>
    <row r="1125" spans="1:6" ht="15" x14ac:dyDescent="0.25">
      <c r="A1125"/>
      <c r="B1125"/>
      <c r="C1125"/>
      <c r="D1125"/>
      <c r="E1125"/>
      <c r="F1125"/>
    </row>
    <row r="1126" spans="1:6" ht="15" x14ac:dyDescent="0.25">
      <c r="A1126"/>
      <c r="B1126"/>
      <c r="C1126"/>
      <c r="D1126"/>
      <c r="E1126"/>
      <c r="F1126"/>
    </row>
    <row r="1127" spans="1:6" ht="15" x14ac:dyDescent="0.25">
      <c r="A1127"/>
      <c r="B1127"/>
      <c r="C1127"/>
      <c r="D1127"/>
      <c r="E1127"/>
      <c r="F1127"/>
    </row>
    <row r="1128" spans="1:6" ht="15" x14ac:dyDescent="0.25">
      <c r="A1128"/>
      <c r="B1128"/>
      <c r="C1128"/>
      <c r="D1128"/>
      <c r="E1128"/>
      <c r="F1128"/>
    </row>
    <row r="1129" spans="1:6" ht="15" x14ac:dyDescent="0.25">
      <c r="A1129"/>
      <c r="B1129"/>
      <c r="C1129"/>
      <c r="D1129"/>
      <c r="E1129"/>
      <c r="F1129"/>
    </row>
    <row r="1130" spans="1:6" ht="15" x14ac:dyDescent="0.25">
      <c r="A1130"/>
      <c r="B1130"/>
      <c r="C1130"/>
      <c r="D1130"/>
      <c r="E1130"/>
      <c r="F1130"/>
    </row>
    <row r="1131" spans="1:6" ht="15" x14ac:dyDescent="0.25">
      <c r="A1131"/>
      <c r="B1131"/>
      <c r="C1131"/>
      <c r="D1131"/>
      <c r="E1131"/>
      <c r="F1131"/>
    </row>
    <row r="1132" spans="1:6" ht="15" x14ac:dyDescent="0.25">
      <c r="A1132"/>
      <c r="B1132"/>
      <c r="C1132"/>
      <c r="D1132"/>
      <c r="E1132"/>
      <c r="F1132"/>
    </row>
    <row r="1133" spans="1:6" ht="15" x14ac:dyDescent="0.25">
      <c r="A1133"/>
      <c r="B1133"/>
      <c r="C1133"/>
      <c r="D1133"/>
      <c r="E1133"/>
      <c r="F1133"/>
    </row>
    <row r="1134" spans="1:6" ht="15" x14ac:dyDescent="0.25">
      <c r="A1134"/>
      <c r="B1134"/>
      <c r="C1134"/>
      <c r="D1134"/>
      <c r="E1134"/>
      <c r="F1134"/>
    </row>
    <row r="1135" spans="1:6" ht="15" x14ac:dyDescent="0.25">
      <c r="A1135"/>
      <c r="B1135"/>
      <c r="C1135"/>
      <c r="D1135"/>
      <c r="E1135"/>
      <c r="F1135"/>
    </row>
    <row r="1136" spans="1:6" ht="15" x14ac:dyDescent="0.25">
      <c r="A1136"/>
      <c r="B1136"/>
      <c r="C1136"/>
      <c r="D1136"/>
      <c r="E1136"/>
      <c r="F1136"/>
    </row>
    <row r="1137" spans="1:6" ht="15" x14ac:dyDescent="0.25">
      <c r="A1137"/>
      <c r="B1137"/>
      <c r="C1137"/>
      <c r="D1137"/>
      <c r="E1137"/>
      <c r="F1137"/>
    </row>
    <row r="1138" spans="1:6" ht="15" x14ac:dyDescent="0.25">
      <c r="A1138"/>
      <c r="B1138"/>
      <c r="C1138"/>
      <c r="D1138"/>
      <c r="E1138"/>
      <c r="F1138"/>
    </row>
    <row r="1139" spans="1:6" ht="15" x14ac:dyDescent="0.25">
      <c r="A1139"/>
      <c r="B1139"/>
      <c r="C1139"/>
      <c r="D1139"/>
      <c r="E1139"/>
      <c r="F1139"/>
    </row>
    <row r="1140" spans="1:6" ht="15" x14ac:dyDescent="0.25">
      <c r="A1140"/>
      <c r="B1140"/>
      <c r="C1140"/>
      <c r="D1140"/>
      <c r="E1140"/>
      <c r="F1140"/>
    </row>
    <row r="1141" spans="1:6" ht="15" x14ac:dyDescent="0.25">
      <c r="A1141"/>
      <c r="B1141"/>
      <c r="C1141"/>
      <c r="D1141"/>
      <c r="E1141"/>
      <c r="F1141"/>
    </row>
    <row r="1142" spans="1:6" ht="15" x14ac:dyDescent="0.25">
      <c r="A1142"/>
      <c r="B1142"/>
      <c r="C1142"/>
      <c r="D1142"/>
      <c r="E1142"/>
      <c r="F1142"/>
    </row>
    <row r="1143" spans="1:6" ht="15" x14ac:dyDescent="0.25">
      <c r="A1143"/>
      <c r="B1143"/>
      <c r="C1143"/>
      <c r="D1143"/>
      <c r="E1143"/>
      <c r="F1143"/>
    </row>
    <row r="1144" spans="1:6" ht="15" x14ac:dyDescent="0.25">
      <c r="A1144"/>
      <c r="B1144"/>
      <c r="C1144"/>
      <c r="D1144"/>
      <c r="E1144"/>
      <c r="F1144"/>
    </row>
    <row r="1145" spans="1:6" ht="15" x14ac:dyDescent="0.25">
      <c r="A1145"/>
      <c r="B1145"/>
      <c r="C1145"/>
      <c r="D1145"/>
      <c r="E1145"/>
      <c r="F1145"/>
    </row>
    <row r="1146" spans="1:6" ht="15" x14ac:dyDescent="0.25">
      <c r="A1146"/>
      <c r="B1146"/>
      <c r="C1146"/>
      <c r="D1146"/>
      <c r="E1146"/>
      <c r="F1146"/>
    </row>
    <row r="1147" spans="1:6" ht="15" x14ac:dyDescent="0.25">
      <c r="A1147"/>
      <c r="B1147"/>
      <c r="C1147"/>
      <c r="D1147"/>
      <c r="E1147"/>
      <c r="F1147"/>
    </row>
    <row r="1148" spans="1:6" ht="15" x14ac:dyDescent="0.25">
      <c r="A1148"/>
      <c r="B1148"/>
      <c r="C1148"/>
      <c r="D1148"/>
      <c r="E1148"/>
      <c r="F1148"/>
    </row>
    <row r="1149" spans="1:6" ht="15" x14ac:dyDescent="0.25">
      <c r="A1149"/>
      <c r="B1149"/>
      <c r="C1149"/>
      <c r="D1149"/>
      <c r="E1149"/>
      <c r="F1149"/>
    </row>
    <row r="1150" spans="1:6" ht="15" x14ac:dyDescent="0.25">
      <c r="A1150"/>
      <c r="B1150"/>
      <c r="C1150"/>
      <c r="D1150"/>
      <c r="E1150"/>
      <c r="F1150"/>
    </row>
    <row r="1151" spans="1:6" ht="15" x14ac:dyDescent="0.25">
      <c r="A1151"/>
      <c r="B1151"/>
      <c r="C1151"/>
      <c r="D1151"/>
      <c r="E1151"/>
      <c r="F1151"/>
    </row>
    <row r="1152" spans="1:6" ht="15" x14ac:dyDescent="0.25">
      <c r="A1152"/>
      <c r="B1152"/>
      <c r="C1152"/>
      <c r="D1152"/>
      <c r="E1152"/>
      <c r="F1152"/>
    </row>
    <row r="1153" spans="1:6" ht="15" x14ac:dyDescent="0.25">
      <c r="A1153"/>
      <c r="B1153"/>
      <c r="C1153"/>
      <c r="D1153"/>
      <c r="E1153"/>
      <c r="F1153"/>
    </row>
    <row r="1154" spans="1:6" ht="15" x14ac:dyDescent="0.25">
      <c r="A1154"/>
      <c r="B1154"/>
      <c r="C1154"/>
      <c r="D1154"/>
      <c r="E1154"/>
      <c r="F1154"/>
    </row>
    <row r="1155" spans="1:6" ht="15" x14ac:dyDescent="0.25">
      <c r="A1155"/>
      <c r="B1155"/>
      <c r="C1155"/>
      <c r="D1155"/>
      <c r="E1155"/>
      <c r="F1155"/>
    </row>
    <row r="1156" spans="1:6" ht="15" x14ac:dyDescent="0.25">
      <c r="A1156"/>
      <c r="B1156"/>
      <c r="C1156"/>
      <c r="D1156"/>
      <c r="E1156"/>
      <c r="F1156"/>
    </row>
    <row r="1157" spans="1:6" ht="15" x14ac:dyDescent="0.25">
      <c r="A1157"/>
      <c r="B1157"/>
      <c r="C1157"/>
      <c r="D1157"/>
      <c r="E1157"/>
      <c r="F1157"/>
    </row>
    <row r="1158" spans="1:6" ht="15" x14ac:dyDescent="0.25">
      <c r="A1158"/>
      <c r="B1158"/>
      <c r="C1158"/>
      <c r="D1158"/>
      <c r="E1158"/>
      <c r="F1158"/>
    </row>
    <row r="1159" spans="1:6" ht="15" x14ac:dyDescent="0.25">
      <c r="A1159"/>
      <c r="B1159"/>
      <c r="C1159"/>
      <c r="D1159"/>
      <c r="E1159"/>
      <c r="F1159"/>
    </row>
    <row r="1160" spans="1:6" ht="15" x14ac:dyDescent="0.25">
      <c r="A1160"/>
      <c r="B1160"/>
      <c r="C1160"/>
      <c r="D1160"/>
      <c r="E1160"/>
      <c r="F1160"/>
    </row>
    <row r="1161" spans="1:6" ht="15" x14ac:dyDescent="0.25">
      <c r="A1161"/>
      <c r="B1161"/>
      <c r="C1161"/>
      <c r="D1161"/>
      <c r="E1161"/>
      <c r="F1161"/>
    </row>
    <row r="1162" spans="1:6" ht="15" x14ac:dyDescent="0.25">
      <c r="A1162"/>
      <c r="B1162"/>
      <c r="C1162"/>
      <c r="D1162"/>
      <c r="E1162"/>
      <c r="F1162"/>
    </row>
    <row r="1163" spans="1:6" ht="15" x14ac:dyDescent="0.25">
      <c r="A1163"/>
      <c r="B1163"/>
      <c r="C1163"/>
      <c r="D1163"/>
      <c r="E1163"/>
      <c r="F1163"/>
    </row>
    <row r="1164" spans="1:6" ht="15" x14ac:dyDescent="0.25">
      <c r="A1164"/>
      <c r="B1164"/>
      <c r="C1164"/>
      <c r="D1164"/>
      <c r="E1164"/>
      <c r="F1164"/>
    </row>
    <row r="1165" spans="1:6" ht="15" x14ac:dyDescent="0.25">
      <c r="A1165"/>
      <c r="B1165"/>
      <c r="C1165"/>
      <c r="D1165"/>
      <c r="E1165"/>
      <c r="F1165"/>
    </row>
    <row r="1166" spans="1:6" ht="15" x14ac:dyDescent="0.25">
      <c r="A1166"/>
      <c r="B1166"/>
      <c r="C1166"/>
      <c r="D1166"/>
      <c r="E1166"/>
      <c r="F1166"/>
    </row>
    <row r="1167" spans="1:6" ht="15" x14ac:dyDescent="0.25">
      <c r="A1167"/>
      <c r="B1167"/>
      <c r="C1167"/>
      <c r="D1167"/>
      <c r="E1167"/>
      <c r="F1167"/>
    </row>
    <row r="1168" spans="1:6" ht="15" x14ac:dyDescent="0.25">
      <c r="A1168"/>
      <c r="B1168"/>
      <c r="C1168"/>
      <c r="D1168"/>
      <c r="E1168"/>
      <c r="F1168"/>
    </row>
    <row r="1169" spans="1:6" ht="15" x14ac:dyDescent="0.25">
      <c r="A1169"/>
      <c r="B1169"/>
      <c r="C1169"/>
      <c r="D1169"/>
      <c r="E1169"/>
      <c r="F1169"/>
    </row>
    <row r="1170" spans="1:6" ht="15" x14ac:dyDescent="0.25">
      <c r="A1170"/>
      <c r="B1170"/>
      <c r="C1170"/>
      <c r="D1170"/>
      <c r="E1170"/>
      <c r="F1170"/>
    </row>
    <row r="1171" spans="1:6" ht="15" x14ac:dyDescent="0.25">
      <c r="A1171"/>
      <c r="B1171"/>
      <c r="C1171"/>
      <c r="D1171"/>
      <c r="E1171"/>
      <c r="F1171"/>
    </row>
    <row r="1172" spans="1:6" ht="15" x14ac:dyDescent="0.25">
      <c r="A1172"/>
      <c r="B1172"/>
      <c r="C1172"/>
      <c r="D1172"/>
      <c r="E1172"/>
      <c r="F1172"/>
    </row>
    <row r="1173" spans="1:6" ht="15" x14ac:dyDescent="0.25">
      <c r="A1173"/>
      <c r="B1173"/>
      <c r="C1173"/>
      <c r="D1173"/>
      <c r="E1173"/>
      <c r="F1173"/>
    </row>
    <row r="1174" spans="1:6" ht="15" x14ac:dyDescent="0.25">
      <c r="A1174"/>
      <c r="B1174"/>
      <c r="C1174"/>
      <c r="D1174"/>
      <c r="E1174"/>
      <c r="F1174"/>
    </row>
    <row r="1175" spans="1:6" ht="15" x14ac:dyDescent="0.25">
      <c r="A1175"/>
      <c r="B1175"/>
      <c r="C1175"/>
      <c r="D1175"/>
      <c r="E1175"/>
      <c r="F1175"/>
    </row>
    <row r="1176" spans="1:6" ht="15" x14ac:dyDescent="0.25">
      <c r="A1176"/>
      <c r="B1176"/>
      <c r="C1176"/>
      <c r="D1176"/>
      <c r="E1176"/>
      <c r="F1176"/>
    </row>
    <row r="1177" spans="1:6" ht="15" x14ac:dyDescent="0.25">
      <c r="A1177"/>
      <c r="B1177"/>
      <c r="C1177"/>
      <c r="D1177"/>
      <c r="E1177"/>
      <c r="F1177"/>
    </row>
    <row r="1178" spans="1:6" ht="15" x14ac:dyDescent="0.25">
      <c r="A1178"/>
      <c r="B1178"/>
      <c r="C1178"/>
      <c r="D1178"/>
      <c r="E1178"/>
      <c r="F1178"/>
    </row>
    <row r="1179" spans="1:6" ht="15" x14ac:dyDescent="0.25">
      <c r="A1179"/>
      <c r="B1179"/>
      <c r="C1179"/>
      <c r="D1179"/>
      <c r="E1179"/>
      <c r="F1179"/>
    </row>
    <row r="1180" spans="1:6" ht="15" x14ac:dyDescent="0.25">
      <c r="A1180"/>
      <c r="B1180"/>
      <c r="C1180"/>
      <c r="D1180"/>
      <c r="E1180"/>
      <c r="F1180"/>
    </row>
    <row r="1181" spans="1:6" ht="15" x14ac:dyDescent="0.25">
      <c r="A1181"/>
      <c r="B1181"/>
      <c r="C1181"/>
      <c r="D1181"/>
      <c r="E1181"/>
      <c r="F1181"/>
    </row>
    <row r="1182" spans="1:6" ht="15" x14ac:dyDescent="0.25">
      <c r="A1182"/>
      <c r="B1182"/>
      <c r="C1182"/>
      <c r="D1182"/>
      <c r="E1182"/>
      <c r="F1182"/>
    </row>
    <row r="1183" spans="1:6" ht="15" x14ac:dyDescent="0.25">
      <c r="A1183"/>
      <c r="B1183"/>
      <c r="C1183"/>
      <c r="D1183"/>
      <c r="E1183"/>
      <c r="F1183"/>
    </row>
    <row r="1184" spans="1:6" ht="15" x14ac:dyDescent="0.25">
      <c r="A1184"/>
      <c r="B1184"/>
      <c r="C1184"/>
      <c r="D1184"/>
      <c r="E1184"/>
      <c r="F1184"/>
    </row>
    <row r="1185" spans="1:6" ht="15" x14ac:dyDescent="0.25">
      <c r="A1185"/>
      <c r="B1185"/>
      <c r="C1185"/>
      <c r="D1185"/>
      <c r="E1185"/>
      <c r="F1185"/>
    </row>
    <row r="1186" spans="1:6" ht="15" x14ac:dyDescent="0.25">
      <c r="A1186"/>
      <c r="B1186"/>
      <c r="C1186"/>
      <c r="D1186"/>
      <c r="E1186"/>
      <c r="F1186"/>
    </row>
    <row r="1187" spans="1:6" ht="15" x14ac:dyDescent="0.25">
      <c r="A1187"/>
      <c r="B1187"/>
      <c r="C1187"/>
      <c r="D1187"/>
      <c r="E1187"/>
      <c r="F1187"/>
    </row>
    <row r="1188" spans="1:6" ht="15" x14ac:dyDescent="0.25">
      <c r="A1188"/>
      <c r="B1188"/>
      <c r="C1188"/>
      <c r="D1188"/>
      <c r="E1188"/>
      <c r="F1188"/>
    </row>
    <row r="1189" spans="1:6" ht="15" x14ac:dyDescent="0.25">
      <c r="A1189"/>
      <c r="B1189"/>
      <c r="C1189"/>
      <c r="D1189"/>
      <c r="E1189"/>
      <c r="F1189"/>
    </row>
    <row r="1190" spans="1:6" ht="15" x14ac:dyDescent="0.25">
      <c r="A1190"/>
      <c r="B1190"/>
      <c r="C1190"/>
      <c r="D1190"/>
      <c r="E1190"/>
      <c r="F1190"/>
    </row>
    <row r="1191" spans="1:6" ht="15" x14ac:dyDescent="0.25">
      <c r="A1191"/>
      <c r="B1191"/>
      <c r="C1191"/>
      <c r="D1191"/>
      <c r="E1191"/>
      <c r="F1191"/>
    </row>
    <row r="1192" spans="1:6" ht="15" x14ac:dyDescent="0.25">
      <c r="A1192"/>
      <c r="B1192"/>
      <c r="C1192"/>
      <c r="D1192"/>
      <c r="E1192"/>
      <c r="F1192"/>
    </row>
    <row r="1193" spans="1:6" ht="15" x14ac:dyDescent="0.25">
      <c r="A1193"/>
      <c r="B1193"/>
      <c r="C1193"/>
      <c r="D1193"/>
      <c r="E1193"/>
      <c r="F1193"/>
    </row>
    <row r="1194" spans="1:6" ht="15" x14ac:dyDescent="0.25">
      <c r="A1194"/>
      <c r="B1194"/>
      <c r="C1194"/>
      <c r="D1194"/>
      <c r="E1194"/>
      <c r="F1194"/>
    </row>
    <row r="1195" spans="1:6" ht="15" x14ac:dyDescent="0.25">
      <c r="A1195"/>
      <c r="B1195"/>
      <c r="C1195"/>
      <c r="D1195"/>
      <c r="E1195"/>
      <c r="F1195"/>
    </row>
    <row r="1196" spans="1:6" ht="15" x14ac:dyDescent="0.25">
      <c r="A1196"/>
      <c r="B1196"/>
      <c r="C1196"/>
      <c r="D1196"/>
      <c r="E1196"/>
      <c r="F1196"/>
    </row>
    <row r="1197" spans="1:6" ht="15" x14ac:dyDescent="0.25">
      <c r="A1197"/>
      <c r="B1197"/>
      <c r="C1197"/>
      <c r="D1197"/>
      <c r="E1197"/>
      <c r="F1197"/>
    </row>
    <row r="1198" spans="1:6" ht="15" x14ac:dyDescent="0.25">
      <c r="A1198"/>
      <c r="B1198"/>
      <c r="C1198"/>
      <c r="D1198"/>
      <c r="E1198"/>
      <c r="F1198"/>
    </row>
    <row r="1199" spans="1:6" ht="15" x14ac:dyDescent="0.25">
      <c r="A1199"/>
      <c r="B1199"/>
      <c r="C1199"/>
      <c r="D1199"/>
      <c r="E1199"/>
      <c r="F1199"/>
    </row>
    <row r="1200" spans="1:6" ht="15" x14ac:dyDescent="0.25">
      <c r="A1200"/>
      <c r="B1200"/>
      <c r="C1200"/>
      <c r="D1200"/>
      <c r="E1200"/>
      <c r="F1200"/>
    </row>
    <row r="1201" spans="1:6" ht="15" x14ac:dyDescent="0.25">
      <c r="A1201"/>
      <c r="B1201"/>
      <c r="C1201"/>
      <c r="D1201"/>
      <c r="E1201"/>
      <c r="F1201"/>
    </row>
    <row r="1202" spans="1:6" ht="15" x14ac:dyDescent="0.25">
      <c r="A1202"/>
      <c r="B1202"/>
      <c r="C1202"/>
      <c r="D1202"/>
      <c r="E1202"/>
      <c r="F1202"/>
    </row>
    <row r="1203" spans="1:6" ht="15" x14ac:dyDescent="0.25">
      <c r="A1203"/>
      <c r="B1203"/>
      <c r="C1203"/>
      <c r="D1203"/>
      <c r="E1203"/>
      <c r="F1203"/>
    </row>
    <row r="1204" spans="1:6" ht="15" x14ac:dyDescent="0.25">
      <c r="A1204"/>
      <c r="B1204"/>
      <c r="C1204"/>
      <c r="D1204"/>
      <c r="E1204"/>
      <c r="F1204"/>
    </row>
    <row r="1205" spans="1:6" ht="15" x14ac:dyDescent="0.25">
      <c r="A1205"/>
      <c r="B1205"/>
      <c r="C1205"/>
      <c r="D1205"/>
      <c r="E1205"/>
      <c r="F1205"/>
    </row>
    <row r="1206" spans="1:6" ht="15" x14ac:dyDescent="0.25">
      <c r="A1206"/>
      <c r="B1206"/>
      <c r="C1206"/>
      <c r="D1206"/>
      <c r="E1206"/>
      <c r="F1206"/>
    </row>
    <row r="1207" spans="1:6" ht="15" x14ac:dyDescent="0.25">
      <c r="A1207"/>
      <c r="B1207"/>
      <c r="C1207"/>
      <c r="D1207"/>
      <c r="E1207"/>
      <c r="F1207"/>
    </row>
    <row r="1208" spans="1:6" ht="15" x14ac:dyDescent="0.25">
      <c r="A1208"/>
      <c r="B1208"/>
      <c r="C1208"/>
      <c r="D1208"/>
      <c r="E1208"/>
      <c r="F1208"/>
    </row>
    <row r="1209" spans="1:6" ht="15" x14ac:dyDescent="0.25">
      <c r="A1209"/>
      <c r="B1209"/>
      <c r="C1209"/>
      <c r="D1209"/>
      <c r="E1209"/>
      <c r="F1209"/>
    </row>
    <row r="1210" spans="1:6" ht="15" x14ac:dyDescent="0.25">
      <c r="A1210"/>
      <c r="B1210"/>
      <c r="C1210"/>
      <c r="D1210"/>
      <c r="E1210"/>
      <c r="F1210"/>
    </row>
    <row r="1211" spans="1:6" ht="15" x14ac:dyDescent="0.25">
      <c r="A1211"/>
      <c r="B1211"/>
      <c r="C1211"/>
      <c r="D1211"/>
      <c r="E1211"/>
      <c r="F1211"/>
    </row>
    <row r="1212" spans="1:6" ht="15" x14ac:dyDescent="0.25">
      <c r="A1212"/>
      <c r="B1212"/>
      <c r="C1212"/>
      <c r="D1212"/>
      <c r="E1212"/>
      <c r="F1212"/>
    </row>
    <row r="1213" spans="1:6" ht="15" x14ac:dyDescent="0.25">
      <c r="A1213"/>
      <c r="B1213"/>
      <c r="C1213"/>
      <c r="D1213"/>
      <c r="E1213"/>
      <c r="F1213"/>
    </row>
    <row r="1214" spans="1:6" ht="15" x14ac:dyDescent="0.25">
      <c r="A1214"/>
      <c r="B1214"/>
      <c r="C1214"/>
      <c r="D1214"/>
      <c r="E1214"/>
      <c r="F1214"/>
    </row>
    <row r="1215" spans="1:6" ht="15" x14ac:dyDescent="0.25">
      <c r="A1215"/>
      <c r="B1215"/>
      <c r="C1215"/>
      <c r="D1215"/>
      <c r="E1215"/>
      <c r="F1215"/>
    </row>
    <row r="1216" spans="1:6" ht="15" x14ac:dyDescent="0.25">
      <c r="A1216"/>
      <c r="B1216"/>
      <c r="C1216"/>
      <c r="D1216"/>
      <c r="E1216"/>
      <c r="F1216"/>
    </row>
    <row r="1217" spans="1:6" ht="15" x14ac:dyDescent="0.25">
      <c r="A1217"/>
      <c r="B1217"/>
      <c r="C1217"/>
      <c r="D1217"/>
      <c r="E1217"/>
      <c r="F1217"/>
    </row>
    <row r="1218" spans="1:6" ht="15" x14ac:dyDescent="0.25">
      <c r="A1218"/>
      <c r="B1218"/>
      <c r="C1218"/>
      <c r="D1218"/>
      <c r="E1218"/>
      <c r="F1218"/>
    </row>
    <row r="1219" spans="1:6" ht="15" x14ac:dyDescent="0.25">
      <c r="A1219"/>
      <c r="B1219"/>
      <c r="C1219"/>
      <c r="D1219"/>
      <c r="E1219"/>
      <c r="F1219"/>
    </row>
    <row r="1220" spans="1:6" ht="15" x14ac:dyDescent="0.25">
      <c r="A1220"/>
      <c r="B1220"/>
      <c r="C1220"/>
      <c r="D1220"/>
      <c r="E1220"/>
      <c r="F1220"/>
    </row>
    <row r="1221" spans="1:6" ht="15" x14ac:dyDescent="0.25">
      <c r="A1221"/>
      <c r="B1221"/>
      <c r="C1221"/>
      <c r="D1221"/>
      <c r="E1221"/>
      <c r="F1221"/>
    </row>
    <row r="1222" spans="1:6" ht="15" x14ac:dyDescent="0.25">
      <c r="A1222"/>
      <c r="B1222"/>
      <c r="C1222"/>
      <c r="D1222"/>
      <c r="E1222"/>
      <c r="F1222"/>
    </row>
    <row r="1223" spans="1:6" ht="15" x14ac:dyDescent="0.25">
      <c r="A1223"/>
      <c r="B1223"/>
      <c r="C1223"/>
      <c r="D1223"/>
      <c r="E1223"/>
      <c r="F1223"/>
    </row>
    <row r="1224" spans="1:6" ht="15" x14ac:dyDescent="0.25">
      <c r="A1224"/>
      <c r="B1224"/>
      <c r="C1224"/>
      <c r="D1224"/>
      <c r="E1224"/>
      <c r="F1224"/>
    </row>
    <row r="1225" spans="1:6" ht="15" x14ac:dyDescent="0.25">
      <c r="A1225"/>
      <c r="B1225"/>
      <c r="C1225"/>
      <c r="D1225"/>
      <c r="E1225"/>
      <c r="F1225"/>
    </row>
    <row r="1226" spans="1:6" ht="15" x14ac:dyDescent="0.25">
      <c r="A1226"/>
      <c r="B1226"/>
      <c r="C1226"/>
      <c r="D1226"/>
      <c r="E1226"/>
      <c r="F1226"/>
    </row>
    <row r="1227" spans="1:6" ht="15" x14ac:dyDescent="0.25">
      <c r="A1227"/>
      <c r="B1227"/>
      <c r="C1227"/>
      <c r="D1227"/>
      <c r="E1227"/>
      <c r="F1227"/>
    </row>
    <row r="1228" spans="1:6" ht="15" x14ac:dyDescent="0.25">
      <c r="A1228"/>
      <c r="B1228"/>
      <c r="C1228"/>
      <c r="D1228"/>
      <c r="E1228"/>
      <c r="F1228"/>
    </row>
    <row r="1229" spans="1:6" ht="15" x14ac:dyDescent="0.25">
      <c r="A1229"/>
      <c r="B1229"/>
      <c r="C1229"/>
      <c r="D1229"/>
      <c r="E1229"/>
      <c r="F1229"/>
    </row>
    <row r="1230" spans="1:6" ht="15" x14ac:dyDescent="0.25">
      <c r="A1230"/>
      <c r="B1230"/>
      <c r="C1230"/>
      <c r="D1230"/>
      <c r="E1230"/>
      <c r="F1230"/>
    </row>
    <row r="1231" spans="1:6" ht="15" x14ac:dyDescent="0.25">
      <c r="A1231"/>
      <c r="B1231"/>
      <c r="C1231"/>
      <c r="D1231"/>
      <c r="E1231"/>
      <c r="F1231"/>
    </row>
    <row r="1232" spans="1:6" ht="15" x14ac:dyDescent="0.25">
      <c r="A1232"/>
      <c r="B1232"/>
      <c r="C1232"/>
      <c r="D1232"/>
      <c r="E1232"/>
      <c r="F1232"/>
    </row>
    <row r="1233" spans="1:6" ht="15" x14ac:dyDescent="0.25">
      <c r="A1233"/>
      <c r="B1233"/>
      <c r="C1233"/>
      <c r="D1233"/>
      <c r="E1233"/>
      <c r="F1233"/>
    </row>
    <row r="1234" spans="1:6" ht="15" x14ac:dyDescent="0.25">
      <c r="A1234"/>
      <c r="B1234"/>
      <c r="C1234"/>
      <c r="D1234"/>
      <c r="E1234"/>
      <c r="F1234"/>
    </row>
    <row r="1235" spans="1:6" ht="15" x14ac:dyDescent="0.25">
      <c r="A1235"/>
      <c r="B1235"/>
      <c r="C1235"/>
      <c r="D1235"/>
      <c r="E1235"/>
      <c r="F1235"/>
    </row>
    <row r="1236" spans="1:6" ht="15" x14ac:dyDescent="0.25">
      <c r="A1236"/>
      <c r="B1236"/>
      <c r="C1236"/>
      <c r="D1236"/>
      <c r="E1236"/>
      <c r="F1236"/>
    </row>
    <row r="1237" spans="1:6" ht="15" x14ac:dyDescent="0.25">
      <c r="A1237"/>
      <c r="B1237"/>
      <c r="C1237"/>
      <c r="D1237"/>
      <c r="E1237"/>
      <c r="F1237"/>
    </row>
    <row r="1238" spans="1:6" ht="15" x14ac:dyDescent="0.25">
      <c r="A1238"/>
      <c r="B1238"/>
      <c r="C1238"/>
      <c r="D1238"/>
      <c r="E1238"/>
      <c r="F1238"/>
    </row>
    <row r="1239" spans="1:6" ht="15" x14ac:dyDescent="0.25">
      <c r="A1239"/>
      <c r="B1239"/>
      <c r="C1239"/>
      <c r="D1239"/>
      <c r="E1239"/>
      <c r="F1239"/>
    </row>
    <row r="1240" spans="1:6" ht="15" x14ac:dyDescent="0.25">
      <c r="A1240"/>
      <c r="B1240"/>
      <c r="C1240"/>
      <c r="D1240"/>
      <c r="E1240"/>
      <c r="F1240"/>
    </row>
    <row r="1241" spans="1:6" ht="15" x14ac:dyDescent="0.25">
      <c r="A1241"/>
      <c r="B1241"/>
      <c r="C1241"/>
      <c r="D1241"/>
      <c r="E1241"/>
      <c r="F1241"/>
    </row>
    <row r="1242" spans="1:6" ht="15" x14ac:dyDescent="0.25">
      <c r="A1242"/>
      <c r="B1242"/>
      <c r="C1242"/>
      <c r="D1242"/>
      <c r="E1242"/>
      <c r="F1242"/>
    </row>
    <row r="1243" spans="1:6" ht="15" x14ac:dyDescent="0.25">
      <c r="A1243"/>
      <c r="B1243"/>
      <c r="C1243"/>
      <c r="D1243"/>
      <c r="E1243"/>
      <c r="F1243"/>
    </row>
    <row r="1244" spans="1:6" ht="15" x14ac:dyDescent="0.25">
      <c r="A1244"/>
      <c r="B1244"/>
      <c r="C1244"/>
      <c r="D1244"/>
      <c r="E1244"/>
      <c r="F1244"/>
    </row>
    <row r="1245" spans="1:6" ht="15" x14ac:dyDescent="0.25">
      <c r="A1245"/>
      <c r="B1245"/>
      <c r="C1245"/>
      <c r="D1245"/>
      <c r="E1245"/>
      <c r="F1245"/>
    </row>
    <row r="1246" spans="1:6" ht="15" x14ac:dyDescent="0.25">
      <c r="A1246"/>
      <c r="B1246"/>
      <c r="C1246"/>
      <c r="D1246"/>
      <c r="E1246"/>
      <c r="F1246"/>
    </row>
    <row r="1247" spans="1:6" ht="15" x14ac:dyDescent="0.25">
      <c r="A1247"/>
      <c r="B1247"/>
      <c r="C1247"/>
      <c r="D1247"/>
      <c r="E1247"/>
      <c r="F1247"/>
    </row>
    <row r="1248" spans="1:6" ht="15" x14ac:dyDescent="0.25">
      <c r="A1248"/>
      <c r="B1248"/>
      <c r="C1248"/>
      <c r="D1248"/>
      <c r="E1248"/>
      <c r="F1248"/>
    </row>
    <row r="1249" spans="1:6" ht="15" x14ac:dyDescent="0.25">
      <c r="A1249"/>
      <c r="B1249"/>
      <c r="C1249"/>
      <c r="D1249"/>
      <c r="E1249"/>
      <c r="F1249"/>
    </row>
    <row r="1250" spans="1:6" ht="15" x14ac:dyDescent="0.25">
      <c r="A1250"/>
      <c r="B1250"/>
      <c r="C1250"/>
      <c r="D1250"/>
      <c r="E1250"/>
      <c r="F1250"/>
    </row>
    <row r="1251" spans="1:6" ht="15" x14ac:dyDescent="0.25">
      <c r="A1251"/>
      <c r="B1251"/>
      <c r="C1251"/>
      <c r="D1251"/>
      <c r="E1251"/>
      <c r="F1251"/>
    </row>
    <row r="1252" spans="1:6" ht="15" x14ac:dyDescent="0.25">
      <c r="A1252"/>
      <c r="B1252"/>
      <c r="C1252"/>
      <c r="D1252"/>
      <c r="E1252"/>
      <c r="F1252"/>
    </row>
    <row r="1253" spans="1:6" ht="15" x14ac:dyDescent="0.25">
      <c r="A1253"/>
      <c r="B1253"/>
      <c r="C1253"/>
      <c r="D1253"/>
      <c r="E1253"/>
      <c r="F1253"/>
    </row>
    <row r="1254" spans="1:6" ht="15" x14ac:dyDescent="0.25">
      <c r="A1254"/>
      <c r="B1254"/>
      <c r="C1254"/>
      <c r="D1254"/>
      <c r="E1254"/>
      <c r="F1254"/>
    </row>
    <row r="1255" spans="1:6" ht="15" x14ac:dyDescent="0.25">
      <c r="A1255"/>
      <c r="B1255"/>
      <c r="C1255"/>
      <c r="D1255"/>
      <c r="E1255"/>
      <c r="F1255"/>
    </row>
    <row r="1256" spans="1:6" ht="15" x14ac:dyDescent="0.25">
      <c r="A1256"/>
      <c r="B1256"/>
      <c r="C1256"/>
      <c r="D1256"/>
      <c r="E1256"/>
      <c r="F1256"/>
    </row>
    <row r="1257" spans="1:6" ht="15" x14ac:dyDescent="0.25">
      <c r="A1257"/>
      <c r="B1257"/>
      <c r="C1257"/>
      <c r="D1257"/>
      <c r="E1257"/>
      <c r="F1257"/>
    </row>
    <row r="1258" spans="1:6" ht="15" x14ac:dyDescent="0.25">
      <c r="A1258"/>
      <c r="B1258"/>
      <c r="C1258"/>
      <c r="D1258"/>
      <c r="E1258"/>
      <c r="F1258"/>
    </row>
    <row r="1259" spans="1:6" ht="15" x14ac:dyDescent="0.25">
      <c r="A1259"/>
      <c r="B1259"/>
      <c r="C1259"/>
      <c r="D1259"/>
      <c r="E1259"/>
      <c r="F1259"/>
    </row>
    <row r="1260" spans="1:6" ht="15" x14ac:dyDescent="0.25">
      <c r="A1260"/>
      <c r="B1260"/>
      <c r="C1260"/>
      <c r="D1260"/>
      <c r="E1260"/>
      <c r="F1260"/>
    </row>
    <row r="1261" spans="1:6" ht="15" x14ac:dyDescent="0.25">
      <c r="A1261"/>
      <c r="B1261"/>
      <c r="C1261"/>
      <c r="D1261"/>
      <c r="E1261"/>
      <c r="F1261"/>
    </row>
    <row r="1262" spans="1:6" ht="15" x14ac:dyDescent="0.25">
      <c r="A1262"/>
      <c r="B1262"/>
      <c r="C1262"/>
      <c r="D1262"/>
      <c r="E1262"/>
      <c r="F1262"/>
    </row>
    <row r="1263" spans="1:6" ht="15" x14ac:dyDescent="0.25">
      <c r="A1263"/>
      <c r="B1263"/>
      <c r="C1263"/>
      <c r="D1263"/>
      <c r="E1263"/>
      <c r="F1263"/>
    </row>
    <row r="1264" spans="1:6" ht="15" x14ac:dyDescent="0.25">
      <c r="A1264"/>
      <c r="B1264"/>
      <c r="C1264"/>
      <c r="D1264"/>
      <c r="E1264"/>
      <c r="F1264"/>
    </row>
    <row r="1265" spans="1:6" ht="15" x14ac:dyDescent="0.25">
      <c r="A1265"/>
      <c r="B1265"/>
      <c r="C1265"/>
      <c r="D1265"/>
      <c r="E1265"/>
      <c r="F1265"/>
    </row>
    <row r="1266" spans="1:6" ht="15" x14ac:dyDescent="0.25">
      <c r="A1266"/>
      <c r="B1266"/>
      <c r="C1266"/>
      <c r="D1266"/>
      <c r="E1266"/>
      <c r="F1266"/>
    </row>
    <row r="1267" spans="1:6" ht="15" x14ac:dyDescent="0.25">
      <c r="A1267"/>
      <c r="B1267"/>
      <c r="C1267"/>
      <c r="D1267"/>
      <c r="E1267"/>
      <c r="F1267"/>
    </row>
    <row r="1268" spans="1:6" ht="15" x14ac:dyDescent="0.25">
      <c r="A1268"/>
      <c r="B1268"/>
      <c r="C1268"/>
      <c r="D1268"/>
      <c r="E1268"/>
      <c r="F1268"/>
    </row>
    <row r="1269" spans="1:6" ht="15" x14ac:dyDescent="0.25">
      <c r="A1269"/>
      <c r="B1269"/>
      <c r="C1269"/>
      <c r="D1269"/>
      <c r="E1269"/>
      <c r="F1269"/>
    </row>
    <row r="1270" spans="1:6" ht="15" x14ac:dyDescent="0.25">
      <c r="A1270"/>
      <c r="B1270"/>
      <c r="C1270"/>
      <c r="D1270"/>
      <c r="E1270"/>
      <c r="F1270"/>
    </row>
    <row r="1271" spans="1:6" ht="15" x14ac:dyDescent="0.25">
      <c r="A1271"/>
      <c r="B1271"/>
      <c r="C1271"/>
      <c r="D1271"/>
      <c r="E1271"/>
      <c r="F1271"/>
    </row>
    <row r="1272" spans="1:6" ht="15" x14ac:dyDescent="0.25">
      <c r="A1272"/>
      <c r="B1272"/>
      <c r="C1272"/>
      <c r="D1272"/>
      <c r="E1272"/>
      <c r="F1272"/>
    </row>
    <row r="1273" spans="1:6" ht="15" x14ac:dyDescent="0.25">
      <c r="A1273"/>
      <c r="B1273"/>
      <c r="C1273"/>
      <c r="D1273"/>
      <c r="E1273"/>
      <c r="F1273"/>
    </row>
    <row r="1274" spans="1:6" ht="15" x14ac:dyDescent="0.25">
      <c r="A1274"/>
      <c r="B1274"/>
      <c r="C1274"/>
      <c r="D1274"/>
      <c r="E1274"/>
      <c r="F1274"/>
    </row>
    <row r="1275" spans="1:6" ht="15" x14ac:dyDescent="0.25">
      <c r="A1275"/>
      <c r="B1275"/>
      <c r="C1275"/>
      <c r="D1275"/>
      <c r="E1275"/>
      <c r="F1275"/>
    </row>
    <row r="1276" spans="1:6" ht="15" x14ac:dyDescent="0.25">
      <c r="A1276"/>
      <c r="B1276"/>
      <c r="C1276"/>
      <c r="D1276"/>
      <c r="E1276"/>
      <c r="F1276"/>
    </row>
    <row r="1277" spans="1:6" ht="15" x14ac:dyDescent="0.25">
      <c r="A1277"/>
      <c r="B1277"/>
      <c r="C1277"/>
      <c r="D1277"/>
      <c r="E1277"/>
      <c r="F1277"/>
    </row>
    <row r="1278" spans="1:6" ht="15" x14ac:dyDescent="0.25">
      <c r="A1278"/>
      <c r="B1278"/>
      <c r="C1278"/>
      <c r="D1278"/>
      <c r="E1278"/>
      <c r="F1278"/>
    </row>
    <row r="1279" spans="1:6" ht="15" x14ac:dyDescent="0.25">
      <c r="A1279"/>
      <c r="B1279"/>
      <c r="C1279"/>
      <c r="D1279"/>
      <c r="E1279"/>
      <c r="F1279"/>
    </row>
    <row r="1280" spans="1:6" ht="15" x14ac:dyDescent="0.25">
      <c r="A1280"/>
      <c r="B1280"/>
      <c r="C1280"/>
      <c r="D1280"/>
      <c r="E1280"/>
      <c r="F1280"/>
    </row>
    <row r="1281" spans="1:6" ht="15" x14ac:dyDescent="0.25">
      <c r="A1281"/>
      <c r="B1281"/>
      <c r="C1281"/>
      <c r="D1281"/>
      <c r="E1281"/>
      <c r="F1281"/>
    </row>
    <row r="1282" spans="1:6" ht="15" x14ac:dyDescent="0.25">
      <c r="A1282"/>
      <c r="B1282"/>
      <c r="C1282"/>
      <c r="D1282"/>
      <c r="E1282"/>
      <c r="F1282"/>
    </row>
    <row r="1283" spans="1:6" ht="15" x14ac:dyDescent="0.25">
      <c r="A1283"/>
      <c r="B1283"/>
      <c r="C1283"/>
      <c r="D1283"/>
      <c r="E1283"/>
      <c r="F1283"/>
    </row>
    <row r="1284" spans="1:6" ht="15" x14ac:dyDescent="0.25">
      <c r="A1284"/>
      <c r="B1284"/>
      <c r="C1284"/>
      <c r="D1284"/>
      <c r="E1284"/>
      <c r="F1284"/>
    </row>
    <row r="1285" spans="1:6" ht="15" x14ac:dyDescent="0.25">
      <c r="A1285"/>
      <c r="B1285"/>
      <c r="C1285"/>
      <c r="D1285"/>
      <c r="E1285"/>
      <c r="F1285"/>
    </row>
    <row r="1286" spans="1:6" ht="15" x14ac:dyDescent="0.25">
      <c r="A1286"/>
      <c r="B1286"/>
      <c r="C1286"/>
      <c r="D1286"/>
      <c r="E1286"/>
      <c r="F1286"/>
    </row>
    <row r="1287" spans="1:6" ht="15" x14ac:dyDescent="0.25">
      <c r="A1287"/>
      <c r="B1287"/>
      <c r="C1287"/>
      <c r="D1287"/>
      <c r="E1287"/>
      <c r="F1287"/>
    </row>
    <row r="1288" spans="1:6" ht="15" x14ac:dyDescent="0.25">
      <c r="A1288"/>
      <c r="B1288"/>
      <c r="C1288"/>
      <c r="D1288"/>
      <c r="E1288"/>
      <c r="F1288"/>
    </row>
    <row r="1289" spans="1:6" ht="15" x14ac:dyDescent="0.25">
      <c r="A1289"/>
      <c r="B1289"/>
      <c r="C1289"/>
      <c r="D1289"/>
      <c r="E1289"/>
      <c r="F1289"/>
    </row>
    <row r="1290" spans="1:6" ht="15" x14ac:dyDescent="0.25">
      <c r="A1290"/>
      <c r="B1290"/>
      <c r="C1290"/>
      <c r="D1290"/>
      <c r="E1290"/>
      <c r="F1290"/>
    </row>
    <row r="1291" spans="1:6" ht="15" x14ac:dyDescent="0.25">
      <c r="A1291"/>
      <c r="B1291"/>
      <c r="C1291"/>
      <c r="D1291"/>
      <c r="E1291"/>
      <c r="F1291"/>
    </row>
    <row r="1292" spans="1:6" ht="15" x14ac:dyDescent="0.25">
      <c r="A1292"/>
      <c r="B1292"/>
      <c r="C1292"/>
      <c r="D1292"/>
      <c r="E1292"/>
      <c r="F1292"/>
    </row>
    <row r="1293" spans="1:6" ht="15" x14ac:dyDescent="0.25">
      <c r="A1293"/>
      <c r="B1293"/>
      <c r="C1293"/>
      <c r="D1293"/>
      <c r="E1293"/>
      <c r="F1293"/>
    </row>
    <row r="1294" spans="1:6" ht="15" x14ac:dyDescent="0.25">
      <c r="A1294"/>
      <c r="B1294"/>
      <c r="C1294"/>
      <c r="D1294"/>
      <c r="E1294"/>
      <c r="F1294"/>
    </row>
    <row r="1295" spans="1:6" ht="15" x14ac:dyDescent="0.25">
      <c r="A1295"/>
      <c r="B1295"/>
      <c r="C1295"/>
      <c r="D1295"/>
      <c r="E1295"/>
      <c r="F1295"/>
    </row>
    <row r="1296" spans="1:6" ht="15" x14ac:dyDescent="0.25">
      <c r="A1296"/>
      <c r="B1296"/>
      <c r="C1296"/>
      <c r="D1296"/>
      <c r="E1296"/>
      <c r="F1296"/>
    </row>
    <row r="1297" spans="1:6" ht="15" x14ac:dyDescent="0.25">
      <c r="A1297"/>
      <c r="B1297"/>
      <c r="C1297"/>
      <c r="D1297"/>
      <c r="E1297"/>
      <c r="F1297"/>
    </row>
    <row r="1298" spans="1:6" ht="15" x14ac:dyDescent="0.25">
      <c r="A1298"/>
      <c r="B1298"/>
      <c r="C1298"/>
      <c r="D1298"/>
      <c r="E1298"/>
      <c r="F1298"/>
    </row>
    <row r="1299" spans="1:6" ht="15" x14ac:dyDescent="0.25">
      <c r="A1299"/>
      <c r="B1299"/>
      <c r="C1299"/>
      <c r="D1299"/>
      <c r="E1299"/>
      <c r="F1299"/>
    </row>
    <row r="1300" spans="1:6" ht="15" x14ac:dyDescent="0.25">
      <c r="A1300"/>
      <c r="B1300"/>
      <c r="C1300"/>
      <c r="D1300"/>
      <c r="E1300"/>
      <c r="F1300"/>
    </row>
    <row r="1301" spans="1:6" ht="15" x14ac:dyDescent="0.25">
      <c r="A1301"/>
      <c r="B1301"/>
      <c r="C1301"/>
      <c r="D1301"/>
      <c r="E1301"/>
      <c r="F1301"/>
    </row>
    <row r="1302" spans="1:6" ht="15" x14ac:dyDescent="0.25">
      <c r="A1302"/>
      <c r="B1302"/>
      <c r="C1302"/>
      <c r="D1302"/>
      <c r="E1302"/>
      <c r="F1302"/>
    </row>
    <row r="1303" spans="1:6" ht="15" x14ac:dyDescent="0.25">
      <c r="A1303"/>
      <c r="B1303"/>
      <c r="C1303"/>
      <c r="D1303"/>
      <c r="E1303"/>
      <c r="F1303"/>
    </row>
    <row r="1304" spans="1:6" ht="15" x14ac:dyDescent="0.25">
      <c r="A1304"/>
      <c r="B1304"/>
      <c r="C1304"/>
      <c r="D1304"/>
      <c r="E1304"/>
      <c r="F1304"/>
    </row>
    <row r="1305" spans="1:6" ht="15" x14ac:dyDescent="0.25">
      <c r="A1305"/>
      <c r="B1305"/>
      <c r="C1305"/>
      <c r="D1305"/>
      <c r="E1305"/>
      <c r="F1305"/>
    </row>
    <row r="1306" spans="1:6" ht="15" x14ac:dyDescent="0.25">
      <c r="A1306"/>
      <c r="B1306"/>
      <c r="C1306"/>
      <c r="D1306"/>
      <c r="E1306"/>
      <c r="F1306"/>
    </row>
    <row r="1307" spans="1:6" ht="15" x14ac:dyDescent="0.25">
      <c r="A1307"/>
      <c r="B1307"/>
      <c r="C1307"/>
      <c r="D1307"/>
      <c r="E1307"/>
      <c r="F1307"/>
    </row>
    <row r="1308" spans="1:6" ht="15" x14ac:dyDescent="0.25">
      <c r="A1308"/>
      <c r="B1308"/>
      <c r="C1308"/>
      <c r="D1308"/>
      <c r="E1308"/>
      <c r="F1308"/>
    </row>
    <row r="1309" spans="1:6" ht="15" x14ac:dyDescent="0.25">
      <c r="A1309"/>
      <c r="B1309"/>
      <c r="C1309"/>
      <c r="D1309"/>
      <c r="E1309"/>
      <c r="F1309"/>
    </row>
    <row r="1310" spans="1:6" ht="15" x14ac:dyDescent="0.25">
      <c r="A1310"/>
      <c r="B1310"/>
      <c r="C1310"/>
      <c r="D1310"/>
      <c r="E1310"/>
      <c r="F1310"/>
    </row>
    <row r="1311" spans="1:6" ht="15" x14ac:dyDescent="0.25">
      <c r="A1311"/>
      <c r="B1311"/>
      <c r="C1311"/>
      <c r="D1311"/>
      <c r="E1311"/>
      <c r="F1311"/>
    </row>
    <row r="1312" spans="1:6" ht="15" x14ac:dyDescent="0.25">
      <c r="A1312"/>
      <c r="B1312"/>
      <c r="C1312"/>
      <c r="D1312"/>
      <c r="E1312"/>
      <c r="F1312"/>
    </row>
    <row r="1313" spans="1:6" ht="15" x14ac:dyDescent="0.25">
      <c r="A1313"/>
      <c r="B1313"/>
      <c r="C1313"/>
      <c r="D1313"/>
      <c r="E1313"/>
      <c r="F1313"/>
    </row>
    <row r="1314" spans="1:6" ht="15" x14ac:dyDescent="0.25">
      <c r="A1314"/>
      <c r="B1314"/>
      <c r="C1314"/>
      <c r="D1314"/>
      <c r="E1314"/>
      <c r="F1314"/>
    </row>
    <row r="1315" spans="1:6" ht="15" x14ac:dyDescent="0.25">
      <c r="A1315"/>
      <c r="B1315"/>
      <c r="C1315"/>
      <c r="D1315"/>
      <c r="E1315"/>
      <c r="F1315"/>
    </row>
    <row r="1316" spans="1:6" ht="15" x14ac:dyDescent="0.25">
      <c r="A1316"/>
      <c r="B1316"/>
      <c r="C1316"/>
      <c r="D1316"/>
      <c r="E1316"/>
      <c r="F1316"/>
    </row>
    <row r="1317" spans="1:6" ht="15" x14ac:dyDescent="0.25">
      <c r="A1317"/>
      <c r="B1317"/>
      <c r="C1317"/>
      <c r="D1317"/>
      <c r="E1317"/>
      <c r="F1317"/>
    </row>
    <row r="1318" spans="1:6" ht="15" x14ac:dyDescent="0.25">
      <c r="A1318"/>
      <c r="B1318"/>
      <c r="C1318"/>
      <c r="D1318"/>
      <c r="E1318"/>
      <c r="F1318"/>
    </row>
    <row r="1319" spans="1:6" ht="15" x14ac:dyDescent="0.25">
      <c r="A1319"/>
      <c r="B1319"/>
      <c r="C1319"/>
      <c r="D1319"/>
      <c r="E1319"/>
      <c r="F1319"/>
    </row>
    <row r="1320" spans="1:6" ht="15" x14ac:dyDescent="0.25">
      <c r="A1320"/>
      <c r="B1320"/>
      <c r="C1320"/>
      <c r="D1320"/>
      <c r="E1320"/>
      <c r="F1320"/>
    </row>
    <row r="1321" spans="1:6" ht="15" x14ac:dyDescent="0.25">
      <c r="A1321"/>
      <c r="B1321"/>
      <c r="C1321"/>
      <c r="D1321"/>
      <c r="E1321"/>
      <c r="F1321"/>
    </row>
    <row r="1322" spans="1:6" ht="15" x14ac:dyDescent="0.25">
      <c r="A1322"/>
      <c r="B1322"/>
      <c r="C1322"/>
      <c r="D1322"/>
      <c r="E1322"/>
      <c r="F1322"/>
    </row>
    <row r="1323" spans="1:6" ht="15" x14ac:dyDescent="0.25">
      <c r="A1323"/>
      <c r="B1323"/>
      <c r="C1323"/>
      <c r="D1323"/>
      <c r="E1323"/>
      <c r="F1323"/>
    </row>
    <row r="1324" spans="1:6" ht="15" x14ac:dyDescent="0.25">
      <c r="A1324"/>
      <c r="B1324"/>
      <c r="C1324"/>
      <c r="D1324"/>
      <c r="E1324"/>
      <c r="F1324"/>
    </row>
    <row r="1325" spans="1:6" ht="15" x14ac:dyDescent="0.25">
      <c r="A1325"/>
      <c r="B1325"/>
      <c r="C1325"/>
      <c r="D1325"/>
      <c r="E1325"/>
      <c r="F1325"/>
    </row>
    <row r="1326" spans="1:6" ht="15" x14ac:dyDescent="0.25">
      <c r="A1326"/>
      <c r="B1326"/>
      <c r="C1326"/>
      <c r="D1326"/>
      <c r="E1326"/>
      <c r="F1326"/>
    </row>
    <row r="1327" spans="1:6" ht="15" x14ac:dyDescent="0.25">
      <c r="A1327"/>
      <c r="B1327"/>
      <c r="C1327"/>
      <c r="D1327"/>
      <c r="E1327"/>
      <c r="F1327"/>
    </row>
    <row r="1328" spans="1:6" ht="15" x14ac:dyDescent="0.25">
      <c r="A1328"/>
      <c r="B1328"/>
      <c r="C1328"/>
      <c r="D1328"/>
      <c r="E1328"/>
      <c r="F1328"/>
    </row>
    <row r="1329" spans="1:6" ht="15" x14ac:dyDescent="0.25">
      <c r="A1329"/>
      <c r="B1329"/>
      <c r="C1329"/>
      <c r="D1329"/>
      <c r="E1329"/>
      <c r="F1329"/>
    </row>
    <row r="1330" spans="1:6" ht="15" x14ac:dyDescent="0.25">
      <c r="A1330"/>
      <c r="B1330"/>
      <c r="C1330"/>
      <c r="D1330"/>
      <c r="E1330"/>
      <c r="F1330"/>
    </row>
    <row r="1331" spans="1:6" ht="15" x14ac:dyDescent="0.25">
      <c r="A1331"/>
      <c r="B1331"/>
      <c r="C1331"/>
      <c r="D1331"/>
      <c r="E1331"/>
      <c r="F1331"/>
    </row>
    <row r="1332" spans="1:6" ht="15" x14ac:dyDescent="0.25">
      <c r="A1332"/>
      <c r="B1332"/>
      <c r="C1332"/>
      <c r="D1332"/>
      <c r="E1332"/>
      <c r="F1332"/>
    </row>
    <row r="1333" spans="1:6" ht="15" x14ac:dyDescent="0.25">
      <c r="A1333"/>
      <c r="B1333"/>
      <c r="C1333"/>
      <c r="D1333"/>
      <c r="E1333"/>
      <c r="F1333"/>
    </row>
    <row r="1334" spans="1:6" ht="15" x14ac:dyDescent="0.25">
      <c r="A1334"/>
      <c r="B1334"/>
      <c r="C1334"/>
      <c r="D1334"/>
      <c r="E1334"/>
      <c r="F1334"/>
    </row>
    <row r="1335" spans="1:6" ht="15" x14ac:dyDescent="0.25">
      <c r="A1335"/>
      <c r="B1335"/>
      <c r="C1335"/>
      <c r="D1335"/>
      <c r="E1335"/>
      <c r="F1335"/>
    </row>
    <row r="1336" spans="1:6" ht="15" x14ac:dyDescent="0.25">
      <c r="A1336"/>
      <c r="B1336"/>
      <c r="C1336"/>
      <c r="D1336"/>
      <c r="E1336"/>
      <c r="F1336"/>
    </row>
    <row r="1337" spans="1:6" ht="15" x14ac:dyDescent="0.25">
      <c r="A1337"/>
      <c r="B1337"/>
      <c r="C1337"/>
      <c r="D1337"/>
      <c r="E1337"/>
      <c r="F1337"/>
    </row>
    <row r="1338" spans="1:6" ht="15" x14ac:dyDescent="0.25">
      <c r="A1338"/>
      <c r="B1338"/>
      <c r="C1338"/>
      <c r="D1338"/>
      <c r="E1338"/>
      <c r="F1338"/>
    </row>
    <row r="1339" spans="1:6" ht="15" x14ac:dyDescent="0.25">
      <c r="A1339"/>
      <c r="B1339"/>
      <c r="C1339"/>
      <c r="D1339"/>
      <c r="E1339"/>
      <c r="F1339"/>
    </row>
    <row r="1340" spans="1:6" ht="15" x14ac:dyDescent="0.25">
      <c r="A1340"/>
      <c r="B1340"/>
      <c r="C1340"/>
      <c r="D1340"/>
      <c r="E1340"/>
      <c r="F1340"/>
    </row>
    <row r="1341" spans="1:6" ht="15" x14ac:dyDescent="0.25">
      <c r="A1341"/>
      <c r="B1341"/>
      <c r="C1341"/>
      <c r="D1341"/>
      <c r="E1341"/>
      <c r="F1341"/>
    </row>
    <row r="1342" spans="1:6" ht="15" x14ac:dyDescent="0.25">
      <c r="A1342"/>
      <c r="B1342"/>
      <c r="C1342"/>
      <c r="D1342"/>
      <c r="E1342"/>
      <c r="F1342"/>
    </row>
    <row r="1343" spans="1:6" ht="15" x14ac:dyDescent="0.25">
      <c r="A1343"/>
      <c r="B1343"/>
      <c r="C1343"/>
      <c r="D1343"/>
      <c r="E1343"/>
      <c r="F1343"/>
    </row>
    <row r="1344" spans="1:6" ht="15" x14ac:dyDescent="0.25">
      <c r="A1344"/>
      <c r="B1344"/>
      <c r="C1344"/>
      <c r="D1344"/>
      <c r="E1344"/>
      <c r="F1344"/>
    </row>
    <row r="1345" spans="1:6" ht="15" x14ac:dyDescent="0.25">
      <c r="A1345"/>
      <c r="B1345"/>
      <c r="C1345"/>
      <c r="D1345"/>
      <c r="E1345"/>
      <c r="F1345"/>
    </row>
    <row r="1346" spans="1:6" ht="15" x14ac:dyDescent="0.25">
      <c r="A1346"/>
      <c r="B1346"/>
      <c r="C1346"/>
      <c r="D1346"/>
      <c r="E1346"/>
      <c r="F1346"/>
    </row>
    <row r="1347" spans="1:6" ht="15" x14ac:dyDescent="0.25">
      <c r="A1347"/>
      <c r="B1347"/>
      <c r="C1347"/>
      <c r="D1347"/>
      <c r="E1347"/>
      <c r="F1347"/>
    </row>
    <row r="1348" spans="1:6" ht="15" x14ac:dyDescent="0.25">
      <c r="A1348"/>
      <c r="B1348"/>
      <c r="C1348"/>
      <c r="D1348"/>
      <c r="E1348"/>
      <c r="F1348"/>
    </row>
    <row r="1349" spans="1:6" ht="15" x14ac:dyDescent="0.25">
      <c r="A1349"/>
      <c r="B1349"/>
      <c r="C1349"/>
      <c r="D1349"/>
      <c r="E1349"/>
      <c r="F1349"/>
    </row>
    <row r="1350" spans="1:6" ht="15" x14ac:dyDescent="0.25">
      <c r="A1350"/>
      <c r="B1350"/>
      <c r="C1350"/>
      <c r="D1350"/>
      <c r="E1350"/>
      <c r="F1350"/>
    </row>
    <row r="1351" spans="1:6" ht="15" x14ac:dyDescent="0.25">
      <c r="A1351"/>
      <c r="B1351"/>
      <c r="C1351"/>
      <c r="D1351"/>
      <c r="E1351"/>
      <c r="F1351"/>
    </row>
    <row r="1352" spans="1:6" ht="15" x14ac:dyDescent="0.25">
      <c r="A1352"/>
      <c r="B1352"/>
      <c r="C1352"/>
      <c r="D1352"/>
      <c r="E1352"/>
      <c r="F1352"/>
    </row>
    <row r="1353" spans="1:6" ht="15" x14ac:dyDescent="0.25">
      <c r="A1353"/>
      <c r="B1353"/>
      <c r="C1353"/>
      <c r="D1353"/>
      <c r="E1353"/>
      <c r="F1353"/>
    </row>
    <row r="1354" spans="1:6" ht="15" x14ac:dyDescent="0.25">
      <c r="A1354"/>
      <c r="B1354"/>
      <c r="C1354"/>
      <c r="D1354"/>
      <c r="E1354"/>
      <c r="F1354"/>
    </row>
    <row r="1355" spans="1:6" ht="15" x14ac:dyDescent="0.25">
      <c r="A1355"/>
      <c r="B1355"/>
      <c r="C1355"/>
      <c r="D1355"/>
      <c r="E1355"/>
      <c r="F1355"/>
    </row>
    <row r="1356" spans="1:6" ht="15" x14ac:dyDescent="0.25">
      <c r="A1356"/>
      <c r="B1356"/>
      <c r="C1356"/>
      <c r="D1356"/>
      <c r="E1356"/>
      <c r="F1356"/>
    </row>
    <row r="1357" spans="1:6" ht="15" x14ac:dyDescent="0.25">
      <c r="A1357"/>
      <c r="B1357"/>
      <c r="C1357"/>
      <c r="D1357"/>
      <c r="E1357"/>
      <c r="F1357"/>
    </row>
    <row r="1358" spans="1:6" ht="15" x14ac:dyDescent="0.25">
      <c r="A1358"/>
      <c r="B1358"/>
      <c r="C1358"/>
      <c r="D1358"/>
      <c r="E1358"/>
      <c r="F1358"/>
    </row>
    <row r="1359" spans="1:6" ht="15" x14ac:dyDescent="0.25">
      <c r="A1359"/>
      <c r="B1359"/>
      <c r="C1359"/>
      <c r="D1359"/>
      <c r="E1359"/>
      <c r="F1359"/>
    </row>
    <row r="1360" spans="1:6" ht="15" x14ac:dyDescent="0.25">
      <c r="A1360"/>
      <c r="B1360"/>
      <c r="C1360"/>
      <c r="D1360"/>
      <c r="E1360"/>
      <c r="F1360"/>
    </row>
    <row r="1361" spans="1:6" ht="15" x14ac:dyDescent="0.25">
      <c r="A1361"/>
      <c r="B1361"/>
      <c r="C1361"/>
      <c r="D1361"/>
      <c r="E1361"/>
      <c r="F1361"/>
    </row>
    <row r="1362" spans="1:6" ht="15" x14ac:dyDescent="0.25">
      <c r="A1362"/>
      <c r="B1362"/>
      <c r="C1362"/>
      <c r="D1362"/>
      <c r="E1362"/>
      <c r="F1362"/>
    </row>
    <row r="1363" spans="1:6" ht="15" x14ac:dyDescent="0.25">
      <c r="A1363"/>
      <c r="B1363"/>
      <c r="C1363"/>
      <c r="D1363"/>
      <c r="E1363"/>
      <c r="F1363"/>
    </row>
    <row r="1364" spans="1:6" ht="15" x14ac:dyDescent="0.25">
      <c r="A1364"/>
      <c r="B1364"/>
      <c r="C1364"/>
      <c r="D1364"/>
      <c r="E1364"/>
      <c r="F1364"/>
    </row>
    <row r="1365" spans="1:6" ht="15" x14ac:dyDescent="0.25">
      <c r="A1365"/>
      <c r="B1365"/>
      <c r="C1365"/>
      <c r="D1365"/>
      <c r="E1365"/>
      <c r="F1365"/>
    </row>
    <row r="1366" spans="1:6" ht="15" x14ac:dyDescent="0.25">
      <c r="A1366"/>
      <c r="B1366"/>
      <c r="C1366"/>
      <c r="D1366"/>
      <c r="E1366"/>
      <c r="F1366"/>
    </row>
    <row r="1367" spans="1:6" ht="15" x14ac:dyDescent="0.25">
      <c r="A1367"/>
      <c r="B1367"/>
      <c r="C1367"/>
      <c r="D1367"/>
      <c r="E1367"/>
      <c r="F1367"/>
    </row>
    <row r="1368" spans="1:6" ht="15" x14ac:dyDescent="0.25">
      <c r="A1368"/>
      <c r="B1368"/>
      <c r="C1368"/>
      <c r="D1368"/>
      <c r="E1368"/>
      <c r="F1368"/>
    </row>
    <row r="1369" spans="1:6" ht="15" x14ac:dyDescent="0.25">
      <c r="A1369"/>
      <c r="B1369"/>
      <c r="C1369"/>
      <c r="D1369"/>
      <c r="E1369"/>
      <c r="F1369"/>
    </row>
    <row r="1370" spans="1:6" ht="15" x14ac:dyDescent="0.25">
      <c r="A1370"/>
      <c r="B1370"/>
      <c r="C1370"/>
      <c r="D1370"/>
      <c r="E1370"/>
      <c r="F1370"/>
    </row>
    <row r="1371" spans="1:6" ht="15" x14ac:dyDescent="0.25">
      <c r="A1371"/>
      <c r="B1371"/>
      <c r="C1371"/>
      <c r="D1371"/>
      <c r="E1371"/>
      <c r="F1371"/>
    </row>
    <row r="1372" spans="1:6" ht="15" x14ac:dyDescent="0.25">
      <c r="A1372"/>
      <c r="B1372"/>
      <c r="C1372"/>
      <c r="D1372"/>
      <c r="E1372"/>
      <c r="F1372"/>
    </row>
    <row r="1373" spans="1:6" ht="15" x14ac:dyDescent="0.25">
      <c r="A1373"/>
      <c r="B1373"/>
      <c r="C1373"/>
      <c r="D1373"/>
      <c r="E1373"/>
      <c r="F1373"/>
    </row>
    <row r="1374" spans="1:6" ht="15" x14ac:dyDescent="0.25">
      <c r="A1374"/>
      <c r="B1374"/>
      <c r="C1374"/>
      <c r="D1374"/>
      <c r="E1374"/>
      <c r="F1374"/>
    </row>
    <row r="1375" spans="1:6" ht="15" x14ac:dyDescent="0.25">
      <c r="A1375"/>
      <c r="B1375"/>
      <c r="C1375"/>
      <c r="D1375"/>
      <c r="E1375"/>
      <c r="F1375"/>
    </row>
    <row r="1376" spans="1:6" ht="15" x14ac:dyDescent="0.25">
      <c r="A1376"/>
      <c r="B1376"/>
      <c r="C1376"/>
      <c r="D1376"/>
      <c r="E1376"/>
      <c r="F1376"/>
    </row>
    <row r="1377" spans="1:6" ht="15" x14ac:dyDescent="0.25">
      <c r="A1377"/>
      <c r="B1377"/>
      <c r="C1377"/>
      <c r="D1377"/>
      <c r="E1377"/>
      <c r="F1377"/>
    </row>
    <row r="1378" spans="1:6" ht="15" x14ac:dyDescent="0.25">
      <c r="A1378"/>
      <c r="B1378"/>
      <c r="C1378"/>
      <c r="D1378"/>
      <c r="E1378"/>
      <c r="F1378"/>
    </row>
    <row r="1379" spans="1:6" ht="15" x14ac:dyDescent="0.25">
      <c r="A1379"/>
      <c r="B1379"/>
      <c r="C1379"/>
      <c r="D1379"/>
      <c r="E1379"/>
      <c r="F1379"/>
    </row>
    <row r="1380" spans="1:6" ht="15" x14ac:dyDescent="0.25">
      <c r="A1380"/>
      <c r="B1380"/>
      <c r="C1380"/>
      <c r="D1380"/>
      <c r="E1380"/>
      <c r="F1380"/>
    </row>
    <row r="1381" spans="1:6" ht="15" x14ac:dyDescent="0.25">
      <c r="A1381"/>
      <c r="B1381"/>
      <c r="C1381"/>
      <c r="D1381"/>
      <c r="E1381"/>
      <c r="F1381"/>
    </row>
    <row r="1382" spans="1:6" ht="15" x14ac:dyDescent="0.25">
      <c r="A1382"/>
      <c r="B1382"/>
      <c r="C1382"/>
      <c r="D1382"/>
      <c r="E1382"/>
      <c r="F1382"/>
    </row>
    <row r="1383" spans="1:6" ht="15" x14ac:dyDescent="0.25">
      <c r="A1383"/>
      <c r="B1383"/>
      <c r="C1383"/>
      <c r="D1383"/>
      <c r="E1383"/>
      <c r="F1383"/>
    </row>
    <row r="1384" spans="1:6" ht="15" x14ac:dyDescent="0.25">
      <c r="A1384"/>
      <c r="B1384"/>
      <c r="C1384"/>
      <c r="D1384"/>
      <c r="E1384"/>
      <c r="F1384"/>
    </row>
    <row r="1385" spans="1:6" ht="15" x14ac:dyDescent="0.25">
      <c r="A1385"/>
      <c r="B1385"/>
      <c r="C1385"/>
      <c r="D1385"/>
      <c r="E1385"/>
      <c r="F1385"/>
    </row>
    <row r="1386" spans="1:6" ht="15" x14ac:dyDescent="0.25">
      <c r="A1386"/>
      <c r="B1386"/>
      <c r="C1386"/>
      <c r="D1386"/>
      <c r="E1386"/>
      <c r="F1386"/>
    </row>
    <row r="1387" spans="1:6" ht="15" x14ac:dyDescent="0.25">
      <c r="A1387"/>
      <c r="B1387"/>
      <c r="C1387"/>
      <c r="D1387"/>
      <c r="E1387"/>
      <c r="F1387"/>
    </row>
    <row r="1388" spans="1:6" ht="15" x14ac:dyDescent="0.25">
      <c r="A1388"/>
      <c r="B1388"/>
      <c r="C1388"/>
      <c r="D1388"/>
      <c r="E1388"/>
      <c r="F1388"/>
    </row>
    <row r="1389" spans="1:6" ht="15" x14ac:dyDescent="0.25">
      <c r="A1389"/>
      <c r="B1389"/>
      <c r="C1389"/>
      <c r="D1389"/>
      <c r="E1389"/>
      <c r="F1389"/>
    </row>
    <row r="1390" spans="1:6" ht="15" x14ac:dyDescent="0.25">
      <c r="A1390"/>
      <c r="B1390"/>
      <c r="C1390"/>
      <c r="D1390"/>
      <c r="E1390"/>
      <c r="F1390"/>
    </row>
    <row r="1391" spans="1:6" ht="15" x14ac:dyDescent="0.25">
      <c r="A1391"/>
      <c r="B1391"/>
      <c r="C1391"/>
      <c r="D1391"/>
      <c r="E1391"/>
      <c r="F1391"/>
    </row>
    <row r="1392" spans="1:6" ht="15" x14ac:dyDescent="0.25">
      <c r="A1392"/>
      <c r="B1392"/>
      <c r="C1392"/>
      <c r="D1392"/>
      <c r="E1392"/>
      <c r="F1392"/>
    </row>
    <row r="1393" spans="1:6" ht="15" x14ac:dyDescent="0.25">
      <c r="A1393"/>
      <c r="B1393"/>
      <c r="C1393"/>
      <c r="D1393"/>
      <c r="E1393"/>
      <c r="F1393"/>
    </row>
    <row r="1394" spans="1:6" ht="15" x14ac:dyDescent="0.25">
      <c r="A1394"/>
      <c r="B1394"/>
      <c r="C1394"/>
      <c r="D1394"/>
      <c r="E1394"/>
      <c r="F1394"/>
    </row>
    <row r="1395" spans="1:6" ht="15" x14ac:dyDescent="0.25">
      <c r="A1395"/>
      <c r="B1395"/>
      <c r="C1395"/>
      <c r="D1395"/>
      <c r="E1395"/>
      <c r="F1395"/>
    </row>
    <row r="1396" spans="1:6" ht="15" x14ac:dyDescent="0.25">
      <c r="A1396"/>
      <c r="B1396"/>
      <c r="C1396"/>
      <c r="D1396"/>
      <c r="E1396"/>
      <c r="F1396"/>
    </row>
    <row r="1397" spans="1:6" ht="15" x14ac:dyDescent="0.25">
      <c r="A1397"/>
      <c r="B1397"/>
      <c r="C1397"/>
      <c r="D1397"/>
      <c r="E1397"/>
      <c r="F1397"/>
    </row>
    <row r="1398" spans="1:6" ht="15" x14ac:dyDescent="0.25">
      <c r="A1398"/>
      <c r="B1398"/>
      <c r="C1398"/>
      <c r="D1398"/>
      <c r="E1398"/>
      <c r="F1398"/>
    </row>
    <row r="1399" spans="1:6" ht="15" x14ac:dyDescent="0.25">
      <c r="A1399"/>
      <c r="B1399"/>
      <c r="C1399"/>
      <c r="D1399"/>
      <c r="E1399"/>
      <c r="F1399"/>
    </row>
    <row r="1400" spans="1:6" ht="15" x14ac:dyDescent="0.25">
      <c r="A1400"/>
      <c r="B1400"/>
      <c r="C1400"/>
      <c r="D1400"/>
      <c r="E1400"/>
      <c r="F1400"/>
    </row>
    <row r="1401" spans="1:6" ht="15" x14ac:dyDescent="0.25">
      <c r="A1401"/>
      <c r="B1401"/>
      <c r="C1401"/>
      <c r="D1401"/>
      <c r="E1401"/>
      <c r="F1401"/>
    </row>
    <row r="1402" spans="1:6" ht="15" x14ac:dyDescent="0.25">
      <c r="A1402"/>
      <c r="B1402"/>
      <c r="C1402"/>
      <c r="D1402"/>
      <c r="E1402"/>
      <c r="F1402"/>
    </row>
    <row r="1403" spans="1:6" ht="15" x14ac:dyDescent="0.25">
      <c r="A1403"/>
      <c r="B1403"/>
      <c r="C1403"/>
      <c r="D1403"/>
      <c r="E1403"/>
      <c r="F1403"/>
    </row>
    <row r="1404" spans="1:6" ht="15" x14ac:dyDescent="0.25">
      <c r="A1404"/>
      <c r="B1404"/>
      <c r="C1404"/>
      <c r="D1404"/>
      <c r="E1404"/>
      <c r="F1404"/>
    </row>
    <row r="1405" spans="1:6" ht="15" x14ac:dyDescent="0.25">
      <c r="A1405"/>
      <c r="B1405"/>
      <c r="C1405"/>
      <c r="D1405"/>
      <c r="E1405"/>
      <c r="F1405"/>
    </row>
    <row r="1406" spans="1:6" ht="15" x14ac:dyDescent="0.25">
      <c r="A1406"/>
      <c r="B1406"/>
      <c r="C1406"/>
      <c r="D1406"/>
      <c r="E1406"/>
      <c r="F1406"/>
    </row>
    <row r="1407" spans="1:6" ht="15" x14ac:dyDescent="0.25">
      <c r="A1407"/>
      <c r="B1407"/>
      <c r="C1407"/>
      <c r="D1407"/>
      <c r="E1407"/>
      <c r="F1407"/>
    </row>
    <row r="1408" spans="1:6" ht="15" x14ac:dyDescent="0.25">
      <c r="A1408"/>
      <c r="B1408"/>
      <c r="C1408"/>
      <c r="D1408"/>
      <c r="E1408"/>
      <c r="F1408"/>
    </row>
    <row r="1409" spans="1:6" ht="15" x14ac:dyDescent="0.25">
      <c r="A1409"/>
      <c r="B1409"/>
      <c r="C1409"/>
      <c r="D1409"/>
      <c r="E1409"/>
      <c r="F1409"/>
    </row>
    <row r="1410" spans="1:6" ht="15" x14ac:dyDescent="0.25">
      <c r="A1410"/>
      <c r="B1410"/>
      <c r="C1410"/>
      <c r="D1410"/>
      <c r="E1410"/>
      <c r="F1410"/>
    </row>
    <row r="1411" spans="1:6" ht="15" x14ac:dyDescent="0.25">
      <c r="A1411"/>
      <c r="B1411"/>
      <c r="C1411"/>
      <c r="D1411"/>
      <c r="E1411"/>
      <c r="F1411"/>
    </row>
    <row r="1412" spans="1:6" ht="15" x14ac:dyDescent="0.25">
      <c r="A1412"/>
      <c r="B1412"/>
      <c r="C1412"/>
      <c r="D1412"/>
      <c r="E1412"/>
      <c r="F1412"/>
    </row>
    <row r="1413" spans="1:6" ht="15" x14ac:dyDescent="0.25">
      <c r="A1413"/>
      <c r="B1413"/>
      <c r="C1413"/>
      <c r="D1413"/>
      <c r="E1413"/>
      <c r="F1413"/>
    </row>
    <row r="1414" spans="1:6" ht="15" x14ac:dyDescent="0.25">
      <c r="A1414"/>
      <c r="B1414"/>
      <c r="C1414"/>
      <c r="D1414"/>
      <c r="E1414"/>
      <c r="F1414"/>
    </row>
    <row r="1415" spans="1:6" ht="15" x14ac:dyDescent="0.25">
      <c r="A1415"/>
      <c r="B1415"/>
      <c r="C1415"/>
      <c r="D1415"/>
      <c r="E1415"/>
      <c r="F1415"/>
    </row>
    <row r="1416" spans="1:6" ht="15" x14ac:dyDescent="0.25">
      <c r="A1416"/>
      <c r="B1416"/>
      <c r="C1416"/>
      <c r="D1416"/>
      <c r="E1416"/>
      <c r="F1416"/>
    </row>
    <row r="1417" spans="1:6" ht="15" x14ac:dyDescent="0.25">
      <c r="A1417"/>
      <c r="B1417"/>
      <c r="C1417"/>
      <c r="D1417"/>
      <c r="E1417"/>
      <c r="F1417"/>
    </row>
    <row r="1418" spans="1:6" ht="15" x14ac:dyDescent="0.25">
      <c r="A1418"/>
      <c r="B1418"/>
      <c r="C1418"/>
      <c r="D1418"/>
      <c r="E1418"/>
      <c r="F1418"/>
    </row>
    <row r="1419" spans="1:6" ht="15" x14ac:dyDescent="0.25">
      <c r="A1419"/>
      <c r="B1419"/>
      <c r="C1419"/>
      <c r="D1419"/>
      <c r="E1419"/>
      <c r="F1419"/>
    </row>
    <row r="1420" spans="1:6" ht="15" x14ac:dyDescent="0.25">
      <c r="A1420"/>
      <c r="B1420"/>
      <c r="C1420"/>
      <c r="D1420"/>
      <c r="E1420"/>
      <c r="F1420"/>
    </row>
    <row r="1421" spans="1:6" ht="15" x14ac:dyDescent="0.25">
      <c r="A1421"/>
      <c r="B1421"/>
      <c r="C1421"/>
      <c r="D1421"/>
      <c r="E1421"/>
      <c r="F1421"/>
    </row>
    <row r="1422" spans="1:6" ht="15" x14ac:dyDescent="0.25">
      <c r="A1422"/>
      <c r="B1422"/>
      <c r="C1422"/>
      <c r="D1422"/>
      <c r="E1422"/>
      <c r="F1422"/>
    </row>
    <row r="1423" spans="1:6" ht="15" x14ac:dyDescent="0.25">
      <c r="A1423"/>
      <c r="B1423"/>
      <c r="C1423"/>
      <c r="D1423"/>
      <c r="E1423"/>
      <c r="F1423"/>
    </row>
    <row r="1424" spans="1:6" ht="15" x14ac:dyDescent="0.25">
      <c r="A1424"/>
      <c r="B1424"/>
      <c r="C1424"/>
      <c r="D1424"/>
      <c r="E1424"/>
      <c r="F1424"/>
    </row>
    <row r="1425" spans="1:6" ht="15" x14ac:dyDescent="0.25">
      <c r="A1425"/>
      <c r="B1425"/>
      <c r="C1425"/>
      <c r="D1425"/>
      <c r="E1425"/>
      <c r="F1425"/>
    </row>
    <row r="1426" spans="1:6" ht="15" x14ac:dyDescent="0.25">
      <c r="A1426"/>
      <c r="B1426"/>
      <c r="C1426"/>
      <c r="D1426"/>
      <c r="E1426"/>
      <c r="F1426"/>
    </row>
    <row r="1427" spans="1:6" ht="15" x14ac:dyDescent="0.25">
      <c r="A1427"/>
      <c r="B1427"/>
      <c r="C1427"/>
      <c r="D1427"/>
      <c r="E1427"/>
      <c r="F1427"/>
    </row>
    <row r="1428" spans="1:6" ht="15" x14ac:dyDescent="0.25">
      <c r="A1428"/>
      <c r="B1428"/>
      <c r="C1428"/>
      <c r="D1428"/>
      <c r="E1428"/>
      <c r="F1428"/>
    </row>
    <row r="1429" spans="1:6" ht="15" x14ac:dyDescent="0.25">
      <c r="A1429"/>
      <c r="B1429"/>
      <c r="C1429"/>
      <c r="D1429"/>
      <c r="E1429"/>
      <c r="F1429"/>
    </row>
    <row r="1430" spans="1:6" ht="15" x14ac:dyDescent="0.25">
      <c r="A1430"/>
      <c r="B1430"/>
      <c r="C1430"/>
      <c r="D1430"/>
      <c r="E1430"/>
      <c r="F1430"/>
    </row>
    <row r="1431" spans="1:6" ht="15" x14ac:dyDescent="0.25">
      <c r="A1431"/>
      <c r="B1431"/>
      <c r="C1431"/>
      <c r="D1431"/>
      <c r="E1431"/>
      <c r="F1431"/>
    </row>
    <row r="1432" spans="1:6" ht="15" x14ac:dyDescent="0.25">
      <c r="A1432"/>
      <c r="B1432"/>
      <c r="C1432"/>
      <c r="D1432"/>
      <c r="E1432"/>
      <c r="F1432"/>
    </row>
    <row r="1433" spans="1:6" ht="15" x14ac:dyDescent="0.25">
      <c r="A1433"/>
      <c r="B1433"/>
      <c r="C1433"/>
      <c r="D1433"/>
      <c r="E1433"/>
      <c r="F1433"/>
    </row>
    <row r="1434" spans="1:6" ht="15" x14ac:dyDescent="0.25">
      <c r="A1434"/>
      <c r="B1434"/>
      <c r="C1434"/>
      <c r="D1434"/>
      <c r="E1434"/>
      <c r="F1434"/>
    </row>
    <row r="1435" spans="1:6" ht="15" x14ac:dyDescent="0.25">
      <c r="A1435"/>
      <c r="B1435"/>
      <c r="C1435"/>
      <c r="D1435"/>
      <c r="E1435"/>
      <c r="F1435"/>
    </row>
    <row r="1436" spans="1:6" ht="15" x14ac:dyDescent="0.25">
      <c r="A1436"/>
      <c r="B1436"/>
      <c r="C1436"/>
      <c r="D1436"/>
      <c r="E1436"/>
      <c r="F1436"/>
    </row>
    <row r="1437" spans="1:6" ht="15" x14ac:dyDescent="0.25">
      <c r="A1437"/>
      <c r="B1437"/>
      <c r="C1437"/>
      <c r="D1437"/>
      <c r="E1437"/>
      <c r="F1437"/>
    </row>
    <row r="1438" spans="1:6" ht="15" x14ac:dyDescent="0.25">
      <c r="A1438"/>
      <c r="B1438"/>
      <c r="C1438"/>
      <c r="D1438"/>
      <c r="E1438"/>
      <c r="F1438"/>
    </row>
    <row r="1439" spans="1:6" ht="15" x14ac:dyDescent="0.25">
      <c r="A1439"/>
      <c r="B1439"/>
      <c r="C1439"/>
      <c r="D1439"/>
      <c r="E1439"/>
      <c r="F1439"/>
    </row>
    <row r="1440" spans="1:6" ht="15" x14ac:dyDescent="0.25">
      <c r="A1440"/>
      <c r="B1440"/>
      <c r="C1440"/>
      <c r="D1440"/>
      <c r="E1440"/>
      <c r="F1440"/>
    </row>
    <row r="1441" spans="1:6" ht="15" x14ac:dyDescent="0.25">
      <c r="A1441"/>
      <c r="B1441"/>
      <c r="C1441"/>
      <c r="D1441"/>
      <c r="E1441"/>
      <c r="F1441"/>
    </row>
    <row r="1442" spans="1:6" ht="15" x14ac:dyDescent="0.25">
      <c r="A1442"/>
      <c r="B1442"/>
      <c r="C1442"/>
      <c r="D1442"/>
      <c r="E1442"/>
      <c r="F1442"/>
    </row>
    <row r="1443" spans="1:6" ht="15" x14ac:dyDescent="0.25">
      <c r="A1443"/>
      <c r="B1443"/>
      <c r="C1443"/>
      <c r="D1443"/>
      <c r="E1443"/>
      <c r="F1443"/>
    </row>
    <row r="1444" spans="1:6" ht="15" x14ac:dyDescent="0.25">
      <c r="A1444"/>
      <c r="B1444"/>
      <c r="C1444"/>
      <c r="D1444"/>
      <c r="E1444"/>
      <c r="F1444"/>
    </row>
    <row r="1445" spans="1:6" ht="15" x14ac:dyDescent="0.25">
      <c r="A1445"/>
      <c r="B1445"/>
      <c r="C1445"/>
      <c r="D1445"/>
      <c r="E1445"/>
      <c r="F1445"/>
    </row>
    <row r="1446" spans="1:6" ht="15" x14ac:dyDescent="0.25">
      <c r="A1446"/>
      <c r="B1446"/>
      <c r="C1446"/>
      <c r="D1446"/>
      <c r="E1446"/>
      <c r="F1446"/>
    </row>
    <row r="1447" spans="1:6" ht="15" x14ac:dyDescent="0.25">
      <c r="A1447"/>
      <c r="B1447"/>
      <c r="C1447"/>
      <c r="D1447"/>
      <c r="E1447"/>
      <c r="F1447"/>
    </row>
    <row r="1448" spans="1:6" ht="15" x14ac:dyDescent="0.25">
      <c r="A1448"/>
      <c r="B1448"/>
      <c r="C1448"/>
      <c r="D1448"/>
      <c r="E1448"/>
      <c r="F1448"/>
    </row>
    <row r="1449" spans="1:6" ht="15" x14ac:dyDescent="0.25">
      <c r="A1449"/>
      <c r="B1449"/>
      <c r="C1449"/>
      <c r="D1449"/>
      <c r="E1449"/>
      <c r="F1449"/>
    </row>
    <row r="1450" spans="1:6" ht="15" x14ac:dyDescent="0.25">
      <c r="A1450"/>
      <c r="B1450"/>
      <c r="C1450"/>
      <c r="D1450"/>
      <c r="E1450"/>
      <c r="F1450"/>
    </row>
    <row r="1451" spans="1:6" ht="15" x14ac:dyDescent="0.25">
      <c r="A1451"/>
      <c r="B1451"/>
      <c r="C1451"/>
      <c r="D1451"/>
      <c r="E1451"/>
      <c r="F1451"/>
    </row>
    <row r="1452" spans="1:6" ht="15" x14ac:dyDescent="0.25">
      <c r="A1452"/>
      <c r="B1452"/>
      <c r="C1452"/>
      <c r="D1452"/>
      <c r="E1452"/>
      <c r="F1452"/>
    </row>
    <row r="1453" spans="1:6" ht="15" x14ac:dyDescent="0.25">
      <c r="A1453"/>
      <c r="B1453"/>
      <c r="C1453"/>
      <c r="D1453"/>
      <c r="E1453"/>
      <c r="F1453"/>
    </row>
    <row r="1454" spans="1:6" ht="15" x14ac:dyDescent="0.25">
      <c r="A1454"/>
      <c r="B1454"/>
      <c r="C1454"/>
      <c r="D1454"/>
      <c r="E1454"/>
      <c r="F1454"/>
    </row>
    <row r="1455" spans="1:6" ht="15" x14ac:dyDescent="0.25">
      <c r="A1455"/>
      <c r="B1455"/>
      <c r="C1455"/>
      <c r="D1455"/>
      <c r="E1455"/>
      <c r="F1455"/>
    </row>
    <row r="1456" spans="1:6" ht="15" x14ac:dyDescent="0.25">
      <c r="A1456"/>
      <c r="B1456"/>
      <c r="C1456"/>
      <c r="D1456"/>
      <c r="E1456"/>
      <c r="F1456"/>
    </row>
    <row r="1457" spans="1:6" ht="15" x14ac:dyDescent="0.25">
      <c r="A1457"/>
      <c r="B1457"/>
      <c r="C1457"/>
      <c r="D1457"/>
      <c r="E1457"/>
      <c r="F1457"/>
    </row>
    <row r="1458" spans="1:6" ht="15" x14ac:dyDescent="0.25">
      <c r="A1458"/>
      <c r="B1458"/>
      <c r="C1458"/>
      <c r="D1458"/>
      <c r="E1458"/>
      <c r="F1458"/>
    </row>
    <row r="1459" spans="1:6" ht="15" x14ac:dyDescent="0.25">
      <c r="A1459"/>
      <c r="B1459"/>
      <c r="C1459"/>
      <c r="D1459"/>
      <c r="E1459"/>
      <c r="F1459"/>
    </row>
    <row r="1460" spans="1:6" ht="15" x14ac:dyDescent="0.25">
      <c r="A1460"/>
      <c r="B1460"/>
      <c r="C1460"/>
      <c r="D1460"/>
      <c r="E1460"/>
      <c r="F1460"/>
    </row>
    <row r="1461" spans="1:6" ht="15" x14ac:dyDescent="0.25">
      <c r="A1461"/>
      <c r="B1461"/>
      <c r="C1461"/>
      <c r="D1461"/>
      <c r="E1461"/>
      <c r="F1461"/>
    </row>
    <row r="1462" spans="1:6" ht="15" x14ac:dyDescent="0.25">
      <c r="A1462"/>
      <c r="B1462"/>
      <c r="C1462"/>
      <c r="D1462"/>
      <c r="E1462"/>
      <c r="F1462"/>
    </row>
    <row r="1463" spans="1:6" ht="15" x14ac:dyDescent="0.25">
      <c r="A1463"/>
      <c r="B1463"/>
      <c r="C1463"/>
      <c r="D1463"/>
      <c r="E1463"/>
      <c r="F1463"/>
    </row>
    <row r="1464" spans="1:6" ht="15" x14ac:dyDescent="0.25">
      <c r="A1464"/>
      <c r="B1464"/>
      <c r="C1464"/>
      <c r="D1464"/>
      <c r="E1464"/>
      <c r="F1464"/>
    </row>
    <row r="1465" spans="1:6" ht="15" x14ac:dyDescent="0.25">
      <c r="A1465"/>
      <c r="B1465"/>
      <c r="C1465"/>
      <c r="D1465"/>
      <c r="E1465"/>
      <c r="F1465"/>
    </row>
    <row r="1466" spans="1:6" ht="15" x14ac:dyDescent="0.25">
      <c r="A1466"/>
      <c r="B1466"/>
      <c r="C1466"/>
      <c r="D1466"/>
      <c r="E1466"/>
      <c r="F1466"/>
    </row>
    <row r="1467" spans="1:6" ht="15" x14ac:dyDescent="0.25">
      <c r="A1467"/>
      <c r="B1467"/>
      <c r="C1467"/>
      <c r="D1467"/>
      <c r="E1467"/>
      <c r="F1467"/>
    </row>
    <row r="1468" spans="1:6" ht="15" x14ac:dyDescent="0.25">
      <c r="A1468"/>
      <c r="B1468"/>
      <c r="C1468"/>
      <c r="D1468"/>
      <c r="E1468"/>
      <c r="F1468"/>
    </row>
    <row r="1469" spans="1:6" ht="15" x14ac:dyDescent="0.25">
      <c r="A1469"/>
      <c r="B1469"/>
      <c r="C1469"/>
      <c r="D1469"/>
      <c r="E1469"/>
      <c r="F1469"/>
    </row>
    <row r="1470" spans="1:6" ht="15" x14ac:dyDescent="0.25">
      <c r="A1470"/>
      <c r="B1470"/>
      <c r="C1470"/>
      <c r="D1470"/>
      <c r="E1470"/>
      <c r="F1470"/>
    </row>
    <row r="1471" spans="1:6" ht="15" x14ac:dyDescent="0.25">
      <c r="A1471"/>
      <c r="B1471"/>
      <c r="C1471"/>
      <c r="D1471"/>
      <c r="E1471"/>
      <c r="F1471"/>
    </row>
    <row r="1472" spans="1:6" ht="15" x14ac:dyDescent="0.25">
      <c r="A1472"/>
      <c r="B1472"/>
      <c r="C1472"/>
      <c r="D1472"/>
      <c r="E1472"/>
      <c r="F1472"/>
    </row>
    <row r="1473" spans="1:6" ht="15" x14ac:dyDescent="0.25">
      <c r="A1473"/>
      <c r="B1473"/>
      <c r="C1473"/>
      <c r="D1473"/>
      <c r="E1473"/>
      <c r="F1473"/>
    </row>
    <row r="1474" spans="1:6" ht="15" x14ac:dyDescent="0.25">
      <c r="A1474"/>
      <c r="B1474"/>
      <c r="C1474"/>
      <c r="D1474"/>
      <c r="E1474"/>
      <c r="F1474"/>
    </row>
    <row r="1475" spans="1:6" ht="15" x14ac:dyDescent="0.25">
      <c r="A1475"/>
      <c r="B1475"/>
      <c r="C1475"/>
      <c r="D1475"/>
      <c r="E1475"/>
      <c r="F1475"/>
    </row>
    <row r="1476" spans="1:6" ht="15" x14ac:dyDescent="0.25">
      <c r="A1476"/>
      <c r="B1476"/>
      <c r="C1476"/>
      <c r="D1476"/>
      <c r="E1476"/>
      <c r="F1476"/>
    </row>
    <row r="1477" spans="1:6" ht="15" x14ac:dyDescent="0.25">
      <c r="A1477"/>
      <c r="B1477"/>
      <c r="C1477"/>
      <c r="D1477"/>
      <c r="E1477"/>
      <c r="F1477"/>
    </row>
    <row r="1478" spans="1:6" ht="15" x14ac:dyDescent="0.25">
      <c r="A1478"/>
      <c r="B1478"/>
      <c r="C1478"/>
      <c r="D1478"/>
      <c r="E1478"/>
      <c r="F1478"/>
    </row>
    <row r="1479" spans="1:6" ht="15" x14ac:dyDescent="0.25">
      <c r="A1479"/>
      <c r="B1479"/>
      <c r="C1479"/>
      <c r="D1479"/>
      <c r="E1479"/>
      <c r="F1479"/>
    </row>
    <row r="1480" spans="1:6" ht="15" x14ac:dyDescent="0.25">
      <c r="A1480"/>
      <c r="B1480"/>
      <c r="C1480"/>
      <c r="D1480"/>
      <c r="E1480"/>
      <c r="F1480"/>
    </row>
    <row r="1481" spans="1:6" ht="15" x14ac:dyDescent="0.25">
      <c r="A1481"/>
      <c r="B1481"/>
      <c r="C1481"/>
      <c r="D1481"/>
      <c r="E1481"/>
      <c r="F1481"/>
    </row>
    <row r="1482" spans="1:6" ht="15" x14ac:dyDescent="0.25">
      <c r="A1482"/>
      <c r="B1482"/>
      <c r="C1482"/>
      <c r="D1482"/>
      <c r="E1482"/>
      <c r="F1482"/>
    </row>
    <row r="1483" spans="1:6" ht="15" x14ac:dyDescent="0.25">
      <c r="A1483"/>
      <c r="B1483"/>
      <c r="C1483"/>
      <c r="D1483"/>
      <c r="E1483"/>
      <c r="F1483"/>
    </row>
    <row r="1484" spans="1:6" ht="15" x14ac:dyDescent="0.25">
      <c r="A1484"/>
      <c r="B1484"/>
      <c r="C1484"/>
      <c r="D1484"/>
      <c r="E1484"/>
      <c r="F1484"/>
    </row>
    <row r="1485" spans="1:6" ht="15" x14ac:dyDescent="0.25">
      <c r="A1485"/>
      <c r="B1485"/>
      <c r="C1485"/>
      <c r="D1485"/>
      <c r="E1485"/>
      <c r="F1485"/>
    </row>
    <row r="1486" spans="1:6" ht="15" x14ac:dyDescent="0.25">
      <c r="A1486"/>
      <c r="B1486"/>
      <c r="C1486"/>
      <c r="D1486"/>
      <c r="E1486"/>
      <c r="F1486"/>
    </row>
    <row r="1487" spans="1:6" ht="15" x14ac:dyDescent="0.25">
      <c r="A1487"/>
      <c r="B1487"/>
      <c r="C1487"/>
      <c r="D1487"/>
      <c r="E1487"/>
      <c r="F1487"/>
    </row>
    <row r="1488" spans="1:6" ht="15" x14ac:dyDescent="0.25">
      <c r="A1488"/>
      <c r="B1488"/>
      <c r="C1488"/>
      <c r="D1488"/>
      <c r="E1488"/>
      <c r="F1488"/>
    </row>
    <row r="1489" spans="1:6" ht="15" x14ac:dyDescent="0.25">
      <c r="A1489"/>
      <c r="B1489"/>
      <c r="C1489"/>
      <c r="D1489"/>
      <c r="E1489"/>
      <c r="F1489"/>
    </row>
    <row r="1490" spans="1:6" ht="15" x14ac:dyDescent="0.25">
      <c r="A1490"/>
      <c r="B1490"/>
      <c r="C1490"/>
      <c r="D1490"/>
      <c r="E1490"/>
      <c r="F1490"/>
    </row>
    <row r="1491" spans="1:6" ht="15" x14ac:dyDescent="0.25">
      <c r="A1491"/>
      <c r="B1491"/>
      <c r="C1491"/>
      <c r="D1491"/>
      <c r="E1491"/>
      <c r="F1491"/>
    </row>
    <row r="1492" spans="1:6" ht="15" x14ac:dyDescent="0.25">
      <c r="A1492"/>
      <c r="B1492"/>
      <c r="C1492"/>
      <c r="D1492"/>
      <c r="E1492"/>
      <c r="F1492"/>
    </row>
    <row r="1493" spans="1:6" ht="15" x14ac:dyDescent="0.25">
      <c r="A1493"/>
      <c r="B1493"/>
      <c r="C1493"/>
      <c r="D1493"/>
      <c r="E1493"/>
      <c r="F1493"/>
    </row>
    <row r="1494" spans="1:6" ht="15" x14ac:dyDescent="0.25">
      <c r="A1494"/>
      <c r="B1494"/>
      <c r="C1494"/>
      <c r="D1494"/>
      <c r="E1494"/>
      <c r="F1494"/>
    </row>
    <row r="1495" spans="1:6" ht="15" x14ac:dyDescent="0.25">
      <c r="A1495"/>
      <c r="B1495"/>
      <c r="C1495"/>
      <c r="D1495"/>
      <c r="E1495"/>
      <c r="F1495"/>
    </row>
    <row r="1496" spans="1:6" ht="15" x14ac:dyDescent="0.25">
      <c r="A1496"/>
      <c r="B1496"/>
      <c r="C1496"/>
      <c r="D1496"/>
      <c r="E1496"/>
      <c r="F1496"/>
    </row>
    <row r="1497" spans="1:6" ht="15" x14ac:dyDescent="0.25">
      <c r="A1497"/>
      <c r="B1497"/>
      <c r="C1497"/>
      <c r="D1497"/>
      <c r="E1497"/>
      <c r="F1497"/>
    </row>
    <row r="1498" spans="1:6" ht="15" x14ac:dyDescent="0.25">
      <c r="A1498"/>
      <c r="B1498"/>
      <c r="C1498"/>
      <c r="D1498"/>
      <c r="E1498"/>
      <c r="F1498"/>
    </row>
    <row r="1499" spans="1:6" ht="15" x14ac:dyDescent="0.25">
      <c r="A1499"/>
      <c r="B1499"/>
      <c r="C1499"/>
      <c r="D1499"/>
      <c r="E1499"/>
      <c r="F1499"/>
    </row>
    <row r="1500" spans="1:6" ht="15" x14ac:dyDescent="0.25">
      <c r="A1500"/>
      <c r="B1500"/>
      <c r="C1500"/>
      <c r="D1500"/>
      <c r="E1500"/>
      <c r="F1500"/>
    </row>
    <row r="1501" spans="1:6" ht="15" x14ac:dyDescent="0.25">
      <c r="A1501"/>
      <c r="B1501"/>
      <c r="C1501"/>
      <c r="D1501"/>
      <c r="E1501"/>
      <c r="F1501"/>
    </row>
    <row r="1502" spans="1:6" ht="15" x14ac:dyDescent="0.25">
      <c r="A1502"/>
      <c r="B1502"/>
      <c r="C1502"/>
      <c r="D1502"/>
      <c r="E1502"/>
      <c r="F1502"/>
    </row>
    <row r="1503" spans="1:6" ht="15" x14ac:dyDescent="0.25">
      <c r="A1503"/>
      <c r="B1503"/>
      <c r="C1503"/>
      <c r="D1503"/>
      <c r="E1503"/>
      <c r="F1503"/>
    </row>
    <row r="1504" spans="1:6" ht="15" x14ac:dyDescent="0.25">
      <c r="A1504"/>
      <c r="B1504"/>
      <c r="C1504"/>
      <c r="D1504"/>
      <c r="E1504"/>
      <c r="F1504"/>
    </row>
    <row r="1505" spans="1:6" ht="15" x14ac:dyDescent="0.25">
      <c r="A1505"/>
      <c r="B1505"/>
      <c r="C1505"/>
      <c r="D1505"/>
      <c r="E1505"/>
      <c r="F1505"/>
    </row>
    <row r="1506" spans="1:6" ht="15" x14ac:dyDescent="0.25">
      <c r="A1506"/>
      <c r="B1506"/>
      <c r="C1506"/>
      <c r="D1506"/>
      <c r="E1506"/>
      <c r="F1506"/>
    </row>
    <row r="1507" spans="1:6" ht="15" x14ac:dyDescent="0.25">
      <c r="A1507"/>
      <c r="B1507"/>
      <c r="C1507"/>
      <c r="D1507"/>
      <c r="E1507"/>
      <c r="F1507"/>
    </row>
    <row r="1508" spans="1:6" ht="15" x14ac:dyDescent="0.25">
      <c r="A1508"/>
      <c r="B1508"/>
      <c r="C1508"/>
      <c r="D1508"/>
      <c r="E1508"/>
      <c r="F1508"/>
    </row>
    <row r="1509" spans="1:6" ht="15" x14ac:dyDescent="0.25">
      <c r="A1509"/>
      <c r="B1509"/>
      <c r="C1509"/>
      <c r="D1509"/>
      <c r="E1509"/>
      <c r="F1509"/>
    </row>
    <row r="1510" spans="1:6" ht="15" x14ac:dyDescent="0.25">
      <c r="A1510"/>
      <c r="B1510"/>
      <c r="C1510"/>
      <c r="D1510"/>
      <c r="E1510"/>
      <c r="F1510"/>
    </row>
    <row r="1511" spans="1:6" ht="15" x14ac:dyDescent="0.25">
      <c r="A1511"/>
      <c r="B1511"/>
      <c r="C1511"/>
      <c r="D1511"/>
      <c r="E1511"/>
      <c r="F1511"/>
    </row>
    <row r="1512" spans="1:6" ht="15" x14ac:dyDescent="0.25">
      <c r="A1512"/>
      <c r="B1512"/>
      <c r="C1512"/>
      <c r="D1512"/>
      <c r="E1512"/>
      <c r="F1512"/>
    </row>
    <row r="1513" spans="1:6" ht="15" x14ac:dyDescent="0.25">
      <c r="A1513"/>
      <c r="B1513"/>
      <c r="C1513"/>
      <c r="D1513"/>
      <c r="E1513"/>
      <c r="F1513"/>
    </row>
    <row r="1514" spans="1:6" ht="15" x14ac:dyDescent="0.25">
      <c r="A1514"/>
      <c r="B1514"/>
      <c r="C1514"/>
      <c r="D1514"/>
      <c r="E1514"/>
      <c r="F1514"/>
    </row>
    <row r="1515" spans="1:6" ht="15" x14ac:dyDescent="0.25">
      <c r="A1515"/>
      <c r="B1515"/>
      <c r="C1515"/>
      <c r="D1515"/>
      <c r="E1515"/>
      <c r="F1515"/>
    </row>
    <row r="1516" spans="1:6" ht="15" x14ac:dyDescent="0.25">
      <c r="A1516"/>
      <c r="B1516"/>
      <c r="C1516"/>
      <c r="D1516"/>
      <c r="E1516"/>
      <c r="F1516"/>
    </row>
    <row r="1517" spans="1:6" ht="15" x14ac:dyDescent="0.25">
      <c r="A1517"/>
      <c r="B1517"/>
      <c r="C1517"/>
      <c r="D1517"/>
      <c r="E1517"/>
      <c r="F1517"/>
    </row>
    <row r="1518" spans="1:6" ht="15" x14ac:dyDescent="0.25">
      <c r="A1518"/>
      <c r="B1518"/>
      <c r="C1518"/>
      <c r="D1518"/>
      <c r="E1518"/>
      <c r="F1518"/>
    </row>
    <row r="1519" spans="1:6" ht="15" x14ac:dyDescent="0.25">
      <c r="A1519"/>
      <c r="B1519"/>
      <c r="C1519"/>
      <c r="D1519"/>
      <c r="E1519"/>
      <c r="F1519"/>
    </row>
    <row r="1520" spans="1:6" ht="15" x14ac:dyDescent="0.25">
      <c r="A1520"/>
      <c r="B1520"/>
      <c r="C1520"/>
      <c r="D1520"/>
      <c r="E1520"/>
      <c r="F1520"/>
    </row>
    <row r="1521" spans="1:6" ht="15" x14ac:dyDescent="0.25">
      <c r="A1521"/>
      <c r="B1521"/>
      <c r="C1521"/>
      <c r="D1521"/>
      <c r="E1521"/>
      <c r="F1521"/>
    </row>
    <row r="1522" spans="1:6" ht="15" x14ac:dyDescent="0.25">
      <c r="A1522"/>
      <c r="B1522"/>
      <c r="C1522"/>
      <c r="D1522"/>
      <c r="E1522"/>
      <c r="F1522"/>
    </row>
    <row r="1523" spans="1:6" ht="15" x14ac:dyDescent="0.25">
      <c r="A1523"/>
      <c r="B1523"/>
      <c r="C1523"/>
      <c r="D1523"/>
      <c r="E1523"/>
      <c r="F1523"/>
    </row>
    <row r="1524" spans="1:6" ht="15" x14ac:dyDescent="0.25">
      <c r="A1524"/>
      <c r="B1524"/>
      <c r="C1524"/>
      <c r="D1524"/>
      <c r="E1524"/>
      <c r="F1524"/>
    </row>
    <row r="1525" spans="1:6" ht="15" x14ac:dyDescent="0.25">
      <c r="A1525"/>
      <c r="B1525"/>
      <c r="C1525"/>
      <c r="D1525"/>
      <c r="E1525"/>
      <c r="F1525"/>
    </row>
    <row r="1526" spans="1:6" ht="15" x14ac:dyDescent="0.25">
      <c r="A1526"/>
      <c r="B1526"/>
      <c r="C1526"/>
      <c r="D1526"/>
      <c r="E1526"/>
      <c r="F1526"/>
    </row>
    <row r="1527" spans="1:6" ht="15" x14ac:dyDescent="0.25">
      <c r="A1527"/>
      <c r="B1527"/>
      <c r="C1527"/>
      <c r="D1527"/>
      <c r="E1527"/>
      <c r="F1527"/>
    </row>
    <row r="1528" spans="1:6" ht="15" x14ac:dyDescent="0.25">
      <c r="A1528"/>
      <c r="B1528"/>
      <c r="C1528"/>
      <c r="D1528"/>
      <c r="E1528"/>
      <c r="F1528"/>
    </row>
    <row r="1529" spans="1:6" ht="15" x14ac:dyDescent="0.25">
      <c r="A1529"/>
      <c r="B1529"/>
      <c r="C1529"/>
      <c r="D1529"/>
      <c r="E1529"/>
      <c r="F1529"/>
    </row>
    <row r="1530" spans="1:6" ht="15" x14ac:dyDescent="0.25">
      <c r="A1530"/>
      <c r="B1530"/>
      <c r="C1530"/>
      <c r="D1530"/>
      <c r="E1530"/>
      <c r="F1530"/>
    </row>
    <row r="1531" spans="1:6" ht="15" x14ac:dyDescent="0.25">
      <c r="A1531"/>
      <c r="B1531"/>
      <c r="C1531"/>
      <c r="D1531"/>
      <c r="E1531"/>
      <c r="F1531"/>
    </row>
    <row r="1532" spans="1:6" ht="15" x14ac:dyDescent="0.25">
      <c r="A1532"/>
      <c r="B1532"/>
      <c r="C1532"/>
      <c r="D1532"/>
      <c r="E1532"/>
      <c r="F1532"/>
    </row>
    <row r="1533" spans="1:6" ht="15" x14ac:dyDescent="0.25">
      <c r="A1533"/>
      <c r="B1533"/>
      <c r="C1533"/>
      <c r="D1533"/>
      <c r="E1533"/>
      <c r="F1533"/>
    </row>
    <row r="1534" spans="1:6" ht="15" x14ac:dyDescent="0.25">
      <c r="A1534"/>
      <c r="B1534"/>
      <c r="C1534"/>
      <c r="D1534"/>
      <c r="E1534"/>
      <c r="F1534"/>
    </row>
    <row r="1535" spans="1:6" ht="15" x14ac:dyDescent="0.25">
      <c r="A1535"/>
      <c r="B1535"/>
      <c r="C1535"/>
      <c r="D1535"/>
      <c r="E1535"/>
      <c r="F1535"/>
    </row>
    <row r="1536" spans="1:6" ht="15" x14ac:dyDescent="0.25">
      <c r="A1536"/>
      <c r="B1536"/>
      <c r="C1536"/>
      <c r="D1536"/>
      <c r="E1536"/>
      <c r="F1536"/>
    </row>
    <row r="1537" spans="1:6" ht="15" x14ac:dyDescent="0.25">
      <c r="A1537"/>
      <c r="B1537"/>
      <c r="C1537"/>
      <c r="D1537"/>
      <c r="E1537"/>
      <c r="F1537"/>
    </row>
    <row r="1538" spans="1:6" ht="15" x14ac:dyDescent="0.25">
      <c r="A1538"/>
      <c r="B1538"/>
      <c r="C1538"/>
      <c r="D1538"/>
      <c r="E1538"/>
      <c r="F1538"/>
    </row>
    <row r="1539" spans="1:6" ht="15" x14ac:dyDescent="0.25">
      <c r="A1539"/>
      <c r="B1539"/>
      <c r="C1539"/>
      <c r="D1539"/>
      <c r="E1539"/>
      <c r="F1539"/>
    </row>
    <row r="1540" spans="1:6" ht="15" x14ac:dyDescent="0.25">
      <c r="A1540"/>
      <c r="B1540"/>
      <c r="C1540"/>
      <c r="D1540"/>
      <c r="E1540"/>
      <c r="F1540"/>
    </row>
    <row r="1541" spans="1:6" ht="15" x14ac:dyDescent="0.25">
      <c r="A1541"/>
      <c r="B1541"/>
      <c r="C1541"/>
      <c r="D1541"/>
      <c r="E1541"/>
      <c r="F1541"/>
    </row>
    <row r="1542" spans="1:6" ht="15" x14ac:dyDescent="0.25">
      <c r="A1542"/>
      <c r="B1542"/>
      <c r="C1542"/>
      <c r="D1542"/>
      <c r="E1542"/>
      <c r="F1542"/>
    </row>
    <row r="1543" spans="1:6" ht="15" x14ac:dyDescent="0.25">
      <c r="A1543"/>
      <c r="B1543"/>
      <c r="C1543"/>
      <c r="D1543"/>
      <c r="E1543"/>
      <c r="F1543"/>
    </row>
    <row r="1544" spans="1:6" ht="15" x14ac:dyDescent="0.25">
      <c r="A1544"/>
      <c r="B1544"/>
      <c r="C1544"/>
      <c r="D1544"/>
      <c r="E1544"/>
      <c r="F1544"/>
    </row>
    <row r="1545" spans="1:6" ht="15" x14ac:dyDescent="0.25">
      <c r="A1545"/>
      <c r="B1545"/>
      <c r="C1545"/>
      <c r="D1545"/>
      <c r="E1545"/>
      <c r="F1545"/>
    </row>
    <row r="1546" spans="1:6" ht="15" x14ac:dyDescent="0.25">
      <c r="A1546"/>
      <c r="B1546"/>
      <c r="C1546"/>
      <c r="D1546"/>
      <c r="E1546"/>
      <c r="F1546"/>
    </row>
    <row r="1547" spans="1:6" ht="15" x14ac:dyDescent="0.25">
      <c r="A1547"/>
      <c r="B1547"/>
      <c r="C1547"/>
      <c r="D1547"/>
      <c r="E1547"/>
      <c r="F1547"/>
    </row>
    <row r="1548" spans="1:6" ht="15" x14ac:dyDescent="0.25">
      <c r="A1548"/>
      <c r="B1548"/>
      <c r="C1548"/>
      <c r="D1548"/>
      <c r="E1548"/>
      <c r="F1548"/>
    </row>
    <row r="1549" spans="1:6" ht="15" x14ac:dyDescent="0.25">
      <c r="A1549"/>
      <c r="B1549"/>
      <c r="C1549"/>
      <c r="D1549"/>
      <c r="E1549"/>
      <c r="F1549"/>
    </row>
    <row r="1550" spans="1:6" ht="15" x14ac:dyDescent="0.25">
      <c r="A1550"/>
      <c r="B1550"/>
      <c r="C1550"/>
      <c r="D1550"/>
      <c r="E1550"/>
      <c r="F1550"/>
    </row>
    <row r="1551" spans="1:6" ht="15" x14ac:dyDescent="0.25">
      <c r="A1551"/>
      <c r="B1551"/>
      <c r="C1551"/>
      <c r="D1551"/>
      <c r="E1551"/>
      <c r="F1551"/>
    </row>
    <row r="1552" spans="1:6" ht="15" x14ac:dyDescent="0.25">
      <c r="A1552"/>
      <c r="B1552"/>
      <c r="C1552"/>
      <c r="D1552"/>
      <c r="E1552"/>
      <c r="F1552"/>
    </row>
    <row r="1553" spans="1:6" ht="15" x14ac:dyDescent="0.25">
      <c r="A1553"/>
      <c r="B1553"/>
      <c r="C1553"/>
      <c r="D1553"/>
      <c r="E1553"/>
      <c r="F1553"/>
    </row>
    <row r="1554" spans="1:6" ht="15" x14ac:dyDescent="0.25">
      <c r="A1554"/>
      <c r="B1554"/>
      <c r="C1554"/>
      <c r="D1554"/>
      <c r="E1554"/>
      <c r="F1554"/>
    </row>
    <row r="1555" spans="1:6" ht="15" x14ac:dyDescent="0.25">
      <c r="A1555"/>
      <c r="B1555"/>
      <c r="C1555"/>
      <c r="D1555"/>
      <c r="E1555"/>
      <c r="F1555"/>
    </row>
    <row r="1556" spans="1:6" ht="15" x14ac:dyDescent="0.25">
      <c r="A1556"/>
      <c r="B1556"/>
      <c r="C1556"/>
      <c r="D1556"/>
      <c r="E1556"/>
      <c r="F1556"/>
    </row>
    <row r="1557" spans="1:6" ht="15" x14ac:dyDescent="0.25">
      <c r="A1557"/>
      <c r="B1557"/>
      <c r="C1557"/>
      <c r="D1557"/>
      <c r="E1557"/>
      <c r="F1557"/>
    </row>
    <row r="1558" spans="1:6" ht="15" x14ac:dyDescent="0.25">
      <c r="A1558"/>
      <c r="B1558"/>
      <c r="C1558"/>
      <c r="D1558"/>
      <c r="E1558"/>
      <c r="F1558"/>
    </row>
    <row r="1559" spans="1:6" ht="15" x14ac:dyDescent="0.25">
      <c r="A1559"/>
      <c r="B1559"/>
      <c r="C1559"/>
      <c r="D1559"/>
      <c r="E1559"/>
      <c r="F1559"/>
    </row>
    <row r="1560" spans="1:6" ht="15" x14ac:dyDescent="0.25">
      <c r="A1560"/>
      <c r="B1560"/>
      <c r="C1560"/>
      <c r="D1560"/>
      <c r="E1560"/>
      <c r="F1560"/>
    </row>
    <row r="1561" spans="1:6" ht="15" x14ac:dyDescent="0.25">
      <c r="A1561"/>
      <c r="B1561"/>
      <c r="C1561"/>
      <c r="D1561"/>
      <c r="E1561"/>
      <c r="F1561"/>
    </row>
    <row r="1562" spans="1:6" ht="15" x14ac:dyDescent="0.25">
      <c r="A1562"/>
      <c r="B1562"/>
      <c r="C1562"/>
      <c r="D1562"/>
      <c r="E1562"/>
      <c r="F1562"/>
    </row>
    <row r="1563" spans="1:6" ht="15" x14ac:dyDescent="0.25">
      <c r="A1563"/>
      <c r="B1563"/>
      <c r="C1563"/>
      <c r="D1563"/>
      <c r="E1563"/>
      <c r="F1563"/>
    </row>
    <row r="1564" spans="1:6" ht="15" x14ac:dyDescent="0.25">
      <c r="A1564"/>
      <c r="B1564"/>
      <c r="C1564"/>
      <c r="D1564"/>
      <c r="E1564"/>
      <c r="F1564"/>
    </row>
    <row r="1565" spans="1:6" ht="15" x14ac:dyDescent="0.25">
      <c r="A1565"/>
      <c r="B1565"/>
      <c r="C1565"/>
      <c r="D1565"/>
      <c r="E1565"/>
      <c r="F1565"/>
    </row>
    <row r="1566" spans="1:6" ht="15" x14ac:dyDescent="0.25">
      <c r="A1566"/>
      <c r="B1566"/>
      <c r="C1566"/>
      <c r="D1566"/>
      <c r="E1566"/>
      <c r="F1566"/>
    </row>
    <row r="1567" spans="1:6" ht="15" x14ac:dyDescent="0.25">
      <c r="A1567"/>
      <c r="B1567"/>
      <c r="C1567"/>
      <c r="D1567"/>
      <c r="E1567"/>
      <c r="F1567"/>
    </row>
    <row r="1568" spans="1:6" ht="15" x14ac:dyDescent="0.25">
      <c r="A1568"/>
      <c r="B1568"/>
      <c r="C1568"/>
      <c r="D1568"/>
      <c r="E1568"/>
      <c r="F1568"/>
    </row>
    <row r="1569" spans="1:6" ht="15" x14ac:dyDescent="0.25">
      <c r="A1569"/>
      <c r="B1569"/>
      <c r="C1569"/>
      <c r="D1569"/>
      <c r="E1569"/>
      <c r="F1569"/>
    </row>
    <row r="1570" spans="1:6" ht="15" x14ac:dyDescent="0.25">
      <c r="A1570"/>
      <c r="B1570"/>
      <c r="C1570"/>
      <c r="D1570"/>
      <c r="E1570"/>
      <c r="F1570"/>
    </row>
    <row r="1571" spans="1:6" ht="15" x14ac:dyDescent="0.25">
      <c r="A1571"/>
      <c r="B1571"/>
      <c r="C1571"/>
      <c r="D1571"/>
      <c r="E1571"/>
      <c r="F1571"/>
    </row>
    <row r="1572" spans="1:6" ht="15" x14ac:dyDescent="0.25">
      <c r="A1572"/>
      <c r="B1572"/>
      <c r="C1572"/>
      <c r="D1572"/>
      <c r="E1572"/>
      <c r="F1572"/>
    </row>
    <row r="1573" spans="1:6" ht="15" x14ac:dyDescent="0.25">
      <c r="A1573"/>
      <c r="B1573"/>
      <c r="C1573"/>
      <c r="D1573"/>
      <c r="E1573"/>
      <c r="F1573"/>
    </row>
    <row r="1574" spans="1:6" ht="15" x14ac:dyDescent="0.25">
      <c r="A1574"/>
      <c r="B1574"/>
      <c r="C1574"/>
      <c r="D1574"/>
      <c r="E1574"/>
      <c r="F1574"/>
    </row>
    <row r="1575" spans="1:6" ht="15" x14ac:dyDescent="0.25">
      <c r="A1575"/>
      <c r="B1575"/>
      <c r="C1575"/>
      <c r="D1575"/>
      <c r="E1575"/>
      <c r="F1575"/>
    </row>
    <row r="1576" spans="1:6" ht="15" x14ac:dyDescent="0.25">
      <c r="A1576"/>
      <c r="B1576"/>
      <c r="C1576"/>
      <c r="D1576"/>
      <c r="E1576"/>
      <c r="F1576"/>
    </row>
    <row r="1577" spans="1:6" ht="15" x14ac:dyDescent="0.25">
      <c r="A1577"/>
      <c r="B1577"/>
      <c r="C1577"/>
      <c r="D1577"/>
      <c r="E1577"/>
      <c r="F1577"/>
    </row>
    <row r="1578" spans="1:6" ht="15" x14ac:dyDescent="0.25">
      <c r="A1578"/>
      <c r="B1578"/>
      <c r="C1578"/>
      <c r="D1578"/>
      <c r="E1578"/>
      <c r="F1578"/>
    </row>
    <row r="1579" spans="1:6" ht="15" x14ac:dyDescent="0.25">
      <c r="A1579"/>
      <c r="B1579"/>
      <c r="C1579"/>
      <c r="D1579"/>
      <c r="E1579"/>
      <c r="F1579"/>
    </row>
    <row r="1580" spans="1:6" ht="15" x14ac:dyDescent="0.25">
      <c r="A1580"/>
      <c r="B1580"/>
      <c r="C1580"/>
      <c r="D1580"/>
      <c r="E1580"/>
      <c r="F1580"/>
    </row>
    <row r="1581" spans="1:6" ht="15" x14ac:dyDescent="0.25">
      <c r="A1581"/>
      <c r="B1581"/>
      <c r="C1581"/>
      <c r="D1581"/>
      <c r="E1581"/>
      <c r="F1581"/>
    </row>
    <row r="1582" spans="1:6" ht="15" x14ac:dyDescent="0.25">
      <c r="A1582"/>
      <c r="B1582"/>
      <c r="C1582"/>
      <c r="D1582"/>
      <c r="E1582"/>
      <c r="F1582"/>
    </row>
    <row r="1583" spans="1:6" ht="15" x14ac:dyDescent="0.25">
      <c r="A1583"/>
      <c r="B1583"/>
      <c r="C1583"/>
      <c r="D1583"/>
      <c r="E1583"/>
      <c r="F1583"/>
    </row>
    <row r="1584" spans="1:6" ht="15" x14ac:dyDescent="0.25">
      <c r="A1584"/>
      <c r="B1584"/>
      <c r="C1584"/>
      <c r="D1584"/>
      <c r="E1584"/>
      <c r="F1584"/>
    </row>
    <row r="1585" spans="1:6" ht="15" x14ac:dyDescent="0.25">
      <c r="A1585"/>
      <c r="B1585"/>
      <c r="C1585"/>
      <c r="D1585"/>
      <c r="E1585"/>
      <c r="F1585"/>
    </row>
    <row r="1586" spans="1:6" ht="15" x14ac:dyDescent="0.25">
      <c r="A1586"/>
      <c r="B1586"/>
      <c r="C1586"/>
      <c r="D1586"/>
      <c r="E1586"/>
      <c r="F1586"/>
    </row>
    <row r="1587" spans="1:6" ht="15" x14ac:dyDescent="0.25">
      <c r="A1587"/>
      <c r="B1587"/>
      <c r="C1587"/>
      <c r="D1587"/>
      <c r="E1587"/>
      <c r="F1587"/>
    </row>
    <row r="1588" spans="1:6" ht="15" x14ac:dyDescent="0.25">
      <c r="A1588"/>
      <c r="B1588"/>
      <c r="C1588"/>
      <c r="D1588"/>
      <c r="E1588"/>
      <c r="F1588"/>
    </row>
    <row r="1589" spans="1:6" ht="15" x14ac:dyDescent="0.25">
      <c r="A1589"/>
      <c r="B1589"/>
      <c r="C1589"/>
      <c r="D1589"/>
      <c r="E1589"/>
      <c r="F1589"/>
    </row>
    <row r="1590" spans="1:6" ht="15" x14ac:dyDescent="0.25">
      <c r="A1590"/>
      <c r="B1590"/>
      <c r="C1590"/>
      <c r="D1590"/>
      <c r="E1590"/>
      <c r="F1590"/>
    </row>
    <row r="1591" spans="1:6" ht="15" x14ac:dyDescent="0.25">
      <c r="A1591"/>
      <c r="B1591"/>
      <c r="C1591"/>
      <c r="D1591"/>
      <c r="E1591"/>
      <c r="F1591"/>
    </row>
    <row r="1592" spans="1:6" ht="15" x14ac:dyDescent="0.25">
      <c r="A1592"/>
      <c r="B1592"/>
      <c r="C1592"/>
      <c r="D1592"/>
      <c r="E1592"/>
      <c r="F1592"/>
    </row>
    <row r="1593" spans="1:6" ht="15" x14ac:dyDescent="0.25">
      <c r="A1593"/>
      <c r="B1593"/>
      <c r="C1593"/>
      <c r="D1593"/>
      <c r="E1593"/>
      <c r="F1593"/>
    </row>
    <row r="1594" spans="1:6" ht="15" x14ac:dyDescent="0.25">
      <c r="A1594"/>
      <c r="B1594"/>
      <c r="C1594"/>
      <c r="D1594"/>
      <c r="E1594"/>
      <c r="F1594"/>
    </row>
    <row r="1595" spans="1:6" ht="15" x14ac:dyDescent="0.25">
      <c r="A1595"/>
      <c r="B1595"/>
      <c r="C1595"/>
      <c r="D1595"/>
      <c r="E1595"/>
      <c r="F1595"/>
    </row>
    <row r="1596" spans="1:6" ht="15" x14ac:dyDescent="0.25">
      <c r="A1596"/>
      <c r="B1596"/>
      <c r="C1596"/>
      <c r="D1596"/>
      <c r="E1596"/>
      <c r="F1596"/>
    </row>
    <row r="1597" spans="1:6" ht="15" x14ac:dyDescent="0.25">
      <c r="A1597"/>
      <c r="B1597"/>
      <c r="C1597"/>
      <c r="D1597"/>
      <c r="E1597"/>
      <c r="F1597"/>
    </row>
    <row r="1598" spans="1:6" ht="15" x14ac:dyDescent="0.25">
      <c r="A1598"/>
      <c r="B1598"/>
      <c r="C1598"/>
      <c r="D1598"/>
      <c r="E1598"/>
      <c r="F1598"/>
    </row>
    <row r="1599" spans="1:6" ht="15" x14ac:dyDescent="0.25">
      <c r="A1599"/>
      <c r="B1599"/>
      <c r="C1599"/>
      <c r="D1599"/>
      <c r="E1599"/>
      <c r="F1599"/>
    </row>
    <row r="1600" spans="1:6" ht="15" x14ac:dyDescent="0.25">
      <c r="A1600"/>
      <c r="B1600"/>
      <c r="C1600"/>
      <c r="D1600"/>
      <c r="E1600"/>
      <c r="F1600"/>
    </row>
    <row r="1601" spans="1:6" ht="15" x14ac:dyDescent="0.25">
      <c r="A1601"/>
      <c r="B1601"/>
      <c r="C1601"/>
      <c r="D1601"/>
      <c r="E1601"/>
      <c r="F1601"/>
    </row>
    <row r="1602" spans="1:6" ht="15" x14ac:dyDescent="0.25">
      <c r="A1602"/>
      <c r="B1602"/>
      <c r="C1602"/>
      <c r="D1602"/>
      <c r="E1602"/>
      <c r="F1602"/>
    </row>
    <row r="1603" spans="1:6" ht="15" x14ac:dyDescent="0.25">
      <c r="A1603"/>
      <c r="B1603"/>
      <c r="C1603"/>
      <c r="D1603"/>
      <c r="E1603"/>
      <c r="F1603"/>
    </row>
    <row r="1604" spans="1:6" ht="15" x14ac:dyDescent="0.25">
      <c r="A1604"/>
      <c r="B1604"/>
      <c r="C1604"/>
      <c r="D1604"/>
      <c r="E1604"/>
      <c r="F1604"/>
    </row>
    <row r="1605" spans="1:6" ht="15" x14ac:dyDescent="0.25">
      <c r="A1605"/>
      <c r="B1605"/>
      <c r="C1605"/>
      <c r="D1605"/>
      <c r="E1605"/>
      <c r="F1605"/>
    </row>
    <row r="1606" spans="1:6" ht="15" x14ac:dyDescent="0.25">
      <c r="A1606"/>
      <c r="B1606"/>
      <c r="C1606"/>
      <c r="D1606"/>
      <c r="E1606"/>
      <c r="F1606"/>
    </row>
    <row r="1607" spans="1:6" ht="15" x14ac:dyDescent="0.25">
      <c r="A1607"/>
      <c r="B1607"/>
      <c r="C1607"/>
      <c r="D1607"/>
      <c r="E1607"/>
      <c r="F1607"/>
    </row>
    <row r="1608" spans="1:6" ht="15" x14ac:dyDescent="0.25">
      <c r="A1608"/>
      <c r="B1608"/>
      <c r="C1608"/>
      <c r="D1608"/>
      <c r="E1608"/>
      <c r="F1608"/>
    </row>
    <row r="1609" spans="1:6" ht="15" x14ac:dyDescent="0.25">
      <c r="A1609"/>
      <c r="B1609"/>
      <c r="C1609"/>
      <c r="D1609"/>
      <c r="E1609"/>
      <c r="F1609"/>
    </row>
    <row r="1610" spans="1:6" ht="15" x14ac:dyDescent="0.25">
      <c r="A1610"/>
      <c r="B1610"/>
      <c r="C1610"/>
      <c r="D1610"/>
      <c r="E1610"/>
      <c r="F1610"/>
    </row>
    <row r="1611" spans="1:6" ht="15" x14ac:dyDescent="0.25">
      <c r="A1611"/>
      <c r="B1611"/>
      <c r="C1611"/>
      <c r="D1611"/>
      <c r="E1611"/>
      <c r="F1611"/>
    </row>
    <row r="1612" spans="1:6" ht="15" x14ac:dyDescent="0.25">
      <c r="A1612"/>
      <c r="B1612"/>
      <c r="C1612"/>
      <c r="D1612"/>
      <c r="E1612"/>
      <c r="F1612"/>
    </row>
    <row r="1613" spans="1:6" ht="15" x14ac:dyDescent="0.25">
      <c r="A1613"/>
      <c r="B1613"/>
      <c r="C1613"/>
      <c r="D1613"/>
      <c r="E1613"/>
      <c r="F1613"/>
    </row>
    <row r="1614" spans="1:6" ht="15" x14ac:dyDescent="0.25">
      <c r="A1614"/>
      <c r="B1614"/>
      <c r="C1614"/>
      <c r="D1614"/>
      <c r="E1614"/>
      <c r="F1614"/>
    </row>
    <row r="1615" spans="1:6" ht="15" x14ac:dyDescent="0.25">
      <c r="A1615"/>
      <c r="B1615"/>
      <c r="C1615"/>
      <c r="D1615"/>
      <c r="E1615"/>
      <c r="F1615"/>
    </row>
    <row r="1616" spans="1:6" ht="15" x14ac:dyDescent="0.25">
      <c r="A1616"/>
      <c r="B1616"/>
      <c r="C1616"/>
      <c r="D1616"/>
      <c r="E1616"/>
      <c r="F1616"/>
    </row>
    <row r="1617" spans="1:6" ht="15" x14ac:dyDescent="0.25">
      <c r="A1617"/>
      <c r="B1617"/>
      <c r="C1617"/>
      <c r="D1617"/>
      <c r="E1617"/>
      <c r="F1617"/>
    </row>
    <row r="1618" spans="1:6" ht="15" x14ac:dyDescent="0.25">
      <c r="A1618"/>
      <c r="B1618"/>
      <c r="C1618"/>
      <c r="D1618"/>
      <c r="E1618"/>
      <c r="F1618"/>
    </row>
    <row r="1619" spans="1:6" ht="15" x14ac:dyDescent="0.25">
      <c r="A1619"/>
      <c r="B1619"/>
      <c r="C1619"/>
      <c r="D1619"/>
      <c r="E1619"/>
      <c r="F1619"/>
    </row>
    <row r="1620" spans="1:6" ht="15" x14ac:dyDescent="0.25">
      <c r="A1620"/>
      <c r="B1620"/>
      <c r="C1620"/>
      <c r="D1620"/>
      <c r="E1620"/>
      <c r="F1620"/>
    </row>
    <row r="1621" spans="1:6" ht="15" x14ac:dyDescent="0.25">
      <c r="A1621"/>
      <c r="B1621"/>
      <c r="C1621"/>
      <c r="D1621"/>
      <c r="E1621"/>
      <c r="F1621"/>
    </row>
    <row r="1622" spans="1:6" ht="15" x14ac:dyDescent="0.25">
      <c r="A1622"/>
      <c r="B1622"/>
      <c r="C1622"/>
      <c r="D1622"/>
      <c r="E1622"/>
      <c r="F1622"/>
    </row>
    <row r="1623" spans="1:6" ht="15" x14ac:dyDescent="0.25">
      <c r="A1623"/>
      <c r="B1623"/>
      <c r="C1623"/>
      <c r="D1623"/>
      <c r="E1623"/>
      <c r="F1623"/>
    </row>
    <row r="1624" spans="1:6" ht="15" x14ac:dyDescent="0.25">
      <c r="A1624"/>
      <c r="B1624"/>
      <c r="C1624"/>
      <c r="D1624"/>
      <c r="E1624"/>
      <c r="F1624"/>
    </row>
    <row r="1625" spans="1:6" ht="15" x14ac:dyDescent="0.25">
      <c r="A1625"/>
      <c r="B1625"/>
      <c r="C1625"/>
      <c r="D1625"/>
      <c r="E1625"/>
      <c r="F1625"/>
    </row>
    <row r="1626" spans="1:6" ht="15" x14ac:dyDescent="0.25">
      <c r="A1626"/>
      <c r="B1626"/>
      <c r="C1626"/>
      <c r="D1626"/>
      <c r="E1626"/>
      <c r="F1626"/>
    </row>
    <row r="1627" spans="1:6" ht="15" x14ac:dyDescent="0.25">
      <c r="A1627"/>
      <c r="B1627"/>
      <c r="C1627"/>
      <c r="D1627"/>
      <c r="E1627"/>
      <c r="F1627"/>
    </row>
    <row r="1628" spans="1:6" ht="15" x14ac:dyDescent="0.25">
      <c r="A1628"/>
      <c r="B1628"/>
      <c r="C1628"/>
      <c r="D1628"/>
      <c r="E1628"/>
      <c r="F1628"/>
    </row>
    <row r="1629" spans="1:6" ht="15" x14ac:dyDescent="0.25">
      <c r="A1629"/>
      <c r="B1629"/>
      <c r="C1629"/>
      <c r="D1629"/>
      <c r="E1629"/>
      <c r="F1629"/>
    </row>
    <row r="1630" spans="1:6" ht="15" x14ac:dyDescent="0.25">
      <c r="A1630"/>
      <c r="B1630"/>
      <c r="C1630"/>
      <c r="D1630"/>
      <c r="E1630"/>
      <c r="F1630"/>
    </row>
    <row r="1631" spans="1:6" ht="15" x14ac:dyDescent="0.25">
      <c r="A1631"/>
      <c r="B1631"/>
      <c r="C1631"/>
      <c r="D1631"/>
      <c r="E1631"/>
      <c r="F1631"/>
    </row>
    <row r="1632" spans="1:6" ht="15" x14ac:dyDescent="0.25">
      <c r="A1632"/>
      <c r="B1632"/>
      <c r="C1632"/>
      <c r="D1632"/>
      <c r="E1632"/>
      <c r="F1632"/>
    </row>
    <row r="1633" spans="1:6" ht="15" x14ac:dyDescent="0.25">
      <c r="A1633"/>
      <c r="B1633"/>
      <c r="C1633"/>
      <c r="D1633"/>
      <c r="E1633"/>
      <c r="F1633"/>
    </row>
    <row r="1634" spans="1:6" ht="15" x14ac:dyDescent="0.25">
      <c r="A1634"/>
      <c r="B1634"/>
      <c r="C1634"/>
      <c r="D1634"/>
      <c r="E1634"/>
      <c r="F1634"/>
    </row>
    <row r="1635" spans="1:6" ht="15" x14ac:dyDescent="0.25">
      <c r="A1635"/>
      <c r="B1635"/>
      <c r="C1635"/>
      <c r="D1635"/>
      <c r="E1635"/>
      <c r="F1635"/>
    </row>
    <row r="1636" spans="1:6" ht="15" x14ac:dyDescent="0.25">
      <c r="A1636"/>
      <c r="B1636"/>
      <c r="C1636"/>
      <c r="D1636"/>
      <c r="E1636"/>
      <c r="F1636"/>
    </row>
    <row r="1637" spans="1:6" ht="15" x14ac:dyDescent="0.25">
      <c r="A1637"/>
      <c r="B1637"/>
      <c r="C1637"/>
      <c r="D1637"/>
      <c r="E1637"/>
      <c r="F1637"/>
    </row>
    <row r="1638" spans="1:6" ht="15" x14ac:dyDescent="0.25">
      <c r="A1638"/>
      <c r="B1638"/>
      <c r="C1638"/>
      <c r="D1638"/>
      <c r="E1638"/>
      <c r="F1638"/>
    </row>
    <row r="1639" spans="1:6" ht="15" x14ac:dyDescent="0.25">
      <c r="A1639"/>
      <c r="B1639"/>
      <c r="C1639"/>
      <c r="D1639"/>
      <c r="E1639"/>
      <c r="F1639"/>
    </row>
    <row r="1640" spans="1:6" ht="15" x14ac:dyDescent="0.25">
      <c r="A1640"/>
      <c r="B1640"/>
      <c r="C1640"/>
      <c r="D1640"/>
      <c r="E1640"/>
      <c r="F1640"/>
    </row>
    <row r="1641" spans="1:6" ht="15" x14ac:dyDescent="0.25">
      <c r="A1641"/>
      <c r="B1641"/>
      <c r="C1641"/>
      <c r="D1641"/>
      <c r="E1641"/>
      <c r="F1641"/>
    </row>
    <row r="1642" spans="1:6" ht="15" x14ac:dyDescent="0.25">
      <c r="A1642"/>
      <c r="B1642"/>
      <c r="C1642"/>
      <c r="D1642"/>
      <c r="E1642"/>
      <c r="F1642"/>
    </row>
    <row r="1643" spans="1:6" ht="15" x14ac:dyDescent="0.25">
      <c r="A1643"/>
      <c r="B1643"/>
      <c r="C1643"/>
      <c r="D1643"/>
      <c r="E1643"/>
      <c r="F1643"/>
    </row>
    <row r="1644" spans="1:6" ht="15" x14ac:dyDescent="0.25">
      <c r="A1644"/>
      <c r="B1644"/>
      <c r="C1644"/>
      <c r="D1644"/>
      <c r="E1644"/>
      <c r="F1644"/>
    </row>
    <row r="1645" spans="1:6" ht="15" x14ac:dyDescent="0.25">
      <c r="A1645"/>
      <c r="B1645"/>
      <c r="C1645"/>
      <c r="D1645"/>
      <c r="E1645"/>
      <c r="F1645"/>
    </row>
    <row r="1646" spans="1:6" ht="15" x14ac:dyDescent="0.25">
      <c r="A1646"/>
      <c r="B1646"/>
      <c r="C1646"/>
      <c r="D1646"/>
      <c r="E1646"/>
      <c r="F1646"/>
    </row>
    <row r="1647" spans="1:6" ht="15" x14ac:dyDescent="0.25">
      <c r="A1647"/>
      <c r="B1647"/>
      <c r="C1647"/>
      <c r="D1647"/>
      <c r="E1647"/>
      <c r="F1647"/>
    </row>
    <row r="1648" spans="1:6" ht="15" x14ac:dyDescent="0.25">
      <c r="A1648"/>
      <c r="B1648"/>
      <c r="C1648"/>
      <c r="D1648"/>
      <c r="E1648"/>
      <c r="F1648"/>
    </row>
    <row r="1649" spans="1:6" ht="15" x14ac:dyDescent="0.25">
      <c r="A1649"/>
      <c r="B1649"/>
      <c r="C1649"/>
      <c r="D1649"/>
      <c r="E1649"/>
      <c r="F1649"/>
    </row>
    <row r="1650" spans="1:6" ht="15" x14ac:dyDescent="0.25">
      <c r="A1650"/>
      <c r="B1650"/>
      <c r="C1650"/>
      <c r="D1650"/>
      <c r="E1650"/>
      <c r="F1650"/>
    </row>
    <row r="1651" spans="1:6" ht="15" x14ac:dyDescent="0.25">
      <c r="A1651"/>
      <c r="B1651"/>
      <c r="C1651"/>
      <c r="D1651"/>
      <c r="E1651"/>
      <c r="F1651"/>
    </row>
    <row r="1652" spans="1:6" ht="15" x14ac:dyDescent="0.25">
      <c r="A1652"/>
      <c r="B1652"/>
      <c r="C1652"/>
      <c r="D1652"/>
      <c r="E1652"/>
      <c r="F1652"/>
    </row>
    <row r="1653" spans="1:6" ht="15" x14ac:dyDescent="0.25">
      <c r="A1653"/>
      <c r="B1653"/>
      <c r="C1653"/>
      <c r="D1653"/>
      <c r="E1653"/>
      <c r="F1653"/>
    </row>
    <row r="1654" spans="1:6" ht="15" x14ac:dyDescent="0.25">
      <c r="A1654"/>
      <c r="B1654"/>
      <c r="C1654"/>
      <c r="D1654"/>
      <c r="E1654"/>
      <c r="F1654"/>
    </row>
    <row r="1655" spans="1:6" ht="15" x14ac:dyDescent="0.25">
      <c r="A1655"/>
      <c r="B1655"/>
      <c r="C1655"/>
      <c r="D1655"/>
      <c r="E1655"/>
      <c r="F1655"/>
    </row>
    <row r="1656" spans="1:6" ht="15" x14ac:dyDescent="0.25">
      <c r="A1656"/>
      <c r="B1656"/>
      <c r="C1656"/>
      <c r="D1656"/>
      <c r="E1656"/>
      <c r="F1656"/>
    </row>
    <row r="1657" spans="1:6" ht="15" x14ac:dyDescent="0.25">
      <c r="A1657"/>
      <c r="B1657"/>
      <c r="C1657"/>
      <c r="D1657"/>
      <c r="E1657"/>
      <c r="F1657"/>
    </row>
    <row r="1658" spans="1:6" ht="15" x14ac:dyDescent="0.25">
      <c r="A1658"/>
      <c r="B1658"/>
      <c r="C1658"/>
      <c r="D1658"/>
      <c r="E1658"/>
      <c r="F1658"/>
    </row>
    <row r="1659" spans="1:6" ht="15" x14ac:dyDescent="0.25">
      <c r="A1659"/>
      <c r="B1659"/>
      <c r="C1659"/>
      <c r="D1659"/>
      <c r="E1659"/>
      <c r="F1659"/>
    </row>
    <row r="1660" spans="1:6" ht="15" x14ac:dyDescent="0.25">
      <c r="A1660"/>
      <c r="B1660"/>
      <c r="C1660"/>
      <c r="D1660"/>
      <c r="E1660"/>
      <c r="F1660"/>
    </row>
    <row r="1661" spans="1:6" ht="15" x14ac:dyDescent="0.25">
      <c r="A1661"/>
      <c r="B1661"/>
      <c r="C1661"/>
      <c r="D1661"/>
      <c r="E1661"/>
      <c r="F1661"/>
    </row>
    <row r="1662" spans="1:6" ht="15" x14ac:dyDescent="0.25">
      <c r="A1662"/>
      <c r="B1662"/>
      <c r="C1662"/>
      <c r="D1662"/>
      <c r="E1662"/>
      <c r="F1662"/>
    </row>
    <row r="1663" spans="1:6" ht="15" x14ac:dyDescent="0.25">
      <c r="A1663"/>
      <c r="B1663"/>
      <c r="C1663"/>
      <c r="D1663"/>
      <c r="E1663"/>
      <c r="F1663"/>
    </row>
    <row r="1664" spans="1:6" ht="15" x14ac:dyDescent="0.25">
      <c r="A1664"/>
      <c r="B1664"/>
      <c r="C1664"/>
      <c r="D1664"/>
      <c r="E1664"/>
      <c r="F1664"/>
    </row>
    <row r="1665" spans="1:6" ht="15" x14ac:dyDescent="0.25">
      <c r="A1665"/>
      <c r="B1665"/>
      <c r="C1665"/>
      <c r="D1665"/>
      <c r="E1665"/>
      <c r="F1665"/>
    </row>
    <row r="1666" spans="1:6" ht="15" x14ac:dyDescent="0.25">
      <c r="A1666"/>
      <c r="B1666"/>
      <c r="C1666"/>
      <c r="D1666"/>
      <c r="E1666"/>
      <c r="F1666"/>
    </row>
    <row r="1667" spans="1:6" ht="15" x14ac:dyDescent="0.25">
      <c r="A1667"/>
      <c r="B1667"/>
      <c r="C1667"/>
      <c r="D1667"/>
      <c r="E1667"/>
      <c r="F1667"/>
    </row>
    <row r="1668" spans="1:6" ht="15" x14ac:dyDescent="0.25">
      <c r="A1668"/>
      <c r="B1668"/>
      <c r="C1668"/>
      <c r="D1668"/>
      <c r="E1668"/>
      <c r="F1668"/>
    </row>
    <row r="1669" spans="1:6" ht="15" x14ac:dyDescent="0.25">
      <c r="A1669"/>
      <c r="B1669"/>
      <c r="C1669"/>
      <c r="D1669"/>
      <c r="E1669"/>
      <c r="F1669"/>
    </row>
    <row r="1670" spans="1:6" ht="15" x14ac:dyDescent="0.25">
      <c r="A1670"/>
      <c r="B1670"/>
      <c r="C1670"/>
      <c r="D1670"/>
      <c r="E1670"/>
      <c r="F1670"/>
    </row>
    <row r="1671" spans="1:6" ht="15" x14ac:dyDescent="0.25">
      <c r="A1671"/>
      <c r="B1671"/>
      <c r="C1671"/>
      <c r="D1671"/>
      <c r="E1671"/>
      <c r="F1671"/>
    </row>
    <row r="1672" spans="1:6" ht="15" x14ac:dyDescent="0.25">
      <c r="A1672"/>
      <c r="B1672"/>
      <c r="C1672"/>
      <c r="D1672"/>
      <c r="E1672"/>
      <c r="F1672"/>
    </row>
    <row r="1673" spans="1:6" ht="15" x14ac:dyDescent="0.25">
      <c r="A1673"/>
      <c r="B1673"/>
      <c r="C1673"/>
      <c r="D1673"/>
      <c r="E1673"/>
      <c r="F1673"/>
    </row>
    <row r="1674" spans="1:6" ht="15" x14ac:dyDescent="0.25">
      <c r="A1674"/>
      <c r="B1674"/>
      <c r="C1674"/>
      <c r="D1674"/>
      <c r="E1674"/>
      <c r="F1674"/>
    </row>
    <row r="1675" spans="1:6" ht="15" x14ac:dyDescent="0.25">
      <c r="A1675"/>
      <c r="B1675"/>
      <c r="C1675"/>
      <c r="D1675"/>
      <c r="E1675"/>
      <c r="F1675"/>
    </row>
    <row r="1676" spans="1:6" ht="15" x14ac:dyDescent="0.25">
      <c r="A1676"/>
      <c r="B1676"/>
      <c r="C1676"/>
      <c r="D1676"/>
      <c r="E1676"/>
      <c r="F1676"/>
    </row>
    <row r="1677" spans="1:6" ht="15" x14ac:dyDescent="0.25">
      <c r="A1677"/>
      <c r="B1677"/>
      <c r="C1677"/>
      <c r="D1677"/>
      <c r="E1677"/>
      <c r="F1677"/>
    </row>
    <row r="1678" spans="1:6" ht="15" x14ac:dyDescent="0.25">
      <c r="A1678"/>
      <c r="B1678"/>
      <c r="C1678"/>
      <c r="D1678"/>
      <c r="E1678"/>
      <c r="F1678"/>
    </row>
    <row r="1679" spans="1:6" ht="15" x14ac:dyDescent="0.25">
      <c r="A1679"/>
      <c r="B1679"/>
      <c r="C1679"/>
      <c r="D1679"/>
      <c r="E1679"/>
      <c r="F1679"/>
    </row>
    <row r="1680" spans="1:6" ht="15" x14ac:dyDescent="0.25">
      <c r="A1680"/>
      <c r="B1680"/>
      <c r="C1680"/>
      <c r="D1680"/>
      <c r="E1680"/>
      <c r="F1680"/>
    </row>
    <row r="1681" spans="1:6" ht="15" x14ac:dyDescent="0.25">
      <c r="A1681"/>
      <c r="B1681"/>
      <c r="C1681"/>
      <c r="D1681"/>
      <c r="E1681"/>
      <c r="F1681"/>
    </row>
    <row r="1682" spans="1:6" ht="15" x14ac:dyDescent="0.25">
      <c r="A1682"/>
      <c r="B1682"/>
      <c r="C1682"/>
      <c r="D1682"/>
      <c r="E1682"/>
      <c r="F1682"/>
    </row>
    <row r="1683" spans="1:6" ht="15" x14ac:dyDescent="0.25">
      <c r="A1683"/>
      <c r="B1683"/>
      <c r="C1683"/>
      <c r="D1683"/>
      <c r="E1683"/>
      <c r="F1683"/>
    </row>
    <row r="1684" spans="1:6" ht="15" x14ac:dyDescent="0.25">
      <c r="A1684"/>
      <c r="B1684"/>
      <c r="C1684"/>
      <c r="D1684"/>
      <c r="E1684"/>
      <c r="F1684"/>
    </row>
    <row r="1685" spans="1:6" ht="15" x14ac:dyDescent="0.25">
      <c r="A1685"/>
      <c r="B1685"/>
      <c r="C1685"/>
      <c r="D1685"/>
      <c r="E1685"/>
      <c r="F1685"/>
    </row>
    <row r="1686" spans="1:6" ht="15" x14ac:dyDescent="0.25">
      <c r="A1686"/>
      <c r="B1686"/>
      <c r="C1686"/>
      <c r="D1686"/>
      <c r="E1686"/>
      <c r="F1686"/>
    </row>
    <row r="1687" spans="1:6" ht="15" x14ac:dyDescent="0.25">
      <c r="A1687"/>
      <c r="B1687"/>
      <c r="C1687"/>
      <c r="D1687"/>
      <c r="E1687"/>
      <c r="F1687"/>
    </row>
    <row r="1688" spans="1:6" ht="15" x14ac:dyDescent="0.25">
      <c r="A1688"/>
      <c r="B1688"/>
      <c r="C1688"/>
      <c r="D1688"/>
      <c r="E1688"/>
      <c r="F1688"/>
    </row>
    <row r="1689" spans="1:6" ht="15" x14ac:dyDescent="0.25">
      <c r="A1689"/>
      <c r="B1689"/>
      <c r="C1689"/>
      <c r="D1689"/>
      <c r="E1689"/>
      <c r="F1689"/>
    </row>
    <row r="1690" spans="1:6" ht="15" x14ac:dyDescent="0.25">
      <c r="A1690"/>
      <c r="B1690"/>
      <c r="C1690"/>
      <c r="D1690"/>
      <c r="E1690"/>
      <c r="F1690"/>
    </row>
    <row r="1691" spans="1:6" ht="15" x14ac:dyDescent="0.25">
      <c r="A1691"/>
      <c r="B1691"/>
      <c r="C1691"/>
      <c r="D1691"/>
      <c r="E1691"/>
      <c r="F1691"/>
    </row>
    <row r="1692" spans="1:6" ht="15" x14ac:dyDescent="0.25">
      <c r="A1692"/>
      <c r="B1692"/>
      <c r="C1692"/>
      <c r="D1692"/>
      <c r="E1692"/>
      <c r="F1692"/>
    </row>
    <row r="1693" spans="1:6" ht="15" x14ac:dyDescent="0.25">
      <c r="A1693"/>
      <c r="B1693"/>
      <c r="C1693"/>
      <c r="D1693"/>
      <c r="E1693"/>
      <c r="F1693"/>
    </row>
    <row r="1694" spans="1:6" ht="15" x14ac:dyDescent="0.25">
      <c r="A1694"/>
      <c r="B1694"/>
      <c r="C1694"/>
      <c r="D1694"/>
      <c r="E1694"/>
      <c r="F1694"/>
    </row>
    <row r="1695" spans="1:6" ht="15" x14ac:dyDescent="0.25">
      <c r="A1695"/>
      <c r="B1695"/>
      <c r="C1695"/>
      <c r="D1695"/>
      <c r="E1695"/>
      <c r="F1695"/>
    </row>
    <row r="1696" spans="1:6" ht="15" x14ac:dyDescent="0.25">
      <c r="A1696"/>
      <c r="B1696"/>
      <c r="C1696"/>
      <c r="D1696"/>
      <c r="E1696"/>
      <c r="F1696"/>
    </row>
    <row r="1697" spans="1:6" ht="15" x14ac:dyDescent="0.25">
      <c r="A1697"/>
      <c r="B1697"/>
      <c r="C1697"/>
      <c r="D1697"/>
      <c r="E1697"/>
      <c r="F1697"/>
    </row>
    <row r="1698" spans="1:6" ht="15" x14ac:dyDescent="0.25">
      <c r="A1698"/>
      <c r="B1698"/>
      <c r="C1698"/>
      <c r="D1698"/>
      <c r="E1698"/>
      <c r="F1698"/>
    </row>
    <row r="1699" spans="1:6" ht="15" x14ac:dyDescent="0.25">
      <c r="A1699"/>
      <c r="B1699"/>
      <c r="C1699"/>
      <c r="D1699"/>
      <c r="E1699"/>
      <c r="F1699"/>
    </row>
    <row r="1700" spans="1:6" ht="15" x14ac:dyDescent="0.25">
      <c r="A1700"/>
      <c r="B1700"/>
      <c r="C1700"/>
      <c r="D1700"/>
      <c r="E1700"/>
      <c r="F1700"/>
    </row>
    <row r="1701" spans="1:6" ht="15" x14ac:dyDescent="0.25">
      <c r="A1701"/>
      <c r="B1701"/>
      <c r="C1701"/>
      <c r="D1701"/>
      <c r="E1701"/>
      <c r="F1701"/>
    </row>
    <row r="1702" spans="1:6" ht="15" x14ac:dyDescent="0.25">
      <c r="A1702"/>
      <c r="B1702"/>
      <c r="C1702"/>
      <c r="D1702"/>
      <c r="E1702"/>
      <c r="F1702"/>
    </row>
    <row r="1703" spans="1:6" ht="15" x14ac:dyDescent="0.25">
      <c r="A1703"/>
      <c r="B1703"/>
      <c r="C1703"/>
      <c r="D1703"/>
      <c r="E1703"/>
      <c r="F1703"/>
    </row>
    <row r="1704" spans="1:6" ht="15" x14ac:dyDescent="0.25">
      <c r="A1704"/>
      <c r="B1704"/>
      <c r="C1704"/>
      <c r="D1704"/>
      <c r="E1704"/>
      <c r="F1704"/>
    </row>
    <row r="1705" spans="1:6" ht="15" x14ac:dyDescent="0.25">
      <c r="A1705"/>
      <c r="B1705"/>
      <c r="C1705"/>
      <c r="D1705"/>
      <c r="E1705"/>
      <c r="F1705"/>
    </row>
    <row r="1706" spans="1:6" ht="15" x14ac:dyDescent="0.25">
      <c r="A1706"/>
      <c r="B1706"/>
      <c r="C1706"/>
      <c r="D1706"/>
      <c r="E1706"/>
      <c r="F1706"/>
    </row>
    <row r="1707" spans="1:6" ht="15" x14ac:dyDescent="0.25">
      <c r="A1707"/>
      <c r="B1707"/>
      <c r="C1707"/>
      <c r="D1707"/>
      <c r="E1707"/>
      <c r="F1707"/>
    </row>
    <row r="1708" spans="1:6" ht="15" x14ac:dyDescent="0.25">
      <c r="A1708"/>
      <c r="B1708"/>
      <c r="C1708"/>
      <c r="D1708"/>
      <c r="E1708"/>
      <c r="F1708"/>
    </row>
    <row r="1709" spans="1:6" ht="15" x14ac:dyDescent="0.25">
      <c r="A1709"/>
      <c r="B1709"/>
      <c r="C1709"/>
      <c r="D1709"/>
      <c r="E1709"/>
      <c r="F1709"/>
    </row>
    <row r="1710" spans="1:6" ht="15" x14ac:dyDescent="0.25">
      <c r="A1710"/>
      <c r="B1710"/>
      <c r="C1710"/>
      <c r="D1710"/>
      <c r="E1710"/>
      <c r="F1710"/>
    </row>
    <row r="1711" spans="1:6" ht="15" x14ac:dyDescent="0.25">
      <c r="A1711"/>
      <c r="B1711"/>
      <c r="C1711"/>
      <c r="D1711"/>
      <c r="E1711"/>
      <c r="F1711"/>
    </row>
    <row r="1712" spans="1:6" ht="15" x14ac:dyDescent="0.25">
      <c r="A1712"/>
      <c r="B1712"/>
      <c r="C1712"/>
      <c r="D1712"/>
      <c r="E1712"/>
      <c r="F1712"/>
    </row>
    <row r="1713" spans="1:6" ht="15" x14ac:dyDescent="0.25">
      <c r="A1713"/>
      <c r="B1713"/>
      <c r="C1713"/>
      <c r="D1713"/>
      <c r="E1713"/>
      <c r="F1713"/>
    </row>
    <row r="1714" spans="1:6" ht="15" x14ac:dyDescent="0.25">
      <c r="A1714"/>
      <c r="B1714"/>
      <c r="C1714"/>
      <c r="D1714"/>
      <c r="E1714"/>
      <c r="F1714"/>
    </row>
    <row r="1715" spans="1:6" ht="15" x14ac:dyDescent="0.25">
      <c r="A1715"/>
      <c r="B1715"/>
      <c r="C1715"/>
      <c r="D1715"/>
      <c r="E1715"/>
      <c r="F1715"/>
    </row>
    <row r="1716" spans="1:6" ht="15" x14ac:dyDescent="0.25">
      <c r="A1716"/>
      <c r="B1716"/>
      <c r="C1716"/>
      <c r="D1716"/>
      <c r="E1716"/>
      <c r="F1716"/>
    </row>
    <row r="1717" spans="1:6" ht="15" x14ac:dyDescent="0.25">
      <c r="A1717"/>
      <c r="B1717"/>
      <c r="C1717"/>
      <c r="D1717"/>
      <c r="E1717"/>
      <c r="F1717"/>
    </row>
    <row r="1718" spans="1:6" ht="15" x14ac:dyDescent="0.25">
      <c r="A1718"/>
      <c r="B1718"/>
      <c r="C1718"/>
      <c r="D1718"/>
      <c r="E1718"/>
      <c r="F1718"/>
    </row>
    <row r="1719" spans="1:6" ht="15" x14ac:dyDescent="0.25">
      <c r="A1719"/>
      <c r="B1719"/>
      <c r="C1719"/>
      <c r="D1719"/>
      <c r="E1719"/>
      <c r="F1719"/>
    </row>
    <row r="1720" spans="1:6" ht="15" x14ac:dyDescent="0.25">
      <c r="A1720"/>
      <c r="B1720"/>
      <c r="C1720"/>
      <c r="D1720"/>
      <c r="E1720"/>
      <c r="F1720"/>
    </row>
    <row r="1721" spans="1:6" ht="15" x14ac:dyDescent="0.25">
      <c r="A1721"/>
      <c r="B1721"/>
      <c r="C1721"/>
      <c r="D1721"/>
      <c r="E1721"/>
      <c r="F1721"/>
    </row>
    <row r="1722" spans="1:6" ht="15" x14ac:dyDescent="0.25">
      <c r="A1722"/>
      <c r="B1722"/>
      <c r="C1722"/>
      <c r="D1722"/>
      <c r="E1722"/>
      <c r="F1722"/>
    </row>
    <row r="1723" spans="1:6" ht="15" x14ac:dyDescent="0.25">
      <c r="A1723"/>
      <c r="B1723"/>
      <c r="C1723"/>
      <c r="D1723"/>
      <c r="E1723"/>
      <c r="F1723"/>
    </row>
    <row r="1724" spans="1:6" ht="15" x14ac:dyDescent="0.25">
      <c r="A1724"/>
      <c r="B1724"/>
      <c r="C1724"/>
      <c r="D1724"/>
      <c r="E1724"/>
      <c r="F1724"/>
    </row>
    <row r="1725" spans="1:6" ht="15" x14ac:dyDescent="0.25">
      <c r="A1725"/>
      <c r="B1725"/>
      <c r="C1725"/>
      <c r="D1725"/>
      <c r="E1725"/>
      <c r="F1725"/>
    </row>
    <row r="1726" spans="1:6" ht="15" x14ac:dyDescent="0.25">
      <c r="A1726"/>
      <c r="B1726"/>
      <c r="C1726"/>
      <c r="D1726"/>
      <c r="E1726"/>
      <c r="F1726"/>
    </row>
    <row r="1727" spans="1:6" ht="15" x14ac:dyDescent="0.25">
      <c r="A1727"/>
      <c r="B1727"/>
      <c r="C1727"/>
      <c r="D1727"/>
      <c r="E1727"/>
      <c r="F1727"/>
    </row>
    <row r="1728" spans="1:6" ht="15" x14ac:dyDescent="0.25">
      <c r="A1728"/>
      <c r="B1728"/>
      <c r="C1728"/>
      <c r="D1728"/>
      <c r="E1728"/>
      <c r="F1728"/>
    </row>
    <row r="1729" spans="1:6" ht="15" x14ac:dyDescent="0.25">
      <c r="A1729"/>
      <c r="B1729"/>
      <c r="C1729"/>
      <c r="D1729"/>
      <c r="E1729"/>
      <c r="F1729"/>
    </row>
    <row r="1730" spans="1:6" ht="15" x14ac:dyDescent="0.25">
      <c r="A1730"/>
      <c r="B1730"/>
      <c r="C1730"/>
      <c r="D1730"/>
      <c r="E1730"/>
      <c r="F1730"/>
    </row>
    <row r="1731" spans="1:6" ht="15" x14ac:dyDescent="0.25">
      <c r="A1731"/>
      <c r="B1731"/>
      <c r="C1731"/>
      <c r="D1731"/>
      <c r="E1731"/>
      <c r="F1731"/>
    </row>
    <row r="1732" spans="1:6" ht="15" x14ac:dyDescent="0.25">
      <c r="A1732"/>
      <c r="B1732"/>
      <c r="C1732"/>
      <c r="D1732"/>
      <c r="E1732"/>
      <c r="F1732"/>
    </row>
    <row r="1733" spans="1:6" ht="15" x14ac:dyDescent="0.25">
      <c r="A1733"/>
      <c r="B1733"/>
      <c r="C1733"/>
      <c r="D1733"/>
      <c r="E1733"/>
      <c r="F1733"/>
    </row>
    <row r="1734" spans="1:6" ht="15" x14ac:dyDescent="0.25">
      <c r="A1734"/>
      <c r="B1734"/>
      <c r="C1734"/>
      <c r="D1734"/>
      <c r="E1734"/>
      <c r="F1734"/>
    </row>
    <row r="1735" spans="1:6" ht="15" x14ac:dyDescent="0.25">
      <c r="A1735"/>
      <c r="B1735"/>
      <c r="C1735"/>
      <c r="D1735"/>
      <c r="E1735"/>
      <c r="F1735"/>
    </row>
    <row r="1736" spans="1:6" ht="15" x14ac:dyDescent="0.25">
      <c r="A1736"/>
      <c r="B1736"/>
      <c r="C1736"/>
      <c r="D1736"/>
      <c r="E1736"/>
      <c r="F1736"/>
    </row>
    <row r="1737" spans="1:6" ht="15" x14ac:dyDescent="0.25">
      <c r="A1737"/>
      <c r="B1737"/>
      <c r="C1737"/>
      <c r="D1737"/>
      <c r="E1737"/>
      <c r="F1737"/>
    </row>
    <row r="1738" spans="1:6" ht="15" x14ac:dyDescent="0.25">
      <c r="A1738"/>
      <c r="B1738"/>
      <c r="C1738"/>
      <c r="D1738"/>
      <c r="E1738"/>
      <c r="F1738"/>
    </row>
    <row r="1739" spans="1:6" ht="15" x14ac:dyDescent="0.25">
      <c r="A1739"/>
      <c r="B1739"/>
      <c r="C1739"/>
      <c r="D1739"/>
      <c r="E1739"/>
      <c r="F1739"/>
    </row>
    <row r="1740" spans="1:6" ht="15" x14ac:dyDescent="0.25">
      <c r="A1740"/>
      <c r="B1740"/>
      <c r="C1740"/>
      <c r="D1740"/>
      <c r="E1740"/>
      <c r="F1740"/>
    </row>
    <row r="1741" spans="1:6" ht="15" x14ac:dyDescent="0.25">
      <c r="A1741"/>
      <c r="B1741"/>
      <c r="C1741"/>
      <c r="D1741"/>
      <c r="E1741"/>
      <c r="F1741"/>
    </row>
    <row r="1742" spans="1:6" ht="15" x14ac:dyDescent="0.25">
      <c r="A1742"/>
      <c r="B1742"/>
      <c r="C1742"/>
      <c r="D1742"/>
      <c r="E1742"/>
      <c r="F1742"/>
    </row>
    <row r="1743" spans="1:6" ht="15" x14ac:dyDescent="0.25">
      <c r="A1743"/>
      <c r="B1743"/>
      <c r="C1743"/>
      <c r="D1743"/>
      <c r="E1743"/>
      <c r="F1743"/>
    </row>
    <row r="1744" spans="1:6" ht="15" x14ac:dyDescent="0.25">
      <c r="A1744"/>
      <c r="B1744"/>
      <c r="C1744"/>
      <c r="D1744"/>
      <c r="E1744"/>
      <c r="F1744"/>
    </row>
    <row r="1745" spans="1:6" ht="15" x14ac:dyDescent="0.25">
      <c r="A1745"/>
      <c r="B1745"/>
      <c r="C1745"/>
      <c r="D1745"/>
      <c r="E1745"/>
      <c r="F1745"/>
    </row>
    <row r="1746" spans="1:6" ht="15" x14ac:dyDescent="0.25">
      <c r="A1746"/>
      <c r="B1746"/>
      <c r="C1746"/>
      <c r="D1746"/>
      <c r="E1746"/>
      <c r="F1746"/>
    </row>
    <row r="1747" spans="1:6" ht="15" x14ac:dyDescent="0.25">
      <c r="A1747"/>
      <c r="B1747"/>
      <c r="C1747"/>
      <c r="D1747"/>
      <c r="E1747"/>
      <c r="F1747"/>
    </row>
    <row r="1748" spans="1:6" ht="15" x14ac:dyDescent="0.25">
      <c r="A1748"/>
      <c r="B1748"/>
      <c r="C1748"/>
      <c r="D1748"/>
      <c r="E1748"/>
      <c r="F1748"/>
    </row>
    <row r="1749" spans="1:6" ht="15" x14ac:dyDescent="0.25">
      <c r="A1749"/>
      <c r="B1749"/>
      <c r="C1749"/>
      <c r="D1749"/>
      <c r="E1749"/>
      <c r="F1749"/>
    </row>
    <row r="1750" spans="1:6" ht="15" x14ac:dyDescent="0.25">
      <c r="A1750"/>
      <c r="B1750"/>
      <c r="C1750"/>
      <c r="D1750"/>
      <c r="E1750"/>
      <c r="F1750"/>
    </row>
    <row r="1751" spans="1:6" ht="15" x14ac:dyDescent="0.25">
      <c r="A1751"/>
      <c r="B1751"/>
      <c r="C1751"/>
      <c r="D1751"/>
      <c r="E1751"/>
      <c r="F1751"/>
    </row>
    <row r="1752" spans="1:6" ht="15" x14ac:dyDescent="0.25">
      <c r="A1752"/>
      <c r="B1752"/>
      <c r="C1752"/>
      <c r="D1752"/>
      <c r="E1752"/>
      <c r="F1752"/>
    </row>
    <row r="1753" spans="1:6" ht="15" x14ac:dyDescent="0.25">
      <c r="A1753"/>
      <c r="B1753"/>
      <c r="C1753"/>
      <c r="D1753"/>
      <c r="E1753"/>
      <c r="F1753"/>
    </row>
    <row r="1754" spans="1:6" ht="15" x14ac:dyDescent="0.25">
      <c r="A1754"/>
      <c r="B1754"/>
      <c r="C1754"/>
      <c r="D1754"/>
      <c r="E1754"/>
      <c r="F1754"/>
    </row>
    <row r="1755" spans="1:6" ht="15" x14ac:dyDescent="0.25">
      <c r="A1755"/>
      <c r="B1755"/>
      <c r="C1755"/>
      <c r="D1755"/>
      <c r="E1755"/>
      <c r="F1755"/>
    </row>
    <row r="1756" spans="1:6" ht="15" x14ac:dyDescent="0.25">
      <c r="A1756"/>
      <c r="B1756"/>
      <c r="C1756"/>
      <c r="D1756"/>
      <c r="E1756"/>
      <c r="F1756"/>
    </row>
    <row r="1757" spans="1:6" ht="15" x14ac:dyDescent="0.25">
      <c r="A1757"/>
      <c r="B1757"/>
      <c r="C1757"/>
      <c r="D1757"/>
      <c r="E1757"/>
      <c r="F1757"/>
    </row>
    <row r="1758" spans="1:6" ht="15" x14ac:dyDescent="0.25">
      <c r="A1758"/>
      <c r="B1758"/>
      <c r="C1758"/>
      <c r="D1758"/>
      <c r="E1758"/>
      <c r="F1758"/>
    </row>
    <row r="1759" spans="1:6" ht="15" x14ac:dyDescent="0.25">
      <c r="A1759"/>
      <c r="B1759"/>
      <c r="C1759"/>
      <c r="D1759"/>
      <c r="E1759"/>
      <c r="F1759"/>
    </row>
    <row r="1760" spans="1:6" ht="15" x14ac:dyDescent="0.25">
      <c r="A1760"/>
      <c r="B1760"/>
      <c r="C1760"/>
      <c r="D1760"/>
      <c r="E1760"/>
      <c r="F1760"/>
    </row>
    <row r="1761" spans="1:6" ht="15" x14ac:dyDescent="0.25">
      <c r="A1761"/>
      <c r="B1761"/>
      <c r="C1761"/>
      <c r="D1761"/>
      <c r="E1761"/>
      <c r="F1761"/>
    </row>
    <row r="1762" spans="1:6" ht="15" x14ac:dyDescent="0.25">
      <c r="A1762"/>
      <c r="B1762"/>
      <c r="C1762"/>
      <c r="D1762"/>
      <c r="E1762"/>
      <c r="F1762"/>
    </row>
    <row r="1763" spans="1:6" ht="15" x14ac:dyDescent="0.25">
      <c r="A1763"/>
      <c r="B1763"/>
      <c r="C1763"/>
      <c r="D1763"/>
      <c r="E1763"/>
      <c r="F1763"/>
    </row>
    <row r="1764" spans="1:6" ht="15" x14ac:dyDescent="0.25">
      <c r="A1764"/>
      <c r="B1764"/>
      <c r="C1764"/>
      <c r="D1764"/>
      <c r="E1764"/>
      <c r="F1764"/>
    </row>
    <row r="1765" spans="1:6" ht="15" x14ac:dyDescent="0.25">
      <c r="A1765"/>
      <c r="B1765"/>
      <c r="C1765"/>
      <c r="D1765"/>
      <c r="E1765"/>
      <c r="F1765"/>
    </row>
    <row r="1766" spans="1:6" ht="15" x14ac:dyDescent="0.25">
      <c r="A1766"/>
      <c r="B1766"/>
      <c r="C1766"/>
      <c r="D1766"/>
      <c r="E1766"/>
      <c r="F1766"/>
    </row>
    <row r="1767" spans="1:6" ht="15" x14ac:dyDescent="0.25">
      <c r="A1767"/>
      <c r="B1767"/>
      <c r="C1767"/>
      <c r="D1767"/>
      <c r="E1767"/>
      <c r="F1767"/>
    </row>
    <row r="1768" spans="1:6" ht="15" x14ac:dyDescent="0.25">
      <c r="A1768"/>
      <c r="B1768"/>
      <c r="C1768"/>
      <c r="D1768"/>
      <c r="E1768"/>
      <c r="F1768"/>
    </row>
    <row r="1769" spans="1:6" ht="15" x14ac:dyDescent="0.25">
      <c r="A1769"/>
      <c r="B1769"/>
      <c r="C1769"/>
      <c r="D1769"/>
      <c r="E1769"/>
      <c r="F1769"/>
    </row>
    <row r="1770" spans="1:6" ht="15" x14ac:dyDescent="0.25">
      <c r="A1770"/>
      <c r="B1770"/>
      <c r="C1770"/>
      <c r="D1770"/>
      <c r="E1770"/>
      <c r="F1770"/>
    </row>
    <row r="1771" spans="1:6" ht="15" x14ac:dyDescent="0.25">
      <c r="A1771"/>
      <c r="B1771"/>
      <c r="C1771"/>
      <c r="D1771"/>
      <c r="E1771"/>
      <c r="F1771"/>
    </row>
    <row r="1772" spans="1:6" ht="15" x14ac:dyDescent="0.25">
      <c r="A1772"/>
      <c r="B1772"/>
      <c r="C1772"/>
      <c r="D1772"/>
      <c r="E1772"/>
      <c r="F1772"/>
    </row>
    <row r="1773" spans="1:6" ht="15" x14ac:dyDescent="0.25">
      <c r="A1773"/>
      <c r="B1773"/>
      <c r="C1773"/>
      <c r="D1773"/>
      <c r="E1773"/>
      <c r="F1773"/>
    </row>
    <row r="1774" spans="1:6" ht="15" x14ac:dyDescent="0.25">
      <c r="A1774"/>
      <c r="B1774"/>
      <c r="C1774"/>
      <c r="D1774"/>
      <c r="E1774"/>
      <c r="F1774"/>
    </row>
    <row r="1775" spans="1:6" ht="15" x14ac:dyDescent="0.25">
      <c r="A1775"/>
      <c r="B1775"/>
      <c r="C1775"/>
      <c r="D1775"/>
      <c r="E1775"/>
      <c r="F1775"/>
    </row>
    <row r="1776" spans="1:6" ht="15" x14ac:dyDescent="0.25">
      <c r="A1776"/>
      <c r="B1776"/>
      <c r="C1776"/>
      <c r="D1776"/>
      <c r="E1776"/>
      <c r="F1776"/>
    </row>
    <row r="1777" spans="1:6" ht="15" x14ac:dyDescent="0.25">
      <c r="A1777"/>
      <c r="B1777"/>
      <c r="C1777"/>
      <c r="D1777"/>
      <c r="E1777"/>
      <c r="F1777"/>
    </row>
    <row r="1778" spans="1:6" ht="15" x14ac:dyDescent="0.25">
      <c r="A1778"/>
      <c r="B1778"/>
      <c r="C1778"/>
      <c r="D1778"/>
      <c r="E1778"/>
      <c r="F1778"/>
    </row>
    <row r="1779" spans="1:6" ht="15" x14ac:dyDescent="0.25">
      <c r="A1779"/>
      <c r="B1779"/>
      <c r="C1779"/>
      <c r="D1779"/>
      <c r="E1779"/>
      <c r="F1779"/>
    </row>
    <row r="1780" spans="1:6" ht="15" x14ac:dyDescent="0.25">
      <c r="A1780"/>
      <c r="B1780"/>
      <c r="C1780"/>
      <c r="D1780"/>
      <c r="E1780"/>
      <c r="F1780"/>
    </row>
    <row r="1781" spans="1:6" ht="15" x14ac:dyDescent="0.25">
      <c r="A1781"/>
      <c r="B1781"/>
      <c r="C1781"/>
      <c r="D1781"/>
      <c r="E1781"/>
      <c r="F1781"/>
    </row>
    <row r="1782" spans="1:6" ht="15" x14ac:dyDescent="0.25">
      <c r="A1782"/>
      <c r="B1782"/>
      <c r="C1782"/>
      <c r="D1782"/>
      <c r="E1782"/>
      <c r="F1782"/>
    </row>
    <row r="1783" spans="1:6" ht="15" x14ac:dyDescent="0.25">
      <c r="A1783"/>
      <c r="B1783"/>
      <c r="C1783"/>
      <c r="D1783"/>
      <c r="E1783"/>
      <c r="F1783"/>
    </row>
    <row r="1784" spans="1:6" ht="15" x14ac:dyDescent="0.25">
      <c r="A1784"/>
      <c r="B1784"/>
      <c r="C1784"/>
      <c r="D1784"/>
      <c r="E1784"/>
      <c r="F1784"/>
    </row>
    <row r="1785" spans="1:6" ht="15" x14ac:dyDescent="0.25">
      <c r="A1785"/>
      <c r="B1785"/>
      <c r="C1785"/>
      <c r="D1785"/>
      <c r="E1785"/>
      <c r="F1785"/>
    </row>
    <row r="1786" spans="1:6" ht="15" x14ac:dyDescent="0.25">
      <c r="A1786"/>
      <c r="B1786"/>
      <c r="C1786"/>
      <c r="D1786"/>
      <c r="E1786"/>
      <c r="F1786"/>
    </row>
    <row r="1787" spans="1:6" ht="15" x14ac:dyDescent="0.25">
      <c r="A1787"/>
      <c r="B1787"/>
      <c r="C1787"/>
      <c r="D1787"/>
      <c r="E1787"/>
      <c r="F1787"/>
    </row>
    <row r="1788" spans="1:6" ht="15" x14ac:dyDescent="0.25">
      <c r="A1788"/>
      <c r="B1788"/>
      <c r="C1788"/>
      <c r="D1788"/>
      <c r="E1788"/>
      <c r="F1788"/>
    </row>
    <row r="1789" spans="1:6" ht="15" x14ac:dyDescent="0.25">
      <c r="A1789"/>
      <c r="B1789"/>
      <c r="C1789"/>
      <c r="D1789"/>
      <c r="E1789"/>
      <c r="F1789"/>
    </row>
    <row r="1790" spans="1:6" ht="15" x14ac:dyDescent="0.25">
      <c r="A1790"/>
      <c r="B1790"/>
      <c r="C1790"/>
      <c r="D1790"/>
      <c r="E1790"/>
      <c r="F1790"/>
    </row>
    <row r="1791" spans="1:6" ht="15" x14ac:dyDescent="0.25">
      <c r="A1791"/>
      <c r="B1791"/>
      <c r="C1791"/>
      <c r="D1791"/>
      <c r="E1791"/>
      <c r="F1791"/>
    </row>
    <row r="1792" spans="1:6" ht="15" x14ac:dyDescent="0.25">
      <c r="A1792"/>
      <c r="B1792"/>
      <c r="C1792"/>
      <c r="D1792"/>
      <c r="E1792"/>
      <c r="F1792"/>
    </row>
    <row r="1793" spans="1:6" ht="15" x14ac:dyDescent="0.25">
      <c r="A1793"/>
      <c r="B1793"/>
      <c r="C1793"/>
      <c r="D1793"/>
      <c r="E1793"/>
      <c r="F1793"/>
    </row>
    <row r="1794" spans="1:6" ht="15" x14ac:dyDescent="0.25">
      <c r="A1794"/>
      <c r="B1794"/>
      <c r="C1794"/>
      <c r="D1794"/>
      <c r="E1794"/>
      <c r="F1794"/>
    </row>
    <row r="1795" spans="1:6" ht="15" x14ac:dyDescent="0.25">
      <c r="A1795"/>
      <c r="B1795"/>
      <c r="C1795"/>
      <c r="D1795"/>
      <c r="E1795"/>
      <c r="F1795"/>
    </row>
    <row r="1796" spans="1:6" ht="15" x14ac:dyDescent="0.25">
      <c r="A1796"/>
      <c r="B1796"/>
      <c r="C1796"/>
      <c r="D1796"/>
      <c r="E1796"/>
      <c r="F1796"/>
    </row>
    <row r="1797" spans="1:6" ht="15" x14ac:dyDescent="0.25">
      <c r="A1797"/>
      <c r="B1797"/>
      <c r="C1797"/>
      <c r="D1797"/>
      <c r="E1797"/>
      <c r="F1797"/>
    </row>
    <row r="1798" spans="1:6" ht="15" x14ac:dyDescent="0.25">
      <c r="A1798"/>
      <c r="B1798"/>
      <c r="C1798"/>
      <c r="D1798"/>
      <c r="E1798"/>
      <c r="F1798"/>
    </row>
    <row r="1799" spans="1:6" ht="15" x14ac:dyDescent="0.25">
      <c r="A1799"/>
      <c r="B1799"/>
      <c r="C1799"/>
      <c r="D1799"/>
      <c r="E1799"/>
      <c r="F1799"/>
    </row>
    <row r="1800" spans="1:6" ht="15" x14ac:dyDescent="0.25">
      <c r="A1800"/>
      <c r="B1800"/>
      <c r="C1800"/>
      <c r="D1800"/>
      <c r="E1800"/>
      <c r="F1800"/>
    </row>
    <row r="1801" spans="1:6" ht="15" x14ac:dyDescent="0.25">
      <c r="A1801"/>
      <c r="B1801"/>
      <c r="C1801"/>
      <c r="D1801"/>
      <c r="E1801"/>
      <c r="F1801"/>
    </row>
    <row r="1802" spans="1:6" ht="15" x14ac:dyDescent="0.25">
      <c r="A1802"/>
      <c r="B1802"/>
      <c r="C1802"/>
      <c r="D1802"/>
      <c r="E1802"/>
      <c r="F1802"/>
    </row>
    <row r="1803" spans="1:6" ht="15" x14ac:dyDescent="0.25">
      <c r="A1803"/>
      <c r="B1803"/>
      <c r="C1803"/>
      <c r="D1803"/>
      <c r="E1803"/>
      <c r="F1803"/>
    </row>
    <row r="1804" spans="1:6" ht="15" x14ac:dyDescent="0.25">
      <c r="A1804"/>
      <c r="B1804"/>
      <c r="C1804"/>
      <c r="D1804"/>
      <c r="E1804"/>
      <c r="F1804"/>
    </row>
    <row r="1805" spans="1:6" ht="15" x14ac:dyDescent="0.25">
      <c r="A1805"/>
      <c r="B1805"/>
      <c r="C1805"/>
      <c r="D1805"/>
      <c r="E1805"/>
      <c r="F1805"/>
    </row>
    <row r="1806" spans="1:6" ht="15" x14ac:dyDescent="0.25">
      <c r="A1806"/>
      <c r="B1806"/>
      <c r="C1806"/>
      <c r="D1806"/>
      <c r="E1806"/>
      <c r="F1806"/>
    </row>
    <row r="1807" spans="1:6" ht="15" x14ac:dyDescent="0.25">
      <c r="A1807"/>
      <c r="B1807"/>
      <c r="C1807"/>
      <c r="D1807"/>
      <c r="E1807"/>
      <c r="F1807"/>
    </row>
    <row r="1808" spans="1:6" ht="15" x14ac:dyDescent="0.25">
      <c r="A1808"/>
      <c r="B1808"/>
      <c r="C1808"/>
      <c r="D1808"/>
      <c r="E1808"/>
      <c r="F1808"/>
    </row>
    <row r="1809" spans="1:6" ht="15" x14ac:dyDescent="0.25">
      <c r="A1809"/>
      <c r="B1809"/>
      <c r="C1809"/>
      <c r="D1809"/>
      <c r="E1809"/>
      <c r="F1809"/>
    </row>
    <row r="1810" spans="1:6" ht="15" x14ac:dyDescent="0.25">
      <c r="A1810"/>
      <c r="B1810"/>
      <c r="C1810"/>
      <c r="D1810"/>
      <c r="E1810"/>
      <c r="F1810"/>
    </row>
    <row r="1811" spans="1:6" ht="15" x14ac:dyDescent="0.25">
      <c r="A1811"/>
      <c r="B1811"/>
      <c r="C1811"/>
      <c r="D1811"/>
      <c r="E1811"/>
      <c r="F1811"/>
    </row>
    <row r="1812" spans="1:6" ht="15" x14ac:dyDescent="0.25">
      <c r="A1812"/>
      <c r="B1812"/>
      <c r="C1812"/>
      <c r="D1812"/>
      <c r="E1812"/>
      <c r="F1812"/>
    </row>
    <row r="1813" spans="1:6" ht="15" x14ac:dyDescent="0.25">
      <c r="A1813"/>
      <c r="B1813"/>
      <c r="C1813"/>
      <c r="D1813"/>
      <c r="E1813"/>
      <c r="F1813"/>
    </row>
    <row r="1814" spans="1:6" ht="15" x14ac:dyDescent="0.25">
      <c r="A1814"/>
      <c r="B1814"/>
      <c r="C1814"/>
      <c r="D1814"/>
      <c r="E1814"/>
      <c r="F1814"/>
    </row>
    <row r="1815" spans="1:6" ht="15" x14ac:dyDescent="0.25">
      <c r="A1815"/>
      <c r="B1815"/>
      <c r="C1815"/>
      <c r="D1815"/>
      <c r="E1815"/>
      <c r="F1815"/>
    </row>
    <row r="1816" spans="1:6" ht="15" x14ac:dyDescent="0.25">
      <c r="A1816"/>
      <c r="B1816"/>
      <c r="C1816"/>
      <c r="D1816"/>
      <c r="E1816"/>
      <c r="F1816"/>
    </row>
    <row r="1817" spans="1:6" ht="15" x14ac:dyDescent="0.25">
      <c r="A1817"/>
      <c r="B1817"/>
      <c r="C1817"/>
      <c r="D1817"/>
      <c r="E1817"/>
      <c r="F1817"/>
    </row>
    <row r="1818" spans="1:6" ht="15" x14ac:dyDescent="0.25">
      <c r="A1818"/>
      <c r="B1818"/>
      <c r="C1818"/>
      <c r="D1818"/>
      <c r="E1818"/>
      <c r="F1818"/>
    </row>
    <row r="1819" spans="1:6" ht="15" x14ac:dyDescent="0.25">
      <c r="A1819"/>
      <c r="B1819"/>
      <c r="C1819"/>
      <c r="D1819"/>
      <c r="E1819"/>
      <c r="F1819"/>
    </row>
    <row r="1820" spans="1:6" ht="15" x14ac:dyDescent="0.25">
      <c r="A1820"/>
      <c r="B1820"/>
      <c r="C1820"/>
      <c r="D1820"/>
      <c r="E1820"/>
      <c r="F1820"/>
    </row>
    <row r="1821" spans="1:6" ht="15" x14ac:dyDescent="0.25">
      <c r="A1821"/>
      <c r="B1821"/>
      <c r="C1821"/>
      <c r="D1821"/>
      <c r="E1821"/>
      <c r="F1821"/>
    </row>
    <row r="1822" spans="1:6" ht="15" x14ac:dyDescent="0.25">
      <c r="A1822"/>
      <c r="B1822"/>
      <c r="C1822"/>
      <c r="D1822"/>
      <c r="E1822"/>
      <c r="F1822"/>
    </row>
    <row r="1823" spans="1:6" ht="15" x14ac:dyDescent="0.25">
      <c r="A1823"/>
      <c r="B1823"/>
      <c r="C1823"/>
      <c r="D1823"/>
      <c r="E1823"/>
      <c r="F1823"/>
    </row>
    <row r="1824" spans="1:6" ht="15" x14ac:dyDescent="0.25">
      <c r="A1824"/>
      <c r="B1824"/>
      <c r="C1824"/>
      <c r="D1824"/>
      <c r="E1824"/>
      <c r="F1824"/>
    </row>
    <row r="1825" spans="1:6" ht="15" x14ac:dyDescent="0.25">
      <c r="A1825"/>
      <c r="B1825"/>
      <c r="C1825"/>
      <c r="D1825"/>
      <c r="E1825"/>
      <c r="F1825"/>
    </row>
    <row r="1826" spans="1:6" ht="15" x14ac:dyDescent="0.25">
      <c r="A1826"/>
      <c r="B1826"/>
      <c r="C1826"/>
      <c r="D1826"/>
      <c r="E1826"/>
      <c r="F1826"/>
    </row>
    <row r="1827" spans="1:6" ht="15" x14ac:dyDescent="0.25">
      <c r="A1827"/>
      <c r="B1827"/>
      <c r="C1827"/>
      <c r="D1827"/>
      <c r="E1827"/>
      <c r="F1827"/>
    </row>
    <row r="1828" spans="1:6" ht="15" x14ac:dyDescent="0.25">
      <c r="A1828"/>
      <c r="B1828"/>
      <c r="C1828"/>
      <c r="D1828"/>
      <c r="E1828"/>
      <c r="F1828"/>
    </row>
    <row r="1829" spans="1:6" ht="15" x14ac:dyDescent="0.25">
      <c r="A1829"/>
      <c r="B1829"/>
      <c r="C1829"/>
      <c r="D1829"/>
      <c r="E1829"/>
      <c r="F1829"/>
    </row>
    <row r="1830" spans="1:6" ht="15" x14ac:dyDescent="0.25">
      <c r="A1830"/>
      <c r="B1830"/>
      <c r="C1830"/>
      <c r="D1830"/>
      <c r="E1830"/>
      <c r="F1830"/>
    </row>
    <row r="1831" spans="1:6" ht="15" x14ac:dyDescent="0.25">
      <c r="A1831"/>
      <c r="B1831"/>
      <c r="C1831"/>
      <c r="D1831"/>
      <c r="E1831"/>
      <c r="F1831"/>
    </row>
    <row r="1832" spans="1:6" ht="15" x14ac:dyDescent="0.25">
      <c r="A1832"/>
      <c r="B1832"/>
      <c r="C1832"/>
      <c r="D1832"/>
      <c r="E1832"/>
      <c r="F1832"/>
    </row>
    <row r="1833" spans="1:6" ht="15" x14ac:dyDescent="0.25">
      <c r="A1833"/>
      <c r="B1833"/>
      <c r="C1833"/>
      <c r="D1833"/>
      <c r="E1833"/>
      <c r="F1833"/>
    </row>
    <row r="1834" spans="1:6" ht="15" x14ac:dyDescent="0.25">
      <c r="A1834"/>
      <c r="B1834"/>
      <c r="C1834"/>
      <c r="D1834"/>
      <c r="E1834"/>
      <c r="F1834"/>
    </row>
    <row r="1835" spans="1:6" ht="15" x14ac:dyDescent="0.25">
      <c r="A1835"/>
      <c r="B1835"/>
      <c r="C1835"/>
      <c r="D1835"/>
      <c r="E1835"/>
      <c r="F1835"/>
    </row>
    <row r="1836" spans="1:6" ht="15" x14ac:dyDescent="0.25">
      <c r="A1836"/>
      <c r="B1836"/>
      <c r="C1836"/>
      <c r="D1836"/>
      <c r="E1836"/>
      <c r="F1836"/>
    </row>
    <row r="1837" spans="1:6" ht="15" x14ac:dyDescent="0.25">
      <c r="A1837"/>
      <c r="B1837"/>
      <c r="C1837"/>
      <c r="D1837"/>
      <c r="E1837"/>
      <c r="F1837"/>
    </row>
    <row r="1838" spans="1:6" ht="15" x14ac:dyDescent="0.25">
      <c r="A1838"/>
      <c r="B1838"/>
      <c r="C1838"/>
      <c r="D1838"/>
      <c r="E1838"/>
      <c r="F1838"/>
    </row>
    <row r="1839" spans="1:6" ht="15" x14ac:dyDescent="0.25">
      <c r="A1839"/>
      <c r="B1839"/>
      <c r="C1839"/>
      <c r="D1839"/>
      <c r="E1839"/>
      <c r="F1839"/>
    </row>
    <row r="1840" spans="1:6" ht="15" x14ac:dyDescent="0.25">
      <c r="A1840"/>
      <c r="B1840"/>
      <c r="C1840"/>
      <c r="D1840"/>
      <c r="E1840"/>
      <c r="F1840"/>
    </row>
    <row r="1841" spans="1:6" ht="15" x14ac:dyDescent="0.25">
      <c r="A1841"/>
      <c r="B1841"/>
      <c r="C1841"/>
      <c r="D1841"/>
      <c r="E1841"/>
      <c r="F1841"/>
    </row>
    <row r="1842" spans="1:6" ht="15" x14ac:dyDescent="0.25">
      <c r="A1842"/>
      <c r="B1842"/>
      <c r="C1842"/>
      <c r="D1842"/>
      <c r="E1842"/>
      <c r="F1842"/>
    </row>
    <row r="1843" spans="1:6" ht="15" x14ac:dyDescent="0.25">
      <c r="A1843"/>
      <c r="B1843"/>
      <c r="C1843"/>
      <c r="D1843"/>
      <c r="E1843"/>
      <c r="F1843"/>
    </row>
    <row r="1844" spans="1:6" ht="15" x14ac:dyDescent="0.25">
      <c r="A1844"/>
      <c r="B1844"/>
      <c r="C1844"/>
      <c r="D1844"/>
      <c r="E1844"/>
      <c r="F1844"/>
    </row>
    <row r="1845" spans="1:6" ht="15" x14ac:dyDescent="0.25">
      <c r="A1845"/>
      <c r="B1845"/>
      <c r="C1845"/>
      <c r="D1845"/>
      <c r="E1845"/>
      <c r="F1845"/>
    </row>
    <row r="1846" spans="1:6" ht="15" x14ac:dyDescent="0.25">
      <c r="A1846"/>
      <c r="B1846"/>
      <c r="C1846"/>
      <c r="D1846"/>
      <c r="E1846"/>
      <c r="F1846"/>
    </row>
    <row r="1847" spans="1:6" ht="15" x14ac:dyDescent="0.25">
      <c r="A1847"/>
      <c r="B1847"/>
      <c r="C1847"/>
      <c r="D1847"/>
      <c r="E1847"/>
      <c r="F1847"/>
    </row>
    <row r="1848" spans="1:6" ht="15" x14ac:dyDescent="0.25">
      <c r="A1848"/>
      <c r="B1848"/>
      <c r="C1848"/>
      <c r="D1848"/>
      <c r="E1848"/>
      <c r="F1848"/>
    </row>
    <row r="1849" spans="1:6" ht="15" x14ac:dyDescent="0.25">
      <c r="A1849"/>
      <c r="B1849"/>
      <c r="C1849"/>
      <c r="D1849"/>
      <c r="E1849"/>
      <c r="F1849"/>
    </row>
    <row r="1850" spans="1:6" ht="15" x14ac:dyDescent="0.25">
      <c r="A1850"/>
      <c r="B1850"/>
      <c r="C1850"/>
      <c r="D1850"/>
      <c r="E1850"/>
      <c r="F1850"/>
    </row>
    <row r="1851" spans="1:6" ht="15" x14ac:dyDescent="0.25">
      <c r="A1851"/>
      <c r="B1851"/>
      <c r="C1851"/>
      <c r="D1851"/>
      <c r="E1851"/>
      <c r="F1851"/>
    </row>
    <row r="1852" spans="1:6" ht="15" x14ac:dyDescent="0.25">
      <c r="A1852"/>
      <c r="B1852"/>
      <c r="C1852"/>
      <c r="D1852"/>
      <c r="E1852"/>
      <c r="F1852"/>
    </row>
    <row r="1853" spans="1:6" ht="15" x14ac:dyDescent="0.25">
      <c r="A1853"/>
      <c r="B1853"/>
      <c r="C1853"/>
      <c r="D1853"/>
      <c r="E1853"/>
      <c r="F1853"/>
    </row>
    <row r="1854" spans="1:6" ht="15" x14ac:dyDescent="0.25">
      <c r="A1854"/>
      <c r="B1854"/>
      <c r="C1854"/>
      <c r="D1854"/>
      <c r="E1854"/>
      <c r="F1854"/>
    </row>
    <row r="1855" spans="1:6" ht="15" x14ac:dyDescent="0.25">
      <c r="A1855"/>
      <c r="B1855"/>
      <c r="C1855"/>
      <c r="D1855"/>
      <c r="E1855"/>
      <c r="F1855"/>
    </row>
    <row r="1856" spans="1:6" ht="15" x14ac:dyDescent="0.25">
      <c r="A1856"/>
      <c r="B1856"/>
      <c r="C1856"/>
      <c r="D1856"/>
      <c r="E1856"/>
      <c r="F1856"/>
    </row>
    <row r="1857" spans="1:6" ht="15" x14ac:dyDescent="0.25">
      <c r="A1857"/>
      <c r="B1857"/>
      <c r="C1857"/>
      <c r="D1857"/>
      <c r="E1857"/>
      <c r="F1857"/>
    </row>
    <row r="1858" spans="1:6" ht="15" x14ac:dyDescent="0.25">
      <c r="A1858"/>
      <c r="B1858"/>
      <c r="C1858"/>
      <c r="D1858"/>
      <c r="E1858"/>
      <c r="F1858"/>
    </row>
    <row r="1859" spans="1:6" ht="15" x14ac:dyDescent="0.25">
      <c r="A1859"/>
      <c r="B1859"/>
      <c r="C1859"/>
      <c r="D1859"/>
      <c r="E1859"/>
      <c r="F1859"/>
    </row>
    <row r="1860" spans="1:6" ht="15" x14ac:dyDescent="0.25">
      <c r="A1860"/>
      <c r="B1860"/>
      <c r="C1860"/>
      <c r="D1860"/>
      <c r="E1860"/>
      <c r="F1860"/>
    </row>
    <row r="1861" spans="1:6" ht="15" x14ac:dyDescent="0.25">
      <c r="A1861"/>
      <c r="B1861"/>
      <c r="C1861"/>
      <c r="D1861"/>
      <c r="E1861"/>
      <c r="F1861"/>
    </row>
    <row r="1862" spans="1:6" ht="15" x14ac:dyDescent="0.25">
      <c r="A1862"/>
      <c r="B1862"/>
      <c r="C1862"/>
      <c r="D1862"/>
      <c r="E1862"/>
      <c r="F1862"/>
    </row>
    <row r="1863" spans="1:6" ht="15" x14ac:dyDescent="0.25">
      <c r="A1863"/>
      <c r="B1863"/>
      <c r="C1863"/>
      <c r="D1863"/>
      <c r="E1863"/>
      <c r="F1863"/>
    </row>
    <row r="1864" spans="1:6" ht="15" x14ac:dyDescent="0.25">
      <c r="A1864"/>
      <c r="B1864"/>
      <c r="C1864"/>
      <c r="D1864"/>
      <c r="E1864"/>
      <c r="F1864"/>
    </row>
    <row r="1865" spans="1:6" ht="15" x14ac:dyDescent="0.25">
      <c r="A1865"/>
      <c r="B1865"/>
      <c r="C1865"/>
      <c r="D1865"/>
      <c r="E1865"/>
      <c r="F1865"/>
    </row>
    <row r="1866" spans="1:6" ht="15" x14ac:dyDescent="0.25">
      <c r="A1866"/>
      <c r="B1866"/>
      <c r="C1866"/>
      <c r="D1866"/>
      <c r="E1866"/>
      <c r="F1866"/>
    </row>
    <row r="1867" spans="1:6" ht="15" x14ac:dyDescent="0.25">
      <c r="A1867"/>
      <c r="B1867"/>
      <c r="C1867"/>
      <c r="D1867"/>
      <c r="E1867"/>
      <c r="F1867"/>
    </row>
    <row r="1868" spans="1:6" ht="15" x14ac:dyDescent="0.25">
      <c r="A1868"/>
      <c r="B1868"/>
      <c r="C1868"/>
      <c r="D1868"/>
      <c r="E1868"/>
      <c r="F1868"/>
    </row>
    <row r="1869" spans="1:6" ht="15" x14ac:dyDescent="0.25">
      <c r="A1869"/>
      <c r="B1869"/>
      <c r="C1869"/>
      <c r="D1869"/>
      <c r="E1869"/>
      <c r="F1869"/>
    </row>
    <row r="1870" spans="1:6" ht="15" x14ac:dyDescent="0.25">
      <c r="A1870"/>
      <c r="B1870"/>
      <c r="C1870"/>
      <c r="D1870"/>
      <c r="E1870"/>
      <c r="F1870"/>
    </row>
    <row r="1871" spans="1:6" ht="15" x14ac:dyDescent="0.25">
      <c r="A1871"/>
      <c r="B1871"/>
      <c r="C1871"/>
      <c r="D1871"/>
      <c r="E1871"/>
      <c r="F1871"/>
    </row>
    <row r="1872" spans="1:6" ht="15" x14ac:dyDescent="0.25">
      <c r="A1872"/>
      <c r="B1872"/>
      <c r="C1872"/>
      <c r="D1872"/>
      <c r="E1872"/>
      <c r="F1872"/>
    </row>
    <row r="1873" spans="1:6" ht="15" x14ac:dyDescent="0.25">
      <c r="A1873"/>
      <c r="B1873"/>
      <c r="C1873"/>
      <c r="D1873"/>
      <c r="E1873"/>
      <c r="F1873"/>
    </row>
    <row r="1874" spans="1:6" ht="15" x14ac:dyDescent="0.25">
      <c r="A1874"/>
      <c r="B1874"/>
      <c r="C1874"/>
      <c r="D1874"/>
      <c r="E1874"/>
      <c r="F1874"/>
    </row>
    <row r="1875" spans="1:6" ht="15" x14ac:dyDescent="0.25">
      <c r="A1875"/>
      <c r="B1875"/>
      <c r="C1875"/>
      <c r="D1875"/>
      <c r="E1875"/>
      <c r="F1875"/>
    </row>
    <row r="1876" spans="1:6" ht="15" x14ac:dyDescent="0.25">
      <c r="A1876"/>
      <c r="B1876"/>
      <c r="C1876"/>
      <c r="D1876"/>
      <c r="E1876"/>
      <c r="F1876"/>
    </row>
    <row r="1877" spans="1:6" ht="15" x14ac:dyDescent="0.25">
      <c r="A1877"/>
      <c r="B1877"/>
      <c r="C1877"/>
      <c r="D1877"/>
      <c r="E1877"/>
      <c r="F1877"/>
    </row>
    <row r="1878" spans="1:6" ht="15" x14ac:dyDescent="0.25">
      <c r="A1878"/>
      <c r="B1878"/>
      <c r="C1878"/>
      <c r="D1878"/>
      <c r="E1878"/>
      <c r="F1878"/>
    </row>
    <row r="1879" spans="1:6" ht="15" x14ac:dyDescent="0.25">
      <c r="A1879"/>
      <c r="B1879"/>
      <c r="C1879"/>
      <c r="D1879"/>
      <c r="E1879"/>
      <c r="F1879"/>
    </row>
    <row r="1880" spans="1:6" ht="15" x14ac:dyDescent="0.25">
      <c r="A1880"/>
      <c r="B1880"/>
      <c r="C1880"/>
      <c r="D1880"/>
      <c r="E1880"/>
      <c r="F1880"/>
    </row>
    <row r="1881" spans="1:6" ht="15" x14ac:dyDescent="0.25">
      <c r="A1881"/>
      <c r="B1881"/>
      <c r="C1881"/>
      <c r="D1881"/>
      <c r="E1881"/>
      <c r="F1881"/>
    </row>
    <row r="1882" spans="1:6" ht="15" x14ac:dyDescent="0.25">
      <c r="A1882"/>
      <c r="B1882"/>
      <c r="C1882"/>
      <c r="D1882"/>
      <c r="E1882"/>
      <c r="F1882"/>
    </row>
    <row r="1883" spans="1:6" ht="15" x14ac:dyDescent="0.25">
      <c r="A1883"/>
      <c r="B1883"/>
      <c r="C1883"/>
      <c r="D1883"/>
      <c r="E1883"/>
      <c r="F1883"/>
    </row>
    <row r="1884" spans="1:6" ht="15" x14ac:dyDescent="0.25">
      <c r="A1884"/>
      <c r="B1884"/>
      <c r="C1884"/>
      <c r="D1884"/>
      <c r="E1884"/>
      <c r="F1884"/>
    </row>
    <row r="1885" spans="1:6" ht="15" x14ac:dyDescent="0.25">
      <c r="A1885"/>
      <c r="B1885"/>
      <c r="C1885"/>
      <c r="D1885"/>
      <c r="E1885"/>
      <c r="F1885"/>
    </row>
    <row r="1886" spans="1:6" ht="15" x14ac:dyDescent="0.25">
      <c r="A1886"/>
      <c r="B1886"/>
      <c r="C1886"/>
      <c r="D1886"/>
      <c r="E1886"/>
      <c r="F1886"/>
    </row>
    <row r="1887" spans="1:6" ht="15" x14ac:dyDescent="0.25">
      <c r="A1887"/>
      <c r="B1887"/>
      <c r="C1887"/>
      <c r="D1887"/>
      <c r="E1887"/>
      <c r="F1887"/>
    </row>
    <row r="1888" spans="1:6" ht="15" x14ac:dyDescent="0.25">
      <c r="A1888"/>
      <c r="B1888"/>
      <c r="C1888"/>
      <c r="D1888"/>
      <c r="E1888"/>
      <c r="F1888"/>
    </row>
    <row r="1889" spans="1:6" ht="15" x14ac:dyDescent="0.25">
      <c r="A1889"/>
      <c r="B1889"/>
      <c r="C1889"/>
      <c r="D1889"/>
      <c r="E1889"/>
      <c r="F1889"/>
    </row>
    <row r="1890" spans="1:6" ht="15" x14ac:dyDescent="0.25">
      <c r="A1890"/>
      <c r="B1890"/>
      <c r="C1890"/>
      <c r="D1890"/>
      <c r="E1890"/>
      <c r="F1890"/>
    </row>
    <row r="1891" spans="1:6" ht="15" x14ac:dyDescent="0.25">
      <c r="A1891"/>
      <c r="B1891"/>
      <c r="C1891"/>
      <c r="D1891"/>
      <c r="E1891"/>
      <c r="F1891"/>
    </row>
    <row r="1892" spans="1:6" ht="15" x14ac:dyDescent="0.25">
      <c r="A1892"/>
      <c r="B1892"/>
      <c r="C1892"/>
      <c r="D1892"/>
      <c r="E1892"/>
      <c r="F1892"/>
    </row>
    <row r="1893" spans="1:6" ht="15" x14ac:dyDescent="0.25">
      <c r="A1893"/>
      <c r="B1893"/>
      <c r="C1893"/>
      <c r="D1893"/>
      <c r="E1893"/>
      <c r="F1893"/>
    </row>
    <row r="1894" spans="1:6" ht="15" x14ac:dyDescent="0.25">
      <c r="A1894"/>
      <c r="B1894"/>
      <c r="C1894"/>
      <c r="D1894"/>
      <c r="E1894"/>
      <c r="F1894"/>
    </row>
    <row r="1895" spans="1:6" ht="15" x14ac:dyDescent="0.25">
      <c r="A1895"/>
      <c r="B1895"/>
      <c r="C1895"/>
      <c r="D1895"/>
      <c r="E1895"/>
      <c r="F1895"/>
    </row>
    <row r="1896" spans="1:6" ht="15" x14ac:dyDescent="0.25">
      <c r="A1896"/>
      <c r="B1896"/>
      <c r="C1896"/>
      <c r="D1896"/>
      <c r="E1896"/>
      <c r="F1896"/>
    </row>
    <row r="1897" spans="1:6" ht="15" x14ac:dyDescent="0.25">
      <c r="A1897"/>
      <c r="B1897"/>
      <c r="C1897"/>
      <c r="D1897"/>
      <c r="E1897"/>
      <c r="F1897"/>
    </row>
    <row r="1898" spans="1:6" ht="15" x14ac:dyDescent="0.25">
      <c r="A1898"/>
      <c r="B1898"/>
      <c r="C1898"/>
      <c r="D1898"/>
      <c r="E1898"/>
      <c r="F1898"/>
    </row>
    <row r="1899" spans="1:6" ht="15" x14ac:dyDescent="0.25">
      <c r="A1899"/>
      <c r="B1899"/>
      <c r="C1899"/>
      <c r="D1899"/>
      <c r="E1899"/>
      <c r="F1899"/>
    </row>
    <row r="1900" spans="1:6" ht="15" x14ac:dyDescent="0.25">
      <c r="A1900"/>
      <c r="B1900"/>
      <c r="C1900"/>
      <c r="D1900"/>
      <c r="E1900"/>
      <c r="F1900"/>
    </row>
    <row r="1901" spans="1:6" ht="15" x14ac:dyDescent="0.25">
      <c r="A1901"/>
      <c r="B1901"/>
      <c r="C1901"/>
      <c r="D1901"/>
      <c r="E1901"/>
      <c r="F1901"/>
    </row>
    <row r="1902" spans="1:6" ht="15" x14ac:dyDescent="0.25">
      <c r="A1902"/>
      <c r="B1902"/>
      <c r="C1902"/>
      <c r="D1902"/>
      <c r="E1902"/>
      <c r="F1902"/>
    </row>
    <row r="1903" spans="1:6" ht="15" x14ac:dyDescent="0.25">
      <c r="A1903"/>
      <c r="B1903"/>
      <c r="C1903"/>
      <c r="D1903"/>
      <c r="E1903"/>
      <c r="F1903"/>
    </row>
    <row r="1904" spans="1:6" ht="15" x14ac:dyDescent="0.25">
      <c r="A1904"/>
      <c r="B1904"/>
      <c r="C1904"/>
      <c r="D1904"/>
      <c r="E1904"/>
      <c r="F1904"/>
    </row>
    <row r="1905" spans="1:6" ht="15" x14ac:dyDescent="0.25">
      <c r="A1905"/>
      <c r="B1905"/>
      <c r="C1905"/>
      <c r="D1905"/>
      <c r="E1905"/>
      <c r="F1905"/>
    </row>
    <row r="1906" spans="1:6" ht="15" x14ac:dyDescent="0.25">
      <c r="A1906"/>
      <c r="B1906"/>
      <c r="C1906"/>
      <c r="D1906"/>
      <c r="E1906"/>
      <c r="F1906"/>
    </row>
    <row r="1907" spans="1:6" ht="15" x14ac:dyDescent="0.25">
      <c r="A1907"/>
      <c r="B1907"/>
      <c r="C1907"/>
      <c r="D1907"/>
      <c r="E1907"/>
      <c r="F1907"/>
    </row>
    <row r="1908" spans="1:6" ht="15" x14ac:dyDescent="0.25">
      <c r="A1908"/>
      <c r="B1908"/>
      <c r="C1908"/>
      <c r="D1908"/>
      <c r="E1908"/>
      <c r="F1908"/>
    </row>
    <row r="1909" spans="1:6" ht="15" x14ac:dyDescent="0.25">
      <c r="A1909"/>
      <c r="B1909"/>
      <c r="C1909"/>
      <c r="D1909"/>
      <c r="E1909"/>
      <c r="F1909"/>
    </row>
    <row r="1910" spans="1:6" ht="15" x14ac:dyDescent="0.25">
      <c r="A1910"/>
      <c r="B1910"/>
      <c r="C1910"/>
      <c r="D1910"/>
      <c r="E1910"/>
      <c r="F1910"/>
    </row>
    <row r="1911" spans="1:6" ht="15" x14ac:dyDescent="0.25">
      <c r="A1911"/>
      <c r="B1911"/>
      <c r="C1911"/>
      <c r="D1911"/>
      <c r="E1911"/>
      <c r="F1911"/>
    </row>
    <row r="1912" spans="1:6" ht="15" x14ac:dyDescent="0.25">
      <c r="A1912"/>
      <c r="B1912"/>
      <c r="C1912"/>
      <c r="D1912"/>
      <c r="E1912"/>
      <c r="F1912"/>
    </row>
    <row r="1913" spans="1:6" ht="15" x14ac:dyDescent="0.25">
      <c r="A1913"/>
      <c r="B1913"/>
      <c r="C1913"/>
      <c r="D1913"/>
      <c r="E1913"/>
      <c r="F1913"/>
    </row>
    <row r="1914" spans="1:6" ht="15" x14ac:dyDescent="0.25">
      <c r="A1914"/>
      <c r="B1914"/>
      <c r="C1914"/>
      <c r="D1914"/>
      <c r="E1914"/>
      <c r="F1914"/>
    </row>
    <row r="1915" spans="1:6" ht="15" x14ac:dyDescent="0.25">
      <c r="A1915"/>
      <c r="B1915"/>
      <c r="C1915"/>
      <c r="D1915"/>
      <c r="E1915"/>
      <c r="F1915"/>
    </row>
    <row r="1916" spans="1:6" ht="15" x14ac:dyDescent="0.25">
      <c r="A1916"/>
      <c r="B1916"/>
      <c r="C1916"/>
      <c r="D1916"/>
      <c r="E1916"/>
      <c r="F1916"/>
    </row>
    <row r="1917" spans="1:6" ht="15" x14ac:dyDescent="0.25">
      <c r="A1917"/>
      <c r="B1917"/>
      <c r="C1917"/>
      <c r="D1917"/>
      <c r="E1917"/>
      <c r="F1917"/>
    </row>
    <row r="1918" spans="1:6" ht="15" x14ac:dyDescent="0.25">
      <c r="A1918"/>
      <c r="B1918"/>
      <c r="C1918"/>
      <c r="D1918"/>
      <c r="E1918"/>
      <c r="F1918"/>
    </row>
    <row r="1919" spans="1:6" ht="15" x14ac:dyDescent="0.25">
      <c r="A1919"/>
      <c r="B1919"/>
      <c r="C1919"/>
      <c r="D1919"/>
      <c r="E1919"/>
      <c r="F1919"/>
    </row>
    <row r="1920" spans="1:6" ht="15" x14ac:dyDescent="0.25">
      <c r="A1920"/>
      <c r="B1920"/>
      <c r="C1920"/>
      <c r="D1920"/>
      <c r="E1920"/>
      <c r="F1920"/>
    </row>
    <row r="1921" spans="1:6" ht="15" x14ac:dyDescent="0.25">
      <c r="A1921"/>
      <c r="B1921"/>
      <c r="C1921"/>
      <c r="D1921"/>
      <c r="E1921"/>
      <c r="F1921"/>
    </row>
    <row r="1922" spans="1:6" ht="15" x14ac:dyDescent="0.25">
      <c r="A1922"/>
      <c r="B1922"/>
      <c r="C1922"/>
      <c r="D1922"/>
      <c r="E1922"/>
      <c r="F1922"/>
    </row>
    <row r="1923" spans="1:6" ht="15" x14ac:dyDescent="0.25">
      <c r="A1923"/>
      <c r="B1923"/>
      <c r="C1923"/>
      <c r="D1923"/>
      <c r="E1923"/>
      <c r="F1923"/>
    </row>
    <row r="1924" spans="1:6" ht="15" x14ac:dyDescent="0.25">
      <c r="A1924"/>
      <c r="B1924"/>
      <c r="C1924"/>
      <c r="D1924"/>
      <c r="E1924"/>
      <c r="F1924"/>
    </row>
    <row r="1925" spans="1:6" ht="15" x14ac:dyDescent="0.25">
      <c r="A1925"/>
      <c r="B1925"/>
      <c r="C1925"/>
      <c r="D1925"/>
      <c r="E1925"/>
      <c r="F1925"/>
    </row>
    <row r="1926" spans="1:6" ht="15" x14ac:dyDescent="0.25">
      <c r="A1926"/>
      <c r="B1926"/>
      <c r="C1926"/>
      <c r="D1926"/>
      <c r="E1926"/>
      <c r="F1926"/>
    </row>
    <row r="1927" spans="1:6" ht="15" x14ac:dyDescent="0.25">
      <c r="A1927"/>
      <c r="B1927"/>
      <c r="C1927"/>
      <c r="D1927"/>
      <c r="E1927"/>
      <c r="F1927"/>
    </row>
    <row r="1928" spans="1:6" ht="15" x14ac:dyDescent="0.25">
      <c r="A1928"/>
      <c r="B1928"/>
      <c r="C1928"/>
      <c r="D1928"/>
      <c r="E1928"/>
      <c r="F1928"/>
    </row>
    <row r="1929" spans="1:6" ht="15" x14ac:dyDescent="0.25">
      <c r="A1929"/>
      <c r="B1929"/>
      <c r="C1929"/>
      <c r="D1929"/>
      <c r="E1929"/>
      <c r="F1929"/>
    </row>
    <row r="1930" spans="1:6" ht="15" x14ac:dyDescent="0.25">
      <c r="A1930"/>
      <c r="B1930"/>
      <c r="C1930"/>
      <c r="D1930"/>
      <c r="E1930"/>
      <c r="F1930"/>
    </row>
    <row r="1931" spans="1:6" ht="15" x14ac:dyDescent="0.25">
      <c r="A1931"/>
      <c r="B1931"/>
      <c r="C1931"/>
      <c r="D1931"/>
      <c r="E1931"/>
      <c r="F1931"/>
    </row>
    <row r="1932" spans="1:6" ht="15" x14ac:dyDescent="0.25">
      <c r="A1932"/>
      <c r="B1932"/>
      <c r="C1932"/>
      <c r="D1932"/>
      <c r="E1932"/>
      <c r="F1932"/>
    </row>
    <row r="1933" spans="1:6" ht="15" x14ac:dyDescent="0.25">
      <c r="A1933"/>
      <c r="B1933"/>
      <c r="C1933"/>
      <c r="D1933"/>
      <c r="E1933"/>
      <c r="F1933"/>
    </row>
    <row r="1934" spans="1:6" ht="15" x14ac:dyDescent="0.25">
      <c r="A1934"/>
      <c r="B1934"/>
      <c r="C1934"/>
      <c r="D1934"/>
      <c r="E1934"/>
      <c r="F1934"/>
    </row>
    <row r="1935" spans="1:6" ht="15" x14ac:dyDescent="0.25">
      <c r="A1935"/>
      <c r="B1935"/>
      <c r="C1935"/>
      <c r="D1935"/>
      <c r="E1935"/>
      <c r="F1935"/>
    </row>
    <row r="1936" spans="1:6" ht="15" x14ac:dyDescent="0.25">
      <c r="A1936"/>
      <c r="B1936"/>
      <c r="C1936"/>
      <c r="D1936"/>
      <c r="E1936"/>
      <c r="F1936"/>
    </row>
    <row r="1937" spans="1:6" ht="15" x14ac:dyDescent="0.25">
      <c r="A1937"/>
      <c r="B1937"/>
      <c r="C1937"/>
      <c r="D1937"/>
      <c r="E1937"/>
      <c r="F1937"/>
    </row>
    <row r="1938" spans="1:6" ht="15" x14ac:dyDescent="0.25">
      <c r="A1938"/>
      <c r="B1938"/>
      <c r="C1938"/>
      <c r="D1938"/>
      <c r="E1938"/>
      <c r="F1938"/>
    </row>
    <row r="1939" spans="1:6" ht="15" x14ac:dyDescent="0.25">
      <c r="A1939"/>
      <c r="B1939"/>
      <c r="C1939"/>
      <c r="D1939"/>
      <c r="E1939"/>
      <c r="F1939"/>
    </row>
    <row r="1940" spans="1:6" ht="15" x14ac:dyDescent="0.25">
      <c r="A1940"/>
      <c r="B1940"/>
      <c r="C1940"/>
      <c r="D1940"/>
      <c r="E1940"/>
      <c r="F1940"/>
    </row>
    <row r="1941" spans="1:6" ht="15" x14ac:dyDescent="0.25">
      <c r="A1941"/>
      <c r="B1941"/>
      <c r="C1941"/>
      <c r="D1941"/>
      <c r="E1941"/>
      <c r="F1941"/>
    </row>
    <row r="1942" spans="1:6" ht="15" x14ac:dyDescent="0.25">
      <c r="A1942"/>
      <c r="B1942"/>
      <c r="C1942"/>
      <c r="D1942"/>
      <c r="E1942"/>
      <c r="F1942"/>
    </row>
    <row r="1943" spans="1:6" ht="15" x14ac:dyDescent="0.25">
      <c r="A1943"/>
      <c r="B1943"/>
      <c r="C1943"/>
      <c r="D1943"/>
      <c r="E1943"/>
      <c r="F1943"/>
    </row>
    <row r="1944" spans="1:6" ht="15" x14ac:dyDescent="0.25">
      <c r="A1944"/>
      <c r="B1944"/>
      <c r="C1944"/>
      <c r="D1944"/>
      <c r="E1944"/>
      <c r="F1944"/>
    </row>
    <row r="1945" spans="1:6" ht="15" x14ac:dyDescent="0.25">
      <c r="A1945"/>
      <c r="B1945"/>
      <c r="C1945"/>
      <c r="D1945"/>
      <c r="E1945"/>
      <c r="F1945"/>
    </row>
    <row r="1946" spans="1:6" ht="15" x14ac:dyDescent="0.25">
      <c r="A1946"/>
      <c r="B1946"/>
      <c r="C1946"/>
      <c r="D1946"/>
      <c r="E1946"/>
      <c r="F1946"/>
    </row>
    <row r="1947" spans="1:6" ht="15" x14ac:dyDescent="0.25">
      <c r="A1947"/>
      <c r="B1947"/>
      <c r="C1947"/>
      <c r="D1947"/>
      <c r="E1947"/>
      <c r="F1947"/>
    </row>
    <row r="1948" spans="1:6" ht="15" x14ac:dyDescent="0.25">
      <c r="A1948"/>
      <c r="B1948"/>
      <c r="C1948"/>
      <c r="D1948"/>
      <c r="E1948"/>
      <c r="F1948"/>
    </row>
    <row r="1949" spans="1:6" ht="15" x14ac:dyDescent="0.25">
      <c r="A1949"/>
      <c r="B1949"/>
      <c r="C1949"/>
      <c r="D1949"/>
      <c r="E1949"/>
      <c r="F1949"/>
    </row>
    <row r="1950" spans="1:6" ht="15" x14ac:dyDescent="0.25">
      <c r="A1950"/>
      <c r="B1950"/>
      <c r="C1950"/>
      <c r="D1950"/>
      <c r="E1950"/>
      <c r="F1950"/>
    </row>
    <row r="1951" spans="1:6" ht="15" x14ac:dyDescent="0.25">
      <c r="A1951"/>
      <c r="B1951"/>
      <c r="C1951"/>
      <c r="D1951"/>
      <c r="E1951"/>
      <c r="F1951"/>
    </row>
    <row r="1952" spans="1:6" ht="15" x14ac:dyDescent="0.25">
      <c r="A1952"/>
      <c r="B1952"/>
      <c r="C1952"/>
      <c r="D1952"/>
      <c r="E1952"/>
      <c r="F1952"/>
    </row>
    <row r="1953" spans="1:6" ht="15" x14ac:dyDescent="0.25">
      <c r="A1953"/>
      <c r="B1953"/>
      <c r="C1953"/>
      <c r="D1953"/>
      <c r="E1953"/>
      <c r="F1953"/>
    </row>
    <row r="1954" spans="1:6" ht="15" x14ac:dyDescent="0.25">
      <c r="A1954"/>
      <c r="B1954"/>
      <c r="C1954"/>
      <c r="D1954"/>
      <c r="E1954"/>
      <c r="F1954"/>
    </row>
    <row r="1955" spans="1:6" ht="15" x14ac:dyDescent="0.25">
      <c r="A1955"/>
      <c r="B1955"/>
      <c r="C1955"/>
      <c r="D1955"/>
      <c r="E1955"/>
      <c r="F1955"/>
    </row>
    <row r="1956" spans="1:6" ht="15" x14ac:dyDescent="0.25">
      <c r="A1956"/>
      <c r="B1956"/>
      <c r="C1956"/>
      <c r="D1956"/>
      <c r="E1956"/>
      <c r="F1956"/>
    </row>
    <row r="1957" spans="1:6" ht="15" x14ac:dyDescent="0.25">
      <c r="A1957"/>
      <c r="B1957"/>
      <c r="C1957"/>
      <c r="D1957"/>
      <c r="E1957"/>
      <c r="F1957"/>
    </row>
    <row r="1958" spans="1:6" ht="15" x14ac:dyDescent="0.25">
      <c r="A1958"/>
      <c r="B1958"/>
      <c r="C1958"/>
      <c r="D1958"/>
      <c r="E1958"/>
      <c r="F1958"/>
    </row>
    <row r="1959" spans="1:6" ht="15" x14ac:dyDescent="0.25">
      <c r="A1959"/>
      <c r="B1959"/>
      <c r="C1959"/>
      <c r="D1959"/>
      <c r="E1959"/>
      <c r="F1959"/>
    </row>
    <row r="1960" spans="1:6" ht="15" x14ac:dyDescent="0.25">
      <c r="A1960"/>
      <c r="B1960"/>
      <c r="C1960"/>
      <c r="D1960"/>
      <c r="E1960"/>
      <c r="F1960"/>
    </row>
    <row r="1961" spans="1:6" ht="15" x14ac:dyDescent="0.25">
      <c r="A1961"/>
      <c r="B1961"/>
      <c r="C1961"/>
      <c r="D1961"/>
      <c r="E1961"/>
      <c r="F1961"/>
    </row>
    <row r="1962" spans="1:6" ht="15" x14ac:dyDescent="0.25">
      <c r="A1962"/>
      <c r="B1962"/>
      <c r="C1962"/>
      <c r="D1962"/>
      <c r="E1962"/>
      <c r="F1962"/>
    </row>
    <row r="1963" spans="1:6" ht="15" x14ac:dyDescent="0.25">
      <c r="A1963"/>
      <c r="B1963"/>
      <c r="C1963"/>
      <c r="D1963"/>
      <c r="E1963"/>
      <c r="F1963"/>
    </row>
    <row r="1964" spans="1:6" ht="15" x14ac:dyDescent="0.25">
      <c r="A1964"/>
      <c r="B1964"/>
      <c r="C1964"/>
      <c r="D1964"/>
      <c r="E1964"/>
      <c r="F1964"/>
    </row>
    <row r="1965" spans="1:6" ht="15" x14ac:dyDescent="0.25">
      <c r="A1965"/>
      <c r="B1965"/>
      <c r="C1965"/>
      <c r="D1965"/>
      <c r="E1965"/>
      <c r="F1965"/>
    </row>
    <row r="1966" spans="1:6" ht="15" x14ac:dyDescent="0.25">
      <c r="A1966"/>
      <c r="B1966"/>
      <c r="C1966"/>
      <c r="D1966"/>
      <c r="E1966"/>
      <c r="F1966"/>
    </row>
    <row r="1967" spans="1:6" ht="15" x14ac:dyDescent="0.25">
      <c r="A1967"/>
      <c r="B1967"/>
      <c r="C1967"/>
      <c r="D1967"/>
      <c r="E1967"/>
      <c r="F1967"/>
    </row>
    <row r="1968" spans="1:6" ht="15" x14ac:dyDescent="0.25">
      <c r="A1968"/>
      <c r="B1968"/>
      <c r="C1968"/>
      <c r="D1968"/>
      <c r="E1968"/>
      <c r="F1968"/>
    </row>
    <row r="1969" spans="1:6" ht="15" x14ac:dyDescent="0.25">
      <c r="A1969"/>
      <c r="B1969"/>
      <c r="C1969"/>
      <c r="D1969"/>
      <c r="E1969"/>
      <c r="F1969"/>
    </row>
    <row r="1970" spans="1:6" ht="15" x14ac:dyDescent="0.25">
      <c r="A1970"/>
      <c r="B1970"/>
      <c r="C1970"/>
      <c r="D1970"/>
      <c r="E1970"/>
      <c r="F1970"/>
    </row>
    <row r="1971" spans="1:6" ht="15" x14ac:dyDescent="0.25">
      <c r="A1971"/>
      <c r="B1971"/>
      <c r="C1971"/>
      <c r="D1971"/>
      <c r="E1971"/>
      <c r="F1971"/>
    </row>
    <row r="1972" spans="1:6" ht="15" x14ac:dyDescent="0.25">
      <c r="A1972"/>
      <c r="B1972"/>
      <c r="C1972"/>
      <c r="D1972"/>
      <c r="E1972"/>
      <c r="F1972"/>
    </row>
    <row r="1973" spans="1:6" ht="15" x14ac:dyDescent="0.25">
      <c r="A1973"/>
      <c r="B1973"/>
      <c r="C1973"/>
      <c r="D1973"/>
      <c r="E1973"/>
      <c r="F1973"/>
    </row>
    <row r="1974" spans="1:6" ht="15" x14ac:dyDescent="0.25">
      <c r="A1974"/>
      <c r="B1974"/>
      <c r="C1974"/>
      <c r="D1974"/>
      <c r="E1974"/>
      <c r="F1974"/>
    </row>
    <row r="1975" spans="1:6" ht="15" x14ac:dyDescent="0.25">
      <c r="A1975"/>
      <c r="B1975"/>
      <c r="C1975"/>
      <c r="D1975"/>
      <c r="E1975"/>
      <c r="F1975"/>
    </row>
    <row r="1976" spans="1:6" ht="15" x14ac:dyDescent="0.25">
      <c r="A1976"/>
      <c r="B1976"/>
      <c r="C1976"/>
      <c r="D1976"/>
      <c r="E1976"/>
      <c r="F1976"/>
    </row>
    <row r="1977" spans="1:6" ht="15" x14ac:dyDescent="0.25">
      <c r="A1977"/>
      <c r="B1977"/>
      <c r="C1977"/>
      <c r="D1977"/>
      <c r="E1977"/>
      <c r="F1977"/>
    </row>
    <row r="1978" spans="1:6" ht="15" x14ac:dyDescent="0.25">
      <c r="A1978"/>
      <c r="B1978"/>
      <c r="C1978"/>
      <c r="D1978"/>
      <c r="E1978"/>
      <c r="F1978"/>
    </row>
    <row r="1979" spans="1:6" ht="15" x14ac:dyDescent="0.25">
      <c r="A1979"/>
      <c r="B1979"/>
      <c r="C1979"/>
      <c r="D1979"/>
      <c r="E1979"/>
      <c r="F1979"/>
    </row>
    <row r="1980" spans="1:6" ht="15" x14ac:dyDescent="0.25">
      <c r="A1980"/>
      <c r="B1980"/>
      <c r="C1980"/>
      <c r="D1980"/>
      <c r="E1980"/>
      <c r="F1980"/>
    </row>
    <row r="1981" spans="1:6" ht="15" x14ac:dyDescent="0.25">
      <c r="A1981"/>
      <c r="B1981"/>
      <c r="C1981"/>
      <c r="D1981"/>
      <c r="E1981"/>
      <c r="F1981"/>
    </row>
    <row r="1982" spans="1:6" ht="15" x14ac:dyDescent="0.25">
      <c r="A1982"/>
      <c r="B1982"/>
      <c r="C1982"/>
      <c r="D1982"/>
      <c r="E1982"/>
      <c r="F1982"/>
    </row>
    <row r="1983" spans="1:6" ht="15" x14ac:dyDescent="0.25">
      <c r="A1983"/>
      <c r="B1983"/>
      <c r="C1983"/>
      <c r="D1983"/>
      <c r="E1983"/>
      <c r="F1983"/>
    </row>
    <row r="1984" spans="1:6" ht="15" x14ac:dyDescent="0.25">
      <c r="A1984"/>
      <c r="B1984"/>
      <c r="C1984"/>
      <c r="D1984"/>
      <c r="E1984"/>
      <c r="F1984"/>
    </row>
    <row r="1985" spans="1:6" ht="15" x14ac:dyDescent="0.25">
      <c r="A1985"/>
      <c r="B1985"/>
      <c r="C1985"/>
      <c r="D1985"/>
      <c r="E1985"/>
      <c r="F1985"/>
    </row>
    <row r="1986" spans="1:6" ht="15" x14ac:dyDescent="0.25">
      <c r="A1986"/>
      <c r="B1986"/>
      <c r="C1986"/>
      <c r="D1986"/>
      <c r="E1986"/>
      <c r="F1986"/>
    </row>
    <row r="1987" spans="1:6" ht="15" x14ac:dyDescent="0.25">
      <c r="A1987"/>
      <c r="B1987"/>
      <c r="C1987"/>
      <c r="D1987"/>
      <c r="E1987"/>
      <c r="F1987"/>
    </row>
    <row r="1988" spans="1:6" ht="15" x14ac:dyDescent="0.25">
      <c r="A1988"/>
      <c r="B1988"/>
      <c r="C1988"/>
      <c r="D1988"/>
      <c r="E1988"/>
      <c r="F1988"/>
    </row>
    <row r="1989" spans="1:6" ht="15" x14ac:dyDescent="0.25">
      <c r="A1989"/>
      <c r="B1989"/>
      <c r="C1989"/>
      <c r="D1989"/>
      <c r="E1989"/>
      <c r="F1989"/>
    </row>
    <row r="1990" spans="1:6" ht="15" x14ac:dyDescent="0.25">
      <c r="A1990"/>
      <c r="B1990"/>
      <c r="C1990"/>
      <c r="D1990"/>
      <c r="E1990"/>
      <c r="F1990"/>
    </row>
    <row r="1991" spans="1:6" ht="15" x14ac:dyDescent="0.25">
      <c r="A1991"/>
      <c r="B1991"/>
      <c r="C1991"/>
      <c r="D1991"/>
      <c r="E1991"/>
      <c r="F1991"/>
    </row>
    <row r="1992" spans="1:6" ht="15" x14ac:dyDescent="0.25">
      <c r="A1992"/>
      <c r="B1992"/>
      <c r="C1992"/>
      <c r="D1992"/>
      <c r="E1992"/>
      <c r="F1992"/>
    </row>
    <row r="1993" spans="1:6" ht="15" x14ac:dyDescent="0.25">
      <c r="A1993"/>
      <c r="B1993"/>
      <c r="C1993"/>
      <c r="D1993"/>
      <c r="E1993"/>
      <c r="F1993"/>
    </row>
    <row r="1994" spans="1:6" ht="15" x14ac:dyDescent="0.25">
      <c r="A1994"/>
      <c r="B1994"/>
      <c r="C1994"/>
      <c r="D1994"/>
      <c r="E1994"/>
      <c r="F1994"/>
    </row>
    <row r="1995" spans="1:6" ht="15" x14ac:dyDescent="0.25">
      <c r="A1995"/>
      <c r="B1995"/>
      <c r="C1995"/>
      <c r="D1995"/>
      <c r="E1995"/>
      <c r="F1995"/>
    </row>
    <row r="1996" spans="1:6" ht="15" x14ac:dyDescent="0.25">
      <c r="A1996"/>
      <c r="B1996"/>
      <c r="C1996"/>
      <c r="D1996"/>
      <c r="E1996"/>
      <c r="F1996"/>
    </row>
    <row r="1997" spans="1:6" ht="15" x14ac:dyDescent="0.25">
      <c r="A1997"/>
      <c r="B1997"/>
      <c r="C1997"/>
      <c r="D1997"/>
      <c r="E1997"/>
      <c r="F1997"/>
    </row>
    <row r="1998" spans="1:6" ht="15" x14ac:dyDescent="0.25">
      <c r="A1998"/>
      <c r="B1998"/>
      <c r="C1998"/>
      <c r="D1998"/>
      <c r="E1998"/>
      <c r="F1998"/>
    </row>
    <row r="1999" spans="1:6" ht="15" x14ac:dyDescent="0.25">
      <c r="A1999"/>
      <c r="B1999"/>
      <c r="C1999"/>
      <c r="D1999"/>
      <c r="E1999"/>
      <c r="F1999"/>
    </row>
    <row r="2000" spans="1:6" ht="15" x14ac:dyDescent="0.25">
      <c r="A2000"/>
      <c r="B2000"/>
      <c r="C2000"/>
      <c r="D2000"/>
      <c r="E2000"/>
      <c r="F2000"/>
    </row>
    <row r="2001" spans="1:6" ht="15" x14ac:dyDescent="0.25">
      <c r="A2001"/>
      <c r="B2001"/>
      <c r="C2001"/>
      <c r="D2001"/>
      <c r="E2001"/>
      <c r="F2001"/>
    </row>
    <row r="2002" spans="1:6" ht="15" x14ac:dyDescent="0.25">
      <c r="A2002"/>
      <c r="B2002"/>
      <c r="C2002"/>
      <c r="D2002"/>
      <c r="E2002"/>
      <c r="F2002"/>
    </row>
    <row r="2003" spans="1:6" ht="15" x14ac:dyDescent="0.25">
      <c r="A2003"/>
      <c r="B2003"/>
      <c r="C2003"/>
      <c r="D2003"/>
      <c r="E2003"/>
      <c r="F2003"/>
    </row>
    <row r="2004" spans="1:6" ht="15" x14ac:dyDescent="0.25">
      <c r="A2004"/>
      <c r="B2004"/>
      <c r="C2004"/>
      <c r="D2004"/>
      <c r="E2004"/>
      <c r="F2004"/>
    </row>
    <row r="2005" spans="1:6" ht="15" x14ac:dyDescent="0.25">
      <c r="A2005"/>
      <c r="B2005"/>
      <c r="C2005"/>
      <c r="D2005"/>
      <c r="E2005"/>
      <c r="F2005"/>
    </row>
    <row r="2006" spans="1:6" ht="15" x14ac:dyDescent="0.25">
      <c r="A2006"/>
      <c r="B2006"/>
      <c r="C2006"/>
      <c r="D2006"/>
      <c r="E2006"/>
      <c r="F2006"/>
    </row>
    <row r="2007" spans="1:6" ht="15" x14ac:dyDescent="0.25">
      <c r="A2007"/>
      <c r="B2007"/>
      <c r="C2007"/>
      <c r="D2007"/>
      <c r="E2007"/>
      <c r="F2007"/>
    </row>
    <row r="2008" spans="1:6" ht="15" x14ac:dyDescent="0.25">
      <c r="A2008"/>
      <c r="B2008"/>
      <c r="C2008"/>
      <c r="D2008"/>
      <c r="E2008"/>
      <c r="F2008"/>
    </row>
    <row r="2009" spans="1:6" ht="15" x14ac:dyDescent="0.25">
      <c r="A2009"/>
      <c r="B2009"/>
      <c r="C2009"/>
      <c r="D2009"/>
      <c r="E2009"/>
      <c r="F2009"/>
    </row>
    <row r="2010" spans="1:6" ht="15" x14ac:dyDescent="0.25">
      <c r="A2010"/>
      <c r="B2010"/>
      <c r="C2010"/>
      <c r="D2010"/>
      <c r="E2010"/>
      <c r="F2010"/>
    </row>
    <row r="2011" spans="1:6" ht="15" x14ac:dyDescent="0.25">
      <c r="A2011"/>
      <c r="B2011"/>
      <c r="C2011"/>
      <c r="D2011"/>
      <c r="E2011"/>
      <c r="F2011"/>
    </row>
    <row r="2012" spans="1:6" ht="15" x14ac:dyDescent="0.25">
      <c r="A2012"/>
      <c r="B2012"/>
      <c r="C2012"/>
      <c r="D2012"/>
      <c r="E2012"/>
      <c r="F2012"/>
    </row>
    <row r="2013" spans="1:6" ht="15" x14ac:dyDescent="0.25">
      <c r="A2013"/>
      <c r="B2013"/>
      <c r="C2013"/>
      <c r="D2013"/>
      <c r="E2013"/>
      <c r="F2013"/>
    </row>
    <row r="2014" spans="1:6" ht="15" x14ac:dyDescent="0.25">
      <c r="A2014"/>
      <c r="B2014"/>
      <c r="C2014"/>
      <c r="D2014"/>
      <c r="E2014"/>
      <c r="F2014"/>
    </row>
    <row r="2015" spans="1:6" ht="15" x14ac:dyDescent="0.25">
      <c r="A2015"/>
      <c r="B2015"/>
      <c r="C2015"/>
      <c r="D2015"/>
      <c r="E2015"/>
      <c r="F2015"/>
    </row>
    <row r="2016" spans="1:6" ht="15" x14ac:dyDescent="0.25">
      <c r="A2016"/>
      <c r="B2016"/>
      <c r="C2016"/>
      <c r="D2016"/>
      <c r="E2016"/>
      <c r="F2016"/>
    </row>
    <row r="2017" spans="1:6" ht="15" x14ac:dyDescent="0.25">
      <c r="A2017"/>
      <c r="B2017"/>
      <c r="C2017"/>
      <c r="D2017"/>
      <c r="E2017"/>
      <c r="F2017"/>
    </row>
    <row r="2018" spans="1:6" ht="15" x14ac:dyDescent="0.25">
      <c r="A2018"/>
      <c r="B2018"/>
      <c r="C2018"/>
      <c r="D2018"/>
      <c r="E2018"/>
      <c r="F2018"/>
    </row>
    <row r="2019" spans="1:6" ht="15" x14ac:dyDescent="0.25">
      <c r="A2019"/>
      <c r="B2019"/>
      <c r="C2019"/>
      <c r="D2019"/>
      <c r="E2019"/>
      <c r="F2019"/>
    </row>
    <row r="2020" spans="1:6" ht="15" x14ac:dyDescent="0.25">
      <c r="A2020"/>
      <c r="B2020"/>
      <c r="C2020"/>
      <c r="D2020"/>
      <c r="E2020"/>
      <c r="F2020"/>
    </row>
    <row r="2021" spans="1:6" ht="15" x14ac:dyDescent="0.25">
      <c r="A2021"/>
      <c r="B2021"/>
      <c r="C2021"/>
      <c r="D2021"/>
      <c r="E2021"/>
      <c r="F2021"/>
    </row>
    <row r="2022" spans="1:6" ht="15" x14ac:dyDescent="0.25">
      <c r="A2022"/>
      <c r="B2022"/>
      <c r="C2022"/>
      <c r="D2022"/>
      <c r="E2022"/>
      <c r="F2022"/>
    </row>
    <row r="2023" spans="1:6" ht="15" x14ac:dyDescent="0.25">
      <c r="A2023"/>
      <c r="B2023"/>
      <c r="C2023"/>
      <c r="D2023"/>
      <c r="E2023"/>
      <c r="F2023"/>
    </row>
    <row r="2024" spans="1:6" ht="15" x14ac:dyDescent="0.25">
      <c r="A2024"/>
      <c r="B2024"/>
      <c r="C2024"/>
      <c r="D2024"/>
      <c r="E2024"/>
      <c r="F2024"/>
    </row>
    <row r="2025" spans="1:6" ht="15" x14ac:dyDescent="0.25">
      <c r="A2025"/>
      <c r="B2025"/>
      <c r="C2025"/>
      <c r="D2025"/>
      <c r="E2025"/>
      <c r="F2025"/>
    </row>
    <row r="2026" spans="1:6" ht="15" x14ac:dyDescent="0.25">
      <c r="A2026"/>
      <c r="B2026"/>
      <c r="C2026"/>
      <c r="D2026"/>
      <c r="E2026"/>
      <c r="F2026"/>
    </row>
    <row r="2027" spans="1:6" ht="15" x14ac:dyDescent="0.25">
      <c r="A2027"/>
      <c r="B2027"/>
      <c r="C2027"/>
      <c r="D2027"/>
      <c r="E2027"/>
      <c r="F2027"/>
    </row>
    <row r="2028" spans="1:6" ht="15" x14ac:dyDescent="0.25">
      <c r="A2028"/>
      <c r="B2028"/>
      <c r="C2028"/>
      <c r="D2028"/>
      <c r="E2028"/>
      <c r="F2028"/>
    </row>
    <row r="2029" spans="1:6" ht="15" x14ac:dyDescent="0.25">
      <c r="A2029"/>
      <c r="B2029"/>
      <c r="C2029"/>
      <c r="D2029"/>
      <c r="E2029"/>
      <c r="F2029"/>
    </row>
    <row r="2030" spans="1:6" ht="15" x14ac:dyDescent="0.25">
      <c r="A2030"/>
      <c r="B2030"/>
      <c r="C2030"/>
      <c r="D2030"/>
      <c r="E2030"/>
      <c r="F2030"/>
    </row>
    <row r="2031" spans="1:6" ht="15" x14ac:dyDescent="0.25">
      <c r="A2031"/>
      <c r="B2031"/>
      <c r="C2031"/>
      <c r="D2031"/>
      <c r="E2031"/>
      <c r="F2031"/>
    </row>
    <row r="2032" spans="1:6" ht="15" x14ac:dyDescent="0.25">
      <c r="A2032"/>
      <c r="B2032"/>
      <c r="C2032"/>
      <c r="D2032"/>
      <c r="E2032"/>
      <c r="F2032"/>
    </row>
    <row r="2033" spans="1:6" ht="15" x14ac:dyDescent="0.25">
      <c r="A2033"/>
      <c r="B2033"/>
      <c r="C2033"/>
      <c r="D2033"/>
      <c r="E2033"/>
      <c r="F2033"/>
    </row>
    <row r="2034" spans="1:6" ht="15" x14ac:dyDescent="0.25">
      <c r="A2034"/>
      <c r="B2034"/>
      <c r="C2034"/>
      <c r="D2034"/>
      <c r="E2034"/>
      <c r="F2034"/>
    </row>
    <row r="2035" spans="1:6" ht="15" x14ac:dyDescent="0.25">
      <c r="A2035"/>
      <c r="B2035"/>
      <c r="C2035"/>
      <c r="D2035"/>
      <c r="E2035"/>
      <c r="F2035"/>
    </row>
    <row r="2036" spans="1:6" ht="15" x14ac:dyDescent="0.25">
      <c r="A2036"/>
      <c r="B2036"/>
      <c r="C2036"/>
      <c r="D2036"/>
      <c r="E2036"/>
      <c r="F2036"/>
    </row>
    <row r="2037" spans="1:6" ht="15" x14ac:dyDescent="0.25">
      <c r="A2037"/>
      <c r="B2037"/>
      <c r="C2037"/>
      <c r="D2037"/>
      <c r="E2037"/>
      <c r="F2037"/>
    </row>
    <row r="2038" spans="1:6" ht="15" x14ac:dyDescent="0.25">
      <c r="A2038"/>
      <c r="B2038"/>
      <c r="C2038"/>
      <c r="D2038"/>
      <c r="E2038"/>
      <c r="F2038"/>
    </row>
    <row r="2039" spans="1:6" ht="15" x14ac:dyDescent="0.25">
      <c r="A2039"/>
      <c r="B2039"/>
      <c r="C2039"/>
      <c r="D2039"/>
      <c r="E2039"/>
      <c r="F2039"/>
    </row>
    <row r="2040" spans="1:6" ht="15" x14ac:dyDescent="0.25">
      <c r="A2040"/>
      <c r="B2040"/>
      <c r="C2040"/>
      <c r="D2040"/>
      <c r="E2040"/>
      <c r="F2040"/>
    </row>
    <row r="2041" spans="1:6" ht="15" x14ac:dyDescent="0.25">
      <c r="A2041"/>
      <c r="B2041"/>
      <c r="C2041"/>
      <c r="D2041"/>
      <c r="E2041"/>
      <c r="F2041"/>
    </row>
    <row r="2042" spans="1:6" ht="15" x14ac:dyDescent="0.25">
      <c r="A2042"/>
      <c r="B2042"/>
      <c r="C2042"/>
      <c r="D2042"/>
      <c r="E2042"/>
      <c r="F2042"/>
    </row>
    <row r="2043" spans="1:6" ht="15" x14ac:dyDescent="0.25">
      <c r="A2043"/>
      <c r="B2043"/>
      <c r="C2043"/>
      <c r="D2043"/>
      <c r="E2043"/>
      <c r="F2043"/>
    </row>
    <row r="2044" spans="1:6" ht="15" x14ac:dyDescent="0.25">
      <c r="A2044"/>
      <c r="B2044"/>
      <c r="C2044"/>
      <c r="D2044"/>
      <c r="E2044"/>
      <c r="F2044"/>
    </row>
    <row r="2045" spans="1:6" ht="15" x14ac:dyDescent="0.25">
      <c r="A2045"/>
      <c r="B2045"/>
      <c r="C2045"/>
      <c r="D2045"/>
      <c r="E2045"/>
      <c r="F2045"/>
    </row>
    <row r="2046" spans="1:6" ht="15" x14ac:dyDescent="0.25">
      <c r="A2046"/>
      <c r="B2046"/>
      <c r="C2046"/>
      <c r="D2046"/>
      <c r="E2046"/>
      <c r="F2046"/>
    </row>
    <row r="2047" spans="1:6" ht="15" x14ac:dyDescent="0.25">
      <c r="A2047"/>
      <c r="B2047"/>
      <c r="C2047"/>
      <c r="D2047"/>
      <c r="E2047"/>
      <c r="F2047"/>
    </row>
    <row r="2048" spans="1:6" ht="15" x14ac:dyDescent="0.25">
      <c r="A2048"/>
      <c r="B2048"/>
      <c r="C2048"/>
      <c r="D2048"/>
      <c r="E2048"/>
      <c r="F2048"/>
    </row>
    <row r="2049" spans="1:6" ht="15" x14ac:dyDescent="0.25">
      <c r="A2049"/>
      <c r="B2049"/>
      <c r="C2049"/>
      <c r="D2049"/>
      <c r="E2049"/>
      <c r="F2049"/>
    </row>
    <row r="2050" spans="1:6" ht="15" x14ac:dyDescent="0.25">
      <c r="A2050"/>
      <c r="B2050"/>
      <c r="C2050"/>
      <c r="D2050"/>
      <c r="E2050"/>
      <c r="F2050"/>
    </row>
    <row r="2051" spans="1:6" ht="15" x14ac:dyDescent="0.25">
      <c r="A2051"/>
      <c r="B2051"/>
      <c r="C2051"/>
      <c r="D2051"/>
      <c r="E2051"/>
      <c r="F2051"/>
    </row>
    <row r="2052" spans="1:6" ht="15" x14ac:dyDescent="0.25">
      <c r="A2052"/>
      <c r="B2052"/>
      <c r="C2052"/>
      <c r="D2052"/>
      <c r="E2052"/>
      <c r="F2052"/>
    </row>
    <row r="2053" spans="1:6" ht="15" x14ac:dyDescent="0.25">
      <c r="A2053"/>
      <c r="B2053"/>
      <c r="C2053"/>
      <c r="D2053"/>
      <c r="E2053"/>
      <c r="F2053"/>
    </row>
    <row r="2054" spans="1:6" ht="15" x14ac:dyDescent="0.25">
      <c r="A2054"/>
      <c r="B2054"/>
      <c r="C2054"/>
      <c r="D2054"/>
      <c r="E2054"/>
      <c r="F2054"/>
    </row>
    <row r="2055" spans="1:6" ht="15" x14ac:dyDescent="0.25">
      <c r="A2055"/>
      <c r="B2055"/>
      <c r="C2055"/>
      <c r="D2055"/>
      <c r="E2055"/>
      <c r="F2055"/>
    </row>
    <row r="2056" spans="1:6" ht="15" x14ac:dyDescent="0.25">
      <c r="A2056"/>
      <c r="B2056"/>
      <c r="C2056"/>
      <c r="D2056"/>
      <c r="E2056"/>
      <c r="F2056"/>
    </row>
    <row r="2057" spans="1:6" ht="15" x14ac:dyDescent="0.25">
      <c r="A2057"/>
      <c r="B2057"/>
      <c r="C2057"/>
      <c r="D2057"/>
      <c r="E2057"/>
      <c r="F2057"/>
    </row>
    <row r="2058" spans="1:6" ht="15" x14ac:dyDescent="0.25">
      <c r="A2058"/>
      <c r="B2058"/>
      <c r="C2058"/>
      <c r="D2058"/>
      <c r="E2058"/>
      <c r="F2058"/>
    </row>
    <row r="2059" spans="1:6" ht="15" x14ac:dyDescent="0.25">
      <c r="A2059"/>
      <c r="B2059"/>
      <c r="C2059"/>
      <c r="D2059"/>
      <c r="E2059"/>
      <c r="F2059"/>
    </row>
    <row r="2060" spans="1:6" ht="15" x14ac:dyDescent="0.25">
      <c r="A2060"/>
      <c r="B2060"/>
      <c r="C2060"/>
      <c r="D2060"/>
      <c r="E2060"/>
      <c r="F2060"/>
    </row>
    <row r="2061" spans="1:6" ht="15" x14ac:dyDescent="0.25">
      <c r="A2061"/>
      <c r="B2061"/>
      <c r="C2061"/>
      <c r="D2061"/>
      <c r="E2061"/>
      <c r="F2061"/>
    </row>
    <row r="2062" spans="1:6" ht="15" x14ac:dyDescent="0.25">
      <c r="A2062"/>
      <c r="B2062"/>
      <c r="C2062"/>
      <c r="D2062"/>
      <c r="E2062"/>
      <c r="F2062"/>
    </row>
    <row r="2063" spans="1:6" ht="15" x14ac:dyDescent="0.25">
      <c r="A2063"/>
      <c r="B2063"/>
      <c r="C2063"/>
      <c r="D2063"/>
      <c r="E2063"/>
      <c r="F2063"/>
    </row>
    <row r="2064" spans="1:6" ht="15" x14ac:dyDescent="0.25">
      <c r="A2064"/>
      <c r="B2064"/>
      <c r="C2064"/>
      <c r="D2064"/>
      <c r="E2064"/>
      <c r="F2064"/>
    </row>
    <row r="2065" spans="1:6" ht="15" x14ac:dyDescent="0.25">
      <c r="A2065"/>
      <c r="B2065"/>
      <c r="C2065"/>
      <c r="D2065"/>
      <c r="E2065"/>
      <c r="F2065"/>
    </row>
    <row r="2066" spans="1:6" ht="15" x14ac:dyDescent="0.25">
      <c r="A2066"/>
      <c r="B2066"/>
      <c r="C2066"/>
      <c r="D2066"/>
      <c r="E2066"/>
      <c r="F2066"/>
    </row>
    <row r="2067" spans="1:6" ht="15" x14ac:dyDescent="0.25">
      <c r="A2067"/>
      <c r="B2067"/>
      <c r="C2067"/>
      <c r="D2067"/>
      <c r="E2067"/>
      <c r="F2067"/>
    </row>
    <row r="2068" spans="1:6" ht="15" x14ac:dyDescent="0.25">
      <c r="A2068"/>
      <c r="B2068"/>
      <c r="C2068"/>
      <c r="D2068"/>
      <c r="E2068"/>
      <c r="F2068"/>
    </row>
    <row r="2069" spans="1:6" ht="15" x14ac:dyDescent="0.25">
      <c r="A2069"/>
      <c r="B2069"/>
      <c r="C2069"/>
      <c r="D2069"/>
      <c r="E2069"/>
      <c r="F2069"/>
    </row>
    <row r="2070" spans="1:6" ht="15" x14ac:dyDescent="0.25">
      <c r="A2070"/>
      <c r="B2070"/>
      <c r="C2070"/>
      <c r="D2070"/>
      <c r="E2070"/>
      <c r="F2070"/>
    </row>
    <row r="2071" spans="1:6" ht="15" x14ac:dyDescent="0.25">
      <c r="A2071"/>
      <c r="B2071"/>
      <c r="C2071"/>
      <c r="D2071"/>
      <c r="E2071"/>
      <c r="F2071"/>
    </row>
    <row r="2072" spans="1:6" ht="15" x14ac:dyDescent="0.25">
      <c r="A2072"/>
      <c r="B2072"/>
      <c r="C2072"/>
      <c r="D2072"/>
      <c r="E2072"/>
      <c r="F2072"/>
    </row>
    <row r="2073" spans="1:6" ht="15" x14ac:dyDescent="0.25">
      <c r="A2073"/>
      <c r="B2073"/>
      <c r="C2073"/>
      <c r="D2073"/>
      <c r="E2073"/>
      <c r="F2073"/>
    </row>
    <row r="2074" spans="1:6" ht="15" x14ac:dyDescent="0.25">
      <c r="A2074"/>
      <c r="B2074"/>
      <c r="C2074"/>
      <c r="D2074"/>
      <c r="E2074"/>
      <c r="F2074"/>
    </row>
    <row r="2075" spans="1:6" ht="15" x14ac:dyDescent="0.25">
      <c r="A2075"/>
      <c r="B2075"/>
      <c r="C2075"/>
      <c r="D2075"/>
      <c r="E2075"/>
      <c r="F2075"/>
    </row>
    <row r="2076" spans="1:6" ht="15" x14ac:dyDescent="0.25">
      <c r="A2076"/>
      <c r="B2076"/>
      <c r="C2076"/>
      <c r="D2076"/>
      <c r="E2076"/>
      <c r="F2076"/>
    </row>
    <row r="2077" spans="1:6" ht="15" x14ac:dyDescent="0.25">
      <c r="A2077"/>
      <c r="B2077"/>
      <c r="C2077"/>
      <c r="D2077"/>
      <c r="E2077"/>
      <c r="F2077"/>
    </row>
    <row r="2078" spans="1:6" ht="15" x14ac:dyDescent="0.25">
      <c r="A2078"/>
      <c r="B2078"/>
      <c r="C2078"/>
      <c r="D2078"/>
      <c r="E2078"/>
      <c r="F2078"/>
    </row>
    <row r="2079" spans="1:6" ht="15" x14ac:dyDescent="0.25">
      <c r="A2079"/>
      <c r="B2079"/>
      <c r="C2079"/>
      <c r="D2079"/>
      <c r="E2079"/>
      <c r="F2079"/>
    </row>
    <row r="2080" spans="1:6" ht="15" x14ac:dyDescent="0.25">
      <c r="A2080"/>
      <c r="B2080"/>
      <c r="C2080"/>
      <c r="D2080"/>
      <c r="E2080"/>
      <c r="F2080"/>
    </row>
    <row r="2081" spans="1:6" ht="15" x14ac:dyDescent="0.25">
      <c r="A2081"/>
      <c r="B2081"/>
      <c r="C2081"/>
      <c r="D2081"/>
      <c r="E2081"/>
      <c r="F2081"/>
    </row>
    <row r="2082" spans="1:6" ht="15" x14ac:dyDescent="0.25">
      <c r="A2082"/>
      <c r="B2082"/>
      <c r="C2082"/>
      <c r="D2082"/>
      <c r="E2082"/>
      <c r="F2082"/>
    </row>
    <row r="2083" spans="1:6" ht="15" x14ac:dyDescent="0.25">
      <c r="A2083"/>
      <c r="B2083"/>
      <c r="C2083"/>
      <c r="D2083"/>
      <c r="E2083"/>
      <c r="F2083"/>
    </row>
    <row r="2084" spans="1:6" ht="15" x14ac:dyDescent="0.25">
      <c r="A2084"/>
      <c r="B2084"/>
      <c r="C2084"/>
      <c r="D2084"/>
      <c r="E2084"/>
      <c r="F2084"/>
    </row>
    <row r="2085" spans="1:6" ht="15" x14ac:dyDescent="0.25">
      <c r="A2085"/>
      <c r="B2085"/>
      <c r="C2085"/>
      <c r="D2085"/>
      <c r="E2085"/>
      <c r="F2085"/>
    </row>
    <row r="2086" spans="1:6" ht="15" x14ac:dyDescent="0.25">
      <c r="A2086"/>
      <c r="B2086"/>
      <c r="C2086"/>
      <c r="D2086"/>
      <c r="E2086"/>
      <c r="F2086"/>
    </row>
    <row r="2087" spans="1:6" ht="15" x14ac:dyDescent="0.25">
      <c r="A2087"/>
      <c r="B2087"/>
      <c r="C2087"/>
      <c r="D2087"/>
      <c r="E2087"/>
      <c r="F2087"/>
    </row>
    <row r="2088" spans="1:6" ht="15" x14ac:dyDescent="0.25">
      <c r="A2088"/>
      <c r="B2088"/>
      <c r="C2088"/>
      <c r="D2088"/>
      <c r="E2088"/>
      <c r="F2088"/>
    </row>
    <row r="2089" spans="1:6" ht="15" x14ac:dyDescent="0.25">
      <c r="A2089"/>
      <c r="B2089"/>
      <c r="C2089"/>
      <c r="D2089"/>
      <c r="E2089"/>
      <c r="F2089"/>
    </row>
    <row r="2090" spans="1:6" ht="15" x14ac:dyDescent="0.25">
      <c r="A2090"/>
      <c r="B2090"/>
      <c r="C2090"/>
      <c r="D2090"/>
      <c r="E2090"/>
      <c r="F2090"/>
    </row>
    <row r="2091" spans="1:6" ht="15" x14ac:dyDescent="0.25">
      <c r="A2091"/>
      <c r="B2091"/>
      <c r="C2091"/>
      <c r="D2091"/>
      <c r="E2091"/>
      <c r="F2091"/>
    </row>
    <row r="2092" spans="1:6" ht="15" x14ac:dyDescent="0.25">
      <c r="A2092"/>
      <c r="B2092"/>
      <c r="C2092"/>
      <c r="D2092"/>
      <c r="E2092"/>
      <c r="F2092"/>
    </row>
    <row r="2093" spans="1:6" ht="15" x14ac:dyDescent="0.25">
      <c r="A2093"/>
      <c r="B2093"/>
      <c r="C2093"/>
      <c r="D2093"/>
      <c r="E2093"/>
      <c r="F2093"/>
    </row>
    <row r="2094" spans="1:6" ht="15" x14ac:dyDescent="0.25">
      <c r="A2094"/>
      <c r="B2094"/>
      <c r="C2094"/>
      <c r="D2094"/>
      <c r="E2094"/>
      <c r="F2094"/>
    </row>
    <row r="2095" spans="1:6" ht="15" x14ac:dyDescent="0.25">
      <c r="A2095"/>
      <c r="B2095"/>
      <c r="C2095"/>
      <c r="D2095"/>
      <c r="E2095"/>
      <c r="F2095"/>
    </row>
    <row r="2096" spans="1:6" ht="15" x14ac:dyDescent="0.25">
      <c r="A2096"/>
      <c r="B2096"/>
      <c r="C2096"/>
      <c r="D2096"/>
      <c r="E2096"/>
      <c r="F2096"/>
    </row>
    <row r="2097" spans="1:6" ht="15" x14ac:dyDescent="0.25">
      <c r="A2097"/>
      <c r="B2097"/>
      <c r="C2097"/>
      <c r="D2097"/>
      <c r="E2097"/>
      <c r="F2097"/>
    </row>
    <row r="2098" spans="1:6" ht="15" x14ac:dyDescent="0.25">
      <c r="A2098"/>
      <c r="B2098"/>
      <c r="C2098"/>
      <c r="D2098"/>
      <c r="E2098"/>
      <c r="F2098"/>
    </row>
    <row r="2099" spans="1:6" ht="15" x14ac:dyDescent="0.25">
      <c r="A2099"/>
      <c r="B2099"/>
      <c r="C2099"/>
      <c r="D2099"/>
      <c r="E2099"/>
      <c r="F2099"/>
    </row>
    <row r="2100" spans="1:6" ht="15" x14ac:dyDescent="0.25">
      <c r="A2100"/>
      <c r="B2100"/>
      <c r="C2100"/>
      <c r="D2100"/>
      <c r="E2100"/>
      <c r="F2100"/>
    </row>
    <row r="2101" spans="1:6" ht="15" x14ac:dyDescent="0.25">
      <c r="A2101"/>
      <c r="B2101"/>
      <c r="C2101"/>
      <c r="D2101"/>
      <c r="E2101"/>
      <c r="F2101"/>
    </row>
    <row r="2102" spans="1:6" ht="15" x14ac:dyDescent="0.25">
      <c r="A2102"/>
      <c r="B2102"/>
      <c r="C2102"/>
      <c r="D2102"/>
      <c r="E2102"/>
      <c r="F2102"/>
    </row>
    <row r="2103" spans="1:6" ht="15" x14ac:dyDescent="0.25">
      <c r="A2103"/>
      <c r="B2103"/>
      <c r="C2103"/>
      <c r="D2103"/>
      <c r="E2103"/>
      <c r="F2103"/>
    </row>
    <row r="2104" spans="1:6" ht="15" x14ac:dyDescent="0.25">
      <c r="A2104"/>
      <c r="B2104"/>
      <c r="C2104"/>
      <c r="D2104"/>
      <c r="E2104"/>
      <c r="F2104"/>
    </row>
    <row r="2105" spans="1:6" ht="15" x14ac:dyDescent="0.25">
      <c r="A2105"/>
      <c r="B2105"/>
      <c r="C2105"/>
      <c r="D2105"/>
      <c r="E2105"/>
      <c r="F2105"/>
    </row>
    <row r="2106" spans="1:6" ht="15" x14ac:dyDescent="0.25">
      <c r="A2106"/>
      <c r="B2106"/>
      <c r="C2106"/>
      <c r="D2106"/>
      <c r="E2106"/>
      <c r="F2106"/>
    </row>
    <row r="2107" spans="1:6" ht="15" x14ac:dyDescent="0.25">
      <c r="A2107"/>
      <c r="B2107"/>
      <c r="C2107"/>
      <c r="D2107"/>
      <c r="E2107"/>
      <c r="F2107"/>
    </row>
    <row r="2108" spans="1:6" ht="15" x14ac:dyDescent="0.25">
      <c r="A2108"/>
      <c r="B2108"/>
      <c r="C2108"/>
      <c r="D2108"/>
      <c r="E2108"/>
      <c r="F2108"/>
    </row>
    <row r="2109" spans="1:6" ht="15" x14ac:dyDescent="0.25">
      <c r="A2109"/>
      <c r="B2109"/>
      <c r="C2109"/>
      <c r="D2109"/>
      <c r="E2109"/>
      <c r="F2109"/>
    </row>
    <row r="2110" spans="1:6" ht="15" x14ac:dyDescent="0.25">
      <c r="A2110"/>
      <c r="B2110"/>
      <c r="C2110"/>
      <c r="D2110"/>
      <c r="E2110"/>
      <c r="F2110"/>
    </row>
    <row r="2111" spans="1:6" ht="15" x14ac:dyDescent="0.25">
      <c r="A2111"/>
      <c r="B2111"/>
      <c r="C2111"/>
      <c r="D2111"/>
      <c r="E2111"/>
      <c r="F2111"/>
    </row>
    <row r="2112" spans="1:6" ht="15" x14ac:dyDescent="0.25">
      <c r="A2112"/>
      <c r="B2112"/>
      <c r="C2112"/>
      <c r="D2112"/>
      <c r="E2112"/>
      <c r="F2112"/>
    </row>
    <row r="2113" spans="1:6" ht="15" x14ac:dyDescent="0.25">
      <c r="A2113"/>
      <c r="B2113"/>
      <c r="C2113"/>
      <c r="D2113"/>
      <c r="E2113"/>
      <c r="F2113"/>
    </row>
    <row r="2114" spans="1:6" ht="15" x14ac:dyDescent="0.25">
      <c r="A2114"/>
      <c r="B2114"/>
      <c r="C2114"/>
      <c r="D2114"/>
      <c r="E2114"/>
      <c r="F2114"/>
    </row>
    <row r="2115" spans="1:6" ht="15" x14ac:dyDescent="0.25">
      <c r="A2115"/>
      <c r="B2115"/>
      <c r="C2115"/>
      <c r="D2115"/>
      <c r="E2115"/>
      <c r="F2115"/>
    </row>
    <row r="2116" spans="1:6" ht="15" x14ac:dyDescent="0.25">
      <c r="A2116"/>
      <c r="B2116"/>
      <c r="C2116"/>
      <c r="D2116"/>
      <c r="E2116"/>
      <c r="F2116"/>
    </row>
    <row r="2117" spans="1:6" ht="15" x14ac:dyDescent="0.25">
      <c r="A2117"/>
      <c r="B2117"/>
      <c r="C2117"/>
      <c r="D2117"/>
      <c r="E2117"/>
      <c r="F2117"/>
    </row>
    <row r="2118" spans="1:6" ht="15" x14ac:dyDescent="0.25">
      <c r="A2118"/>
      <c r="B2118"/>
      <c r="C2118"/>
      <c r="D2118"/>
      <c r="E2118"/>
      <c r="F2118"/>
    </row>
    <row r="2119" spans="1:6" ht="15" x14ac:dyDescent="0.25">
      <c r="A2119"/>
      <c r="B2119"/>
      <c r="C2119"/>
      <c r="D2119"/>
      <c r="E2119"/>
      <c r="F2119"/>
    </row>
    <row r="2120" spans="1:6" ht="15" x14ac:dyDescent="0.25">
      <c r="A2120"/>
      <c r="B2120"/>
      <c r="C2120"/>
      <c r="D2120"/>
      <c r="E2120"/>
      <c r="F2120"/>
    </row>
    <row r="2121" spans="1:6" ht="15" x14ac:dyDescent="0.25">
      <c r="A2121"/>
      <c r="B2121"/>
      <c r="C2121"/>
      <c r="D2121"/>
      <c r="E2121"/>
      <c r="F2121"/>
    </row>
    <row r="2122" spans="1:6" ht="15" x14ac:dyDescent="0.25">
      <c r="A2122"/>
      <c r="B2122"/>
      <c r="C2122"/>
      <c r="D2122"/>
      <c r="E2122"/>
      <c r="F2122"/>
    </row>
    <row r="2123" spans="1:6" ht="15" x14ac:dyDescent="0.25">
      <c r="A2123"/>
      <c r="B2123"/>
      <c r="C2123"/>
      <c r="D2123"/>
      <c r="E2123"/>
      <c r="F2123"/>
    </row>
    <row r="2124" spans="1:6" ht="15" x14ac:dyDescent="0.25">
      <c r="A2124"/>
      <c r="B2124"/>
      <c r="C2124"/>
      <c r="D2124"/>
      <c r="E2124"/>
      <c r="F2124"/>
    </row>
    <row r="2125" spans="1:6" ht="15" x14ac:dyDescent="0.25">
      <c r="A2125"/>
      <c r="B2125"/>
      <c r="C2125"/>
      <c r="D2125"/>
      <c r="E2125"/>
      <c r="F2125"/>
    </row>
    <row r="2126" spans="1:6" ht="15" x14ac:dyDescent="0.25">
      <c r="A2126"/>
      <c r="B2126"/>
      <c r="C2126"/>
      <c r="D2126"/>
      <c r="E2126"/>
      <c r="F2126"/>
    </row>
    <row r="2127" spans="1:6" ht="15" x14ac:dyDescent="0.25">
      <c r="A2127"/>
      <c r="B2127"/>
      <c r="C2127"/>
      <c r="D2127"/>
      <c r="E2127"/>
      <c r="F2127"/>
    </row>
    <row r="2128" spans="1:6" ht="15" x14ac:dyDescent="0.25">
      <c r="A2128"/>
      <c r="B2128"/>
      <c r="C2128"/>
      <c r="D2128"/>
      <c r="E2128"/>
      <c r="F2128"/>
    </row>
    <row r="2129" spans="1:6" ht="15" x14ac:dyDescent="0.25">
      <c r="A2129"/>
      <c r="B2129"/>
      <c r="C2129"/>
      <c r="D2129"/>
      <c r="E2129"/>
      <c r="F2129"/>
    </row>
    <row r="2130" spans="1:6" ht="15" x14ac:dyDescent="0.25">
      <c r="A2130"/>
      <c r="B2130"/>
      <c r="C2130"/>
      <c r="D2130"/>
      <c r="E2130"/>
      <c r="F2130"/>
    </row>
    <row r="2131" spans="1:6" ht="15" x14ac:dyDescent="0.25">
      <c r="A2131"/>
      <c r="B2131"/>
      <c r="C2131"/>
      <c r="D2131"/>
      <c r="E2131"/>
      <c r="F2131"/>
    </row>
    <row r="2132" spans="1:6" ht="15" x14ac:dyDescent="0.25">
      <c r="A2132"/>
      <c r="B2132"/>
      <c r="C2132"/>
      <c r="D2132"/>
      <c r="E2132"/>
      <c r="F2132"/>
    </row>
    <row r="2133" spans="1:6" ht="15" x14ac:dyDescent="0.25">
      <c r="A2133"/>
      <c r="B2133"/>
      <c r="C2133"/>
      <c r="D2133"/>
      <c r="E2133"/>
      <c r="F2133"/>
    </row>
    <row r="2134" spans="1:6" ht="15" x14ac:dyDescent="0.25">
      <c r="A2134"/>
      <c r="B2134"/>
      <c r="C2134"/>
      <c r="D2134"/>
      <c r="E2134"/>
      <c r="F2134"/>
    </row>
    <row r="2135" spans="1:6" ht="15" x14ac:dyDescent="0.25">
      <c r="A2135"/>
      <c r="B2135"/>
      <c r="C2135"/>
      <c r="D2135"/>
      <c r="E2135"/>
      <c r="F2135"/>
    </row>
    <row r="2136" spans="1:6" ht="15" x14ac:dyDescent="0.25">
      <c r="A2136"/>
      <c r="B2136"/>
      <c r="C2136"/>
      <c r="D2136"/>
      <c r="E2136"/>
      <c r="F2136"/>
    </row>
    <row r="2137" spans="1:6" ht="15" x14ac:dyDescent="0.25">
      <c r="A2137"/>
      <c r="B2137"/>
      <c r="C2137"/>
      <c r="D2137"/>
      <c r="E2137"/>
      <c r="F2137"/>
    </row>
    <row r="2138" spans="1:6" ht="15" x14ac:dyDescent="0.25">
      <c r="A2138"/>
      <c r="B2138"/>
      <c r="C2138"/>
      <c r="D2138"/>
      <c r="E2138"/>
      <c r="F2138"/>
    </row>
    <row r="2139" spans="1:6" ht="15" x14ac:dyDescent="0.25">
      <c r="A2139"/>
      <c r="B2139"/>
      <c r="C2139"/>
      <c r="D2139"/>
      <c r="E2139"/>
      <c r="F2139"/>
    </row>
    <row r="2140" spans="1:6" ht="15" x14ac:dyDescent="0.25">
      <c r="A2140"/>
      <c r="B2140"/>
      <c r="C2140"/>
      <c r="D2140"/>
      <c r="E2140"/>
      <c r="F2140"/>
    </row>
    <row r="2141" spans="1:6" ht="15" x14ac:dyDescent="0.25">
      <c r="A2141"/>
      <c r="B2141"/>
      <c r="C2141"/>
      <c r="D2141"/>
      <c r="E2141"/>
      <c r="F2141"/>
    </row>
    <row r="2142" spans="1:6" ht="15" x14ac:dyDescent="0.25">
      <c r="A2142"/>
      <c r="B2142"/>
      <c r="C2142"/>
      <c r="D2142"/>
      <c r="E2142"/>
      <c r="F2142"/>
    </row>
    <row r="2143" spans="1:6" ht="15" x14ac:dyDescent="0.25">
      <c r="A2143"/>
      <c r="B2143"/>
      <c r="C2143"/>
      <c r="D2143"/>
      <c r="E2143"/>
      <c r="F2143"/>
    </row>
    <row r="2144" spans="1:6" ht="15" x14ac:dyDescent="0.25">
      <c r="A2144"/>
      <c r="B2144"/>
      <c r="C2144"/>
      <c r="D2144"/>
      <c r="E2144"/>
      <c r="F2144"/>
    </row>
    <row r="2145" spans="1:6" ht="15" x14ac:dyDescent="0.25">
      <c r="A2145"/>
      <c r="B2145"/>
      <c r="C2145"/>
      <c r="D2145"/>
      <c r="E2145"/>
      <c r="F2145"/>
    </row>
    <row r="2146" spans="1:6" ht="15" x14ac:dyDescent="0.25">
      <c r="A2146"/>
      <c r="B2146"/>
      <c r="C2146"/>
      <c r="D2146"/>
      <c r="E2146"/>
      <c r="F2146"/>
    </row>
    <row r="2147" spans="1:6" ht="15" x14ac:dyDescent="0.25">
      <c r="A2147"/>
      <c r="B2147"/>
      <c r="C2147"/>
      <c r="D2147"/>
      <c r="E2147"/>
      <c r="F2147"/>
    </row>
    <row r="2148" spans="1:6" ht="15" x14ac:dyDescent="0.25">
      <c r="A2148"/>
      <c r="B2148"/>
      <c r="C2148"/>
      <c r="D2148"/>
      <c r="E2148"/>
      <c r="F2148"/>
    </row>
    <row r="2149" spans="1:6" ht="15" x14ac:dyDescent="0.25">
      <c r="A2149"/>
      <c r="B2149"/>
      <c r="C2149"/>
      <c r="D2149"/>
      <c r="E2149"/>
      <c r="F2149"/>
    </row>
    <row r="2150" spans="1:6" ht="15" x14ac:dyDescent="0.25">
      <c r="A2150"/>
      <c r="B2150"/>
      <c r="C2150"/>
      <c r="D2150"/>
      <c r="E2150"/>
      <c r="F2150"/>
    </row>
    <row r="2151" spans="1:6" ht="15" x14ac:dyDescent="0.25">
      <c r="A2151"/>
      <c r="B2151"/>
      <c r="C2151"/>
      <c r="D2151"/>
      <c r="E2151"/>
      <c r="F2151"/>
    </row>
    <row r="2152" spans="1:6" ht="15" x14ac:dyDescent="0.25">
      <c r="A2152"/>
      <c r="B2152"/>
      <c r="C2152"/>
      <c r="D2152"/>
      <c r="E2152"/>
      <c r="F2152"/>
    </row>
    <row r="2153" spans="1:6" ht="15" x14ac:dyDescent="0.25">
      <c r="A2153"/>
      <c r="B2153"/>
      <c r="C2153"/>
      <c r="D2153"/>
      <c r="E2153"/>
      <c r="F2153"/>
    </row>
    <row r="2154" spans="1:6" ht="15" x14ac:dyDescent="0.25">
      <c r="A2154"/>
      <c r="B2154"/>
      <c r="C2154"/>
      <c r="D2154"/>
      <c r="E2154"/>
      <c r="F2154"/>
    </row>
    <row r="2155" spans="1:6" ht="15" x14ac:dyDescent="0.25">
      <c r="A2155"/>
      <c r="B2155"/>
      <c r="C2155"/>
      <c r="D2155"/>
      <c r="E2155"/>
      <c r="F2155"/>
    </row>
    <row r="2156" spans="1:6" ht="15" x14ac:dyDescent="0.25">
      <c r="A2156"/>
      <c r="B2156"/>
      <c r="C2156"/>
      <c r="D2156"/>
      <c r="E2156"/>
      <c r="F2156"/>
    </row>
    <row r="2157" spans="1:6" ht="15" x14ac:dyDescent="0.25">
      <c r="A2157"/>
      <c r="B2157"/>
      <c r="C2157"/>
      <c r="D2157"/>
      <c r="E2157"/>
      <c r="F2157"/>
    </row>
    <row r="2158" spans="1:6" ht="15" x14ac:dyDescent="0.25">
      <c r="A2158"/>
      <c r="B2158"/>
      <c r="C2158"/>
      <c r="D2158"/>
      <c r="E2158"/>
      <c r="F2158"/>
    </row>
    <row r="2159" spans="1:6" ht="15" x14ac:dyDescent="0.25">
      <c r="A2159"/>
      <c r="B2159"/>
      <c r="C2159"/>
      <c r="D2159"/>
      <c r="E2159"/>
      <c r="F2159"/>
    </row>
    <row r="2160" spans="1:6" ht="15" x14ac:dyDescent="0.25">
      <c r="A2160"/>
      <c r="B2160"/>
      <c r="C2160"/>
      <c r="D2160"/>
      <c r="E2160"/>
      <c r="F2160"/>
    </row>
    <row r="2161" spans="1:6" ht="15" x14ac:dyDescent="0.25">
      <c r="A2161"/>
      <c r="B2161"/>
      <c r="C2161"/>
      <c r="D2161"/>
      <c r="E2161"/>
      <c r="F2161"/>
    </row>
    <row r="2162" spans="1:6" ht="15" x14ac:dyDescent="0.25">
      <c r="A2162"/>
      <c r="B2162"/>
      <c r="C2162"/>
      <c r="D2162"/>
      <c r="E2162"/>
      <c r="F2162"/>
    </row>
    <row r="2163" spans="1:6" ht="15" x14ac:dyDescent="0.25">
      <c r="A2163"/>
      <c r="B2163"/>
      <c r="C2163"/>
      <c r="D2163"/>
      <c r="E2163"/>
      <c r="F2163"/>
    </row>
    <row r="2164" spans="1:6" ht="15" x14ac:dyDescent="0.25">
      <c r="A2164"/>
      <c r="B2164"/>
      <c r="C2164"/>
      <c r="D2164"/>
      <c r="E2164"/>
      <c r="F2164"/>
    </row>
    <row r="2165" spans="1:6" ht="15" x14ac:dyDescent="0.25">
      <c r="A2165"/>
      <c r="B2165"/>
      <c r="C2165"/>
      <c r="D2165"/>
      <c r="E2165"/>
      <c r="F2165"/>
    </row>
    <row r="2166" spans="1:6" ht="15" x14ac:dyDescent="0.25">
      <c r="A2166"/>
      <c r="B2166"/>
      <c r="C2166"/>
      <c r="D2166"/>
      <c r="E2166"/>
      <c r="F2166"/>
    </row>
    <row r="2167" spans="1:6" ht="15" x14ac:dyDescent="0.25">
      <c r="A2167"/>
      <c r="B2167"/>
      <c r="C2167"/>
      <c r="D2167"/>
      <c r="E2167"/>
      <c r="F2167"/>
    </row>
    <row r="2168" spans="1:6" ht="15" x14ac:dyDescent="0.25">
      <c r="A2168"/>
      <c r="B2168"/>
      <c r="C2168"/>
      <c r="D2168"/>
      <c r="E2168"/>
      <c r="F2168"/>
    </row>
    <row r="2169" spans="1:6" ht="15" x14ac:dyDescent="0.25">
      <c r="A2169"/>
      <c r="B2169"/>
      <c r="C2169"/>
      <c r="D2169"/>
      <c r="E2169"/>
      <c r="F2169"/>
    </row>
    <row r="2170" spans="1:6" ht="15" x14ac:dyDescent="0.25">
      <c r="A2170"/>
      <c r="B2170"/>
      <c r="C2170"/>
      <c r="D2170"/>
      <c r="E2170"/>
      <c r="F2170"/>
    </row>
    <row r="2171" spans="1:6" ht="15" x14ac:dyDescent="0.25">
      <c r="A2171"/>
      <c r="B2171"/>
      <c r="C2171"/>
      <c r="D2171"/>
      <c r="E2171"/>
      <c r="F2171"/>
    </row>
    <row r="2172" spans="1:6" ht="15" x14ac:dyDescent="0.25">
      <c r="A2172"/>
      <c r="B2172"/>
      <c r="C2172"/>
      <c r="D2172"/>
      <c r="E2172"/>
      <c r="F2172"/>
    </row>
    <row r="2173" spans="1:6" ht="15" x14ac:dyDescent="0.25">
      <c r="A2173"/>
      <c r="B2173"/>
      <c r="C2173"/>
      <c r="D2173"/>
      <c r="E2173"/>
      <c r="F2173"/>
    </row>
    <row r="2174" spans="1:6" ht="15" x14ac:dyDescent="0.25">
      <c r="A2174"/>
      <c r="B2174"/>
      <c r="C2174"/>
      <c r="D2174"/>
      <c r="E2174"/>
      <c r="F2174"/>
    </row>
    <row r="2175" spans="1:6" ht="15" x14ac:dyDescent="0.25">
      <c r="A2175"/>
      <c r="B2175"/>
      <c r="C2175"/>
      <c r="D2175"/>
      <c r="E2175"/>
      <c r="F2175"/>
    </row>
    <row r="2176" spans="1:6" ht="15" x14ac:dyDescent="0.25">
      <c r="A2176"/>
      <c r="B2176"/>
      <c r="C2176"/>
      <c r="D2176"/>
      <c r="E2176"/>
      <c r="F2176"/>
    </row>
    <row r="2177" spans="1:6" ht="15" x14ac:dyDescent="0.25">
      <c r="A2177"/>
      <c r="B2177"/>
      <c r="C2177"/>
      <c r="D2177"/>
      <c r="E2177"/>
      <c r="F2177"/>
    </row>
    <row r="2178" spans="1:6" ht="15" x14ac:dyDescent="0.25">
      <c r="A2178"/>
      <c r="B2178"/>
      <c r="C2178"/>
      <c r="D2178"/>
      <c r="E2178"/>
      <c r="F2178"/>
    </row>
    <row r="2179" spans="1:6" ht="15" x14ac:dyDescent="0.25">
      <c r="A2179"/>
      <c r="B2179"/>
      <c r="C2179"/>
      <c r="D2179"/>
      <c r="E2179"/>
      <c r="F2179"/>
    </row>
    <row r="2180" spans="1:6" ht="15" x14ac:dyDescent="0.25">
      <c r="A2180"/>
      <c r="B2180"/>
      <c r="C2180"/>
      <c r="D2180"/>
      <c r="E2180"/>
      <c r="F2180"/>
    </row>
    <row r="2181" spans="1:6" ht="15" x14ac:dyDescent="0.25">
      <c r="A2181"/>
      <c r="B2181"/>
      <c r="C2181"/>
      <c r="D2181"/>
      <c r="E2181"/>
      <c r="F2181"/>
    </row>
    <row r="2182" spans="1:6" ht="15" x14ac:dyDescent="0.25">
      <c r="A2182"/>
      <c r="B2182"/>
      <c r="C2182"/>
      <c r="D2182"/>
      <c r="E2182"/>
      <c r="F2182"/>
    </row>
    <row r="2183" spans="1:6" ht="15" x14ac:dyDescent="0.25">
      <c r="A2183"/>
      <c r="B2183"/>
      <c r="C2183"/>
      <c r="D2183"/>
      <c r="E2183"/>
      <c r="F2183"/>
    </row>
    <row r="2184" spans="1:6" ht="15" x14ac:dyDescent="0.25">
      <c r="A2184"/>
      <c r="B2184"/>
      <c r="C2184"/>
      <c r="D2184"/>
      <c r="E2184"/>
      <c r="F2184"/>
    </row>
    <row r="2185" spans="1:6" ht="15" x14ac:dyDescent="0.25">
      <c r="A2185"/>
      <c r="B2185"/>
      <c r="C2185"/>
      <c r="D2185"/>
      <c r="E2185"/>
      <c r="F2185"/>
    </row>
    <row r="2186" spans="1:6" ht="15" x14ac:dyDescent="0.25">
      <c r="A2186"/>
      <c r="B2186"/>
      <c r="C2186"/>
      <c r="D2186"/>
      <c r="E2186"/>
      <c r="F2186"/>
    </row>
    <row r="2187" spans="1:6" ht="15" x14ac:dyDescent="0.25">
      <c r="A2187"/>
      <c r="B2187"/>
      <c r="C2187"/>
      <c r="D2187"/>
      <c r="E2187"/>
      <c r="F2187"/>
    </row>
    <row r="2188" spans="1:6" ht="15" x14ac:dyDescent="0.25">
      <c r="A2188"/>
      <c r="B2188"/>
      <c r="C2188"/>
      <c r="D2188"/>
      <c r="E2188"/>
      <c r="F2188"/>
    </row>
    <row r="2189" spans="1:6" ht="15" x14ac:dyDescent="0.25">
      <c r="A2189"/>
      <c r="B2189"/>
      <c r="C2189"/>
      <c r="D2189"/>
      <c r="E2189"/>
      <c r="F2189"/>
    </row>
    <row r="2190" spans="1:6" ht="15" x14ac:dyDescent="0.25">
      <c r="A2190"/>
      <c r="B2190"/>
      <c r="C2190"/>
      <c r="D2190"/>
      <c r="E2190"/>
      <c r="F2190"/>
    </row>
    <row r="2191" spans="1:6" ht="15" x14ac:dyDescent="0.25">
      <c r="A2191"/>
      <c r="B2191"/>
      <c r="C2191"/>
      <c r="D2191"/>
      <c r="E2191"/>
      <c r="F2191"/>
    </row>
    <row r="2192" spans="1:6" ht="15" x14ac:dyDescent="0.25">
      <c r="A2192"/>
      <c r="B2192"/>
      <c r="C2192"/>
      <c r="D2192"/>
      <c r="E2192"/>
      <c r="F2192"/>
    </row>
    <row r="2193" spans="1:6" ht="15" x14ac:dyDescent="0.25">
      <c r="A2193"/>
      <c r="B2193"/>
      <c r="C2193"/>
      <c r="D2193"/>
      <c r="E2193"/>
      <c r="F2193"/>
    </row>
    <row r="2194" spans="1:6" ht="15" x14ac:dyDescent="0.25">
      <c r="A2194"/>
      <c r="B2194"/>
      <c r="C2194"/>
      <c r="D2194"/>
      <c r="E2194"/>
      <c r="F2194"/>
    </row>
    <row r="2195" spans="1:6" ht="15" x14ac:dyDescent="0.25">
      <c r="A2195"/>
      <c r="B2195"/>
      <c r="C2195"/>
      <c r="D2195"/>
      <c r="E2195"/>
      <c r="F2195"/>
    </row>
    <row r="2196" spans="1:6" ht="15" x14ac:dyDescent="0.25">
      <c r="A2196"/>
      <c r="B2196"/>
      <c r="C2196"/>
      <c r="D2196"/>
      <c r="E2196"/>
      <c r="F2196"/>
    </row>
    <row r="2197" spans="1:6" ht="15" x14ac:dyDescent="0.25">
      <c r="A2197"/>
      <c r="B2197"/>
      <c r="C2197"/>
      <c r="D2197"/>
      <c r="E2197"/>
      <c r="F2197"/>
    </row>
    <row r="2198" spans="1:6" ht="15" x14ac:dyDescent="0.25">
      <c r="A2198"/>
      <c r="B2198"/>
      <c r="C2198"/>
      <c r="D2198"/>
      <c r="E2198"/>
      <c r="F2198"/>
    </row>
    <row r="2199" spans="1:6" ht="15" x14ac:dyDescent="0.25">
      <c r="A2199"/>
      <c r="B2199"/>
      <c r="C2199"/>
      <c r="D2199"/>
      <c r="E2199"/>
      <c r="F2199"/>
    </row>
    <row r="2200" spans="1:6" ht="15" x14ac:dyDescent="0.25">
      <c r="A2200"/>
      <c r="B2200"/>
      <c r="C2200"/>
      <c r="D2200"/>
      <c r="E2200"/>
      <c r="F2200"/>
    </row>
    <row r="2201" spans="1:6" ht="15" x14ac:dyDescent="0.25">
      <c r="A2201"/>
      <c r="B2201"/>
      <c r="C2201"/>
      <c r="D2201"/>
      <c r="E2201"/>
      <c r="F2201"/>
    </row>
    <row r="2202" spans="1:6" ht="15" x14ac:dyDescent="0.25">
      <c r="A2202"/>
      <c r="B2202"/>
      <c r="C2202"/>
      <c r="D2202"/>
      <c r="E2202"/>
      <c r="F2202"/>
    </row>
    <row r="2203" spans="1:6" ht="15" x14ac:dyDescent="0.25">
      <c r="A2203"/>
      <c r="B2203"/>
      <c r="C2203"/>
      <c r="D2203"/>
      <c r="E2203"/>
      <c r="F2203"/>
    </row>
    <row r="2204" spans="1:6" ht="15" x14ac:dyDescent="0.25">
      <c r="A2204"/>
      <c r="B2204"/>
      <c r="C2204"/>
      <c r="D2204"/>
      <c r="E2204"/>
      <c r="F2204"/>
    </row>
    <row r="2205" spans="1:6" ht="15" x14ac:dyDescent="0.25">
      <c r="A2205"/>
      <c r="B2205"/>
      <c r="C2205"/>
      <c r="D2205"/>
      <c r="E2205"/>
      <c r="F2205"/>
    </row>
    <row r="2206" spans="1:6" ht="15" x14ac:dyDescent="0.25">
      <c r="A2206"/>
      <c r="B2206"/>
      <c r="C2206"/>
      <c r="D2206"/>
      <c r="E2206"/>
      <c r="F2206"/>
    </row>
    <row r="2207" spans="1:6" ht="15" x14ac:dyDescent="0.25">
      <c r="A2207"/>
      <c r="B2207"/>
      <c r="C2207"/>
      <c r="D2207"/>
      <c r="E2207"/>
      <c r="F2207"/>
    </row>
    <row r="2208" spans="1:6" ht="15" x14ac:dyDescent="0.25">
      <c r="A2208"/>
      <c r="B2208"/>
      <c r="C2208"/>
      <c r="D2208"/>
      <c r="E2208"/>
      <c r="F2208"/>
    </row>
    <row r="2209" spans="1:6" ht="15" x14ac:dyDescent="0.25">
      <c r="A2209"/>
      <c r="B2209"/>
      <c r="C2209"/>
      <c r="D2209"/>
      <c r="E2209"/>
      <c r="F2209"/>
    </row>
    <row r="2210" spans="1:6" ht="15" x14ac:dyDescent="0.25">
      <c r="A2210"/>
      <c r="B2210"/>
      <c r="C2210"/>
      <c r="D2210"/>
      <c r="E2210"/>
      <c r="F2210"/>
    </row>
    <row r="2211" spans="1:6" ht="15" x14ac:dyDescent="0.25">
      <c r="A2211"/>
      <c r="B2211"/>
      <c r="C2211"/>
      <c r="D2211"/>
      <c r="E2211"/>
      <c r="F2211"/>
    </row>
    <row r="2212" spans="1:6" ht="15" x14ac:dyDescent="0.25">
      <c r="A2212"/>
      <c r="B2212"/>
      <c r="C2212"/>
      <c r="D2212"/>
      <c r="E2212"/>
      <c r="F2212"/>
    </row>
    <row r="2213" spans="1:6" ht="15" x14ac:dyDescent="0.25">
      <c r="A2213"/>
      <c r="B2213"/>
      <c r="C2213"/>
      <c r="D2213"/>
      <c r="E2213"/>
      <c r="F2213"/>
    </row>
    <row r="2214" spans="1:6" ht="15" x14ac:dyDescent="0.25">
      <c r="A2214"/>
      <c r="B2214"/>
      <c r="C2214"/>
      <c r="D2214"/>
      <c r="E2214"/>
      <c r="F2214"/>
    </row>
    <row r="2215" spans="1:6" ht="15" x14ac:dyDescent="0.25">
      <c r="A2215"/>
      <c r="B2215"/>
      <c r="C2215"/>
      <c r="D2215"/>
      <c r="E2215"/>
      <c r="F2215"/>
    </row>
    <row r="2216" spans="1:6" ht="15" x14ac:dyDescent="0.25">
      <c r="A2216"/>
      <c r="B2216"/>
      <c r="C2216"/>
      <c r="D2216"/>
      <c r="E2216"/>
      <c r="F2216"/>
    </row>
    <row r="2217" spans="1:6" ht="15" x14ac:dyDescent="0.25">
      <c r="A2217"/>
      <c r="B2217"/>
      <c r="C2217"/>
      <c r="D2217"/>
      <c r="E2217"/>
      <c r="F2217"/>
    </row>
    <row r="2218" spans="1:6" ht="15" x14ac:dyDescent="0.25">
      <c r="A2218"/>
      <c r="B2218"/>
      <c r="C2218"/>
      <c r="D2218"/>
      <c r="E2218"/>
      <c r="F2218"/>
    </row>
    <row r="2219" spans="1:6" ht="15" x14ac:dyDescent="0.25">
      <c r="A2219"/>
      <c r="B2219"/>
      <c r="C2219"/>
      <c r="D2219"/>
      <c r="E2219"/>
      <c r="F2219"/>
    </row>
    <row r="2220" spans="1:6" ht="15" x14ac:dyDescent="0.25">
      <c r="A2220"/>
      <c r="B2220"/>
      <c r="C2220"/>
      <c r="D2220"/>
      <c r="E2220"/>
      <c r="F2220"/>
    </row>
    <row r="2221" spans="1:6" ht="15" x14ac:dyDescent="0.25">
      <c r="A2221"/>
      <c r="B2221"/>
      <c r="C2221"/>
      <c r="D2221"/>
      <c r="E2221"/>
      <c r="F2221"/>
    </row>
    <row r="2222" spans="1:6" ht="15" x14ac:dyDescent="0.25">
      <c r="A2222"/>
      <c r="B2222"/>
      <c r="C2222"/>
      <c r="D2222"/>
      <c r="E2222"/>
      <c r="F2222"/>
    </row>
    <row r="2223" spans="1:6" ht="15" x14ac:dyDescent="0.25">
      <c r="A2223"/>
      <c r="B2223"/>
      <c r="C2223"/>
      <c r="D2223"/>
      <c r="E2223"/>
      <c r="F2223"/>
    </row>
    <row r="2224" spans="1:6" ht="15" x14ac:dyDescent="0.25">
      <c r="A2224"/>
      <c r="B2224"/>
      <c r="C2224"/>
      <c r="D2224"/>
      <c r="E2224"/>
      <c r="F2224"/>
    </row>
    <row r="2225" spans="1:6" ht="15" x14ac:dyDescent="0.25">
      <c r="A2225"/>
      <c r="B2225"/>
      <c r="C2225"/>
      <c r="D2225"/>
      <c r="E2225"/>
      <c r="F2225"/>
    </row>
    <row r="2226" spans="1:6" ht="15" x14ac:dyDescent="0.25">
      <c r="A2226"/>
      <c r="B2226"/>
      <c r="C2226"/>
      <c r="D2226"/>
      <c r="E2226"/>
      <c r="F2226"/>
    </row>
    <row r="2227" spans="1:6" ht="15" x14ac:dyDescent="0.25">
      <c r="A2227"/>
      <c r="B2227"/>
      <c r="C2227"/>
      <c r="D2227"/>
      <c r="E2227"/>
      <c r="F2227"/>
    </row>
    <row r="2228" spans="1:6" ht="15" x14ac:dyDescent="0.25">
      <c r="A2228"/>
      <c r="B2228"/>
      <c r="C2228"/>
      <c r="D2228"/>
      <c r="E2228"/>
      <c r="F2228"/>
    </row>
    <row r="2229" spans="1:6" ht="15" x14ac:dyDescent="0.25">
      <c r="A2229"/>
      <c r="B2229"/>
      <c r="C2229"/>
      <c r="D2229"/>
      <c r="E2229"/>
      <c r="F2229"/>
    </row>
    <row r="2230" spans="1:6" ht="15" x14ac:dyDescent="0.25">
      <c r="A2230"/>
      <c r="B2230"/>
      <c r="C2230"/>
      <c r="D2230"/>
      <c r="E2230"/>
      <c r="F2230"/>
    </row>
    <row r="2231" spans="1:6" ht="15" x14ac:dyDescent="0.25">
      <c r="A2231"/>
      <c r="B2231"/>
      <c r="C2231"/>
      <c r="D2231"/>
      <c r="E2231"/>
      <c r="F2231"/>
    </row>
    <row r="2232" spans="1:6" ht="15" x14ac:dyDescent="0.25">
      <c r="A2232"/>
      <c r="B2232"/>
      <c r="C2232"/>
      <c r="D2232"/>
      <c r="E2232"/>
      <c r="F2232"/>
    </row>
    <row r="2233" spans="1:6" ht="15" x14ac:dyDescent="0.25">
      <c r="A2233"/>
      <c r="B2233"/>
      <c r="C2233"/>
      <c r="D2233"/>
      <c r="E2233"/>
      <c r="F2233"/>
    </row>
    <row r="2234" spans="1:6" ht="15" x14ac:dyDescent="0.25">
      <c r="A2234"/>
      <c r="B2234"/>
      <c r="C2234"/>
      <c r="D2234"/>
      <c r="E2234"/>
      <c r="F2234"/>
    </row>
    <row r="2235" spans="1:6" ht="15" x14ac:dyDescent="0.25">
      <c r="A2235"/>
      <c r="B2235"/>
      <c r="C2235"/>
      <c r="D2235"/>
      <c r="E2235"/>
      <c r="F2235"/>
    </row>
    <row r="2236" spans="1:6" ht="15" x14ac:dyDescent="0.25">
      <c r="A2236"/>
      <c r="B2236"/>
      <c r="C2236"/>
      <c r="D2236"/>
      <c r="E2236"/>
      <c r="F2236"/>
    </row>
    <row r="2237" spans="1:6" ht="15" x14ac:dyDescent="0.25">
      <c r="A2237"/>
      <c r="B2237"/>
      <c r="C2237"/>
      <c r="D2237"/>
      <c r="E2237"/>
      <c r="F2237"/>
    </row>
    <row r="2238" spans="1:6" ht="15" x14ac:dyDescent="0.25">
      <c r="A2238"/>
      <c r="B2238"/>
      <c r="C2238"/>
      <c r="D2238"/>
      <c r="E2238"/>
      <c r="F2238"/>
    </row>
    <row r="2239" spans="1:6" ht="15" x14ac:dyDescent="0.25">
      <c r="A2239"/>
      <c r="B2239"/>
      <c r="C2239"/>
      <c r="D2239"/>
      <c r="E2239"/>
      <c r="F2239"/>
    </row>
    <row r="2240" spans="1:6" ht="15" x14ac:dyDescent="0.25">
      <c r="A2240"/>
      <c r="B2240"/>
      <c r="C2240"/>
      <c r="D2240"/>
      <c r="E2240"/>
      <c r="F2240"/>
    </row>
    <row r="2241" spans="1:6" ht="15" x14ac:dyDescent="0.25">
      <c r="A2241"/>
      <c r="B2241"/>
      <c r="C2241"/>
      <c r="D2241"/>
      <c r="E2241"/>
      <c r="F2241"/>
    </row>
    <row r="2242" spans="1:6" ht="15" x14ac:dyDescent="0.25">
      <c r="A2242"/>
      <c r="B2242"/>
      <c r="C2242"/>
      <c r="D2242"/>
      <c r="E2242"/>
      <c r="F2242"/>
    </row>
    <row r="2243" spans="1:6" ht="15" x14ac:dyDescent="0.25">
      <c r="A2243"/>
      <c r="B2243"/>
      <c r="C2243"/>
      <c r="D2243"/>
      <c r="E2243"/>
      <c r="F2243"/>
    </row>
    <row r="2244" spans="1:6" ht="15" x14ac:dyDescent="0.25">
      <c r="A2244"/>
      <c r="B2244"/>
      <c r="C2244"/>
      <c r="D2244"/>
      <c r="E2244"/>
      <c r="F2244"/>
    </row>
    <row r="2245" spans="1:6" ht="15" x14ac:dyDescent="0.25">
      <c r="A2245"/>
      <c r="B2245"/>
      <c r="C2245"/>
      <c r="D2245"/>
      <c r="E2245"/>
      <c r="F2245"/>
    </row>
    <row r="2246" spans="1:6" ht="15" x14ac:dyDescent="0.25">
      <c r="A2246"/>
      <c r="B2246"/>
      <c r="C2246"/>
      <c r="D2246"/>
      <c r="E2246"/>
      <c r="F2246"/>
    </row>
    <row r="2247" spans="1:6" ht="15" x14ac:dyDescent="0.25">
      <c r="A2247"/>
      <c r="B2247"/>
      <c r="C2247"/>
      <c r="D2247"/>
      <c r="E2247"/>
      <c r="F2247"/>
    </row>
    <row r="2248" spans="1:6" ht="15" x14ac:dyDescent="0.25">
      <c r="A2248"/>
      <c r="B2248"/>
      <c r="C2248"/>
      <c r="D2248"/>
      <c r="E2248"/>
      <c r="F2248"/>
    </row>
    <row r="2249" spans="1:6" ht="15" x14ac:dyDescent="0.25">
      <c r="A2249"/>
      <c r="B2249"/>
      <c r="C2249"/>
      <c r="D2249"/>
      <c r="E2249"/>
      <c r="F2249"/>
    </row>
    <row r="2250" spans="1:6" ht="15" x14ac:dyDescent="0.25">
      <c r="A2250"/>
      <c r="B2250"/>
      <c r="C2250"/>
      <c r="D2250"/>
      <c r="E2250"/>
      <c r="F2250"/>
    </row>
    <row r="2251" spans="1:6" ht="15" x14ac:dyDescent="0.25">
      <c r="A2251"/>
      <c r="B2251"/>
      <c r="C2251"/>
      <c r="D2251"/>
      <c r="E2251"/>
      <c r="F2251"/>
    </row>
    <row r="2252" spans="1:6" ht="15" x14ac:dyDescent="0.25">
      <c r="A2252"/>
      <c r="B2252"/>
      <c r="C2252"/>
      <c r="D2252"/>
      <c r="E2252"/>
      <c r="F2252"/>
    </row>
    <row r="2253" spans="1:6" ht="15" x14ac:dyDescent="0.25">
      <c r="A2253"/>
      <c r="B2253"/>
      <c r="C2253"/>
      <c r="D2253"/>
      <c r="E2253"/>
      <c r="F2253"/>
    </row>
    <row r="2254" spans="1:6" ht="15" x14ac:dyDescent="0.25">
      <c r="A2254"/>
      <c r="B2254"/>
      <c r="C2254"/>
      <c r="D2254"/>
      <c r="E2254"/>
      <c r="F2254"/>
    </row>
    <row r="2255" spans="1:6" ht="15" x14ac:dyDescent="0.25">
      <c r="A2255"/>
      <c r="B2255"/>
      <c r="C2255"/>
      <c r="D2255"/>
      <c r="E2255"/>
      <c r="F2255"/>
    </row>
    <row r="2256" spans="1:6" ht="15" x14ac:dyDescent="0.25">
      <c r="A2256"/>
      <c r="B2256"/>
      <c r="C2256"/>
      <c r="D2256"/>
      <c r="E2256"/>
      <c r="F2256"/>
    </row>
    <row r="2257" spans="1:6" ht="15" x14ac:dyDescent="0.25">
      <c r="A2257"/>
      <c r="B2257"/>
      <c r="C2257"/>
      <c r="D2257"/>
      <c r="E2257"/>
      <c r="F2257"/>
    </row>
    <row r="2258" spans="1:6" ht="15" x14ac:dyDescent="0.25">
      <c r="A2258"/>
      <c r="B2258"/>
      <c r="C2258"/>
      <c r="D2258"/>
      <c r="E2258"/>
      <c r="F2258"/>
    </row>
    <row r="2259" spans="1:6" ht="15" x14ac:dyDescent="0.25">
      <c r="A2259"/>
      <c r="B2259"/>
      <c r="C2259"/>
      <c r="D2259"/>
      <c r="E2259"/>
      <c r="F2259"/>
    </row>
    <row r="2260" spans="1:6" ht="15" x14ac:dyDescent="0.25">
      <c r="A2260"/>
      <c r="B2260"/>
      <c r="C2260"/>
      <c r="D2260"/>
      <c r="E2260"/>
      <c r="F2260"/>
    </row>
    <row r="2261" spans="1:6" ht="15" x14ac:dyDescent="0.25">
      <c r="A2261"/>
      <c r="B2261"/>
      <c r="C2261"/>
      <c r="D2261"/>
      <c r="E2261"/>
      <c r="F2261"/>
    </row>
    <row r="2262" spans="1:6" ht="15" x14ac:dyDescent="0.25">
      <c r="A2262"/>
      <c r="B2262"/>
      <c r="C2262"/>
      <c r="D2262"/>
      <c r="E2262"/>
      <c r="F2262"/>
    </row>
    <row r="2263" spans="1:6" ht="15" x14ac:dyDescent="0.25">
      <c r="A2263"/>
      <c r="B2263"/>
      <c r="C2263"/>
      <c r="D2263"/>
      <c r="E2263"/>
      <c r="F2263"/>
    </row>
    <row r="2264" spans="1:6" ht="15" x14ac:dyDescent="0.25">
      <c r="A2264"/>
      <c r="B2264"/>
      <c r="C2264"/>
      <c r="D2264"/>
      <c r="E2264"/>
      <c r="F2264"/>
    </row>
    <row r="2265" spans="1:6" ht="15" x14ac:dyDescent="0.25">
      <c r="A2265"/>
      <c r="B2265"/>
      <c r="C2265"/>
      <c r="D2265"/>
      <c r="E2265"/>
      <c r="F2265"/>
    </row>
    <row r="2266" spans="1:6" ht="15" x14ac:dyDescent="0.25">
      <c r="A2266"/>
      <c r="B2266"/>
      <c r="C2266"/>
      <c r="D2266"/>
      <c r="E2266"/>
      <c r="F2266"/>
    </row>
    <row r="2267" spans="1:6" ht="15" x14ac:dyDescent="0.25">
      <c r="A2267"/>
      <c r="B2267"/>
      <c r="C2267"/>
      <c r="D2267"/>
      <c r="E2267"/>
      <c r="F2267"/>
    </row>
    <row r="2268" spans="1:6" ht="15" x14ac:dyDescent="0.25">
      <c r="A2268"/>
      <c r="B2268"/>
      <c r="C2268"/>
      <c r="D2268"/>
      <c r="E2268"/>
      <c r="F2268"/>
    </row>
    <row r="2269" spans="1:6" ht="15" x14ac:dyDescent="0.25">
      <c r="A2269"/>
      <c r="B2269"/>
      <c r="C2269"/>
      <c r="D2269"/>
      <c r="E2269"/>
      <c r="F2269"/>
    </row>
    <row r="2270" spans="1:6" ht="15" x14ac:dyDescent="0.25">
      <c r="A2270"/>
      <c r="B2270"/>
      <c r="C2270"/>
      <c r="D2270"/>
      <c r="E2270"/>
      <c r="F2270"/>
    </row>
    <row r="2271" spans="1:6" ht="15" x14ac:dyDescent="0.25">
      <c r="A2271"/>
      <c r="B2271"/>
      <c r="C2271"/>
      <c r="D2271"/>
      <c r="E2271"/>
      <c r="F2271"/>
    </row>
    <row r="2272" spans="1:6" ht="15" x14ac:dyDescent="0.25">
      <c r="A2272"/>
      <c r="B2272"/>
      <c r="C2272"/>
      <c r="D2272"/>
      <c r="E2272"/>
      <c r="F2272"/>
    </row>
    <row r="2273" spans="1:6" ht="15" x14ac:dyDescent="0.25">
      <c r="A2273"/>
      <c r="B2273"/>
      <c r="C2273"/>
      <c r="D2273"/>
      <c r="E2273"/>
      <c r="F2273"/>
    </row>
    <row r="2274" spans="1:6" ht="15" x14ac:dyDescent="0.25">
      <c r="A2274"/>
      <c r="B2274"/>
      <c r="C2274"/>
      <c r="D2274"/>
      <c r="E2274"/>
      <c r="F2274"/>
    </row>
    <row r="2275" spans="1:6" ht="15" x14ac:dyDescent="0.25">
      <c r="A2275"/>
      <c r="B2275"/>
      <c r="C2275"/>
      <c r="D2275"/>
      <c r="E2275"/>
      <c r="F2275"/>
    </row>
    <row r="2276" spans="1:6" ht="15" x14ac:dyDescent="0.25">
      <c r="A2276"/>
      <c r="B2276"/>
      <c r="C2276"/>
      <c r="D2276"/>
      <c r="E2276"/>
      <c r="F2276"/>
    </row>
    <row r="2277" spans="1:6" ht="15" x14ac:dyDescent="0.25">
      <c r="A2277"/>
      <c r="B2277"/>
      <c r="C2277"/>
      <c r="D2277"/>
      <c r="E2277"/>
      <c r="F2277"/>
    </row>
    <row r="2278" spans="1:6" ht="15" x14ac:dyDescent="0.25">
      <c r="A2278"/>
      <c r="B2278"/>
      <c r="C2278"/>
      <c r="D2278"/>
      <c r="E2278"/>
      <c r="F2278"/>
    </row>
    <row r="2279" spans="1:6" ht="15" x14ac:dyDescent="0.25">
      <c r="A2279"/>
      <c r="B2279"/>
      <c r="C2279"/>
      <c r="D2279"/>
      <c r="E2279"/>
      <c r="F2279"/>
    </row>
    <row r="2280" spans="1:6" ht="15" x14ac:dyDescent="0.25">
      <c r="A2280"/>
      <c r="B2280"/>
      <c r="C2280"/>
      <c r="D2280"/>
      <c r="E2280"/>
      <c r="F2280"/>
    </row>
    <row r="2281" spans="1:6" ht="15" x14ac:dyDescent="0.25">
      <c r="A2281"/>
      <c r="B2281"/>
      <c r="C2281"/>
      <c r="D2281"/>
      <c r="E2281"/>
      <c r="F2281"/>
    </row>
    <row r="2282" spans="1:6" ht="15" x14ac:dyDescent="0.25">
      <c r="A2282"/>
      <c r="B2282"/>
      <c r="C2282"/>
      <c r="D2282"/>
      <c r="E2282"/>
      <c r="F2282"/>
    </row>
    <row r="2283" spans="1:6" ht="15" x14ac:dyDescent="0.25">
      <c r="A2283"/>
      <c r="B2283"/>
      <c r="C2283"/>
      <c r="D2283"/>
      <c r="E2283"/>
      <c r="F2283"/>
    </row>
    <row r="2284" spans="1:6" ht="15" x14ac:dyDescent="0.25">
      <c r="A2284"/>
      <c r="B2284"/>
      <c r="C2284"/>
      <c r="D2284"/>
      <c r="E2284"/>
      <c r="F2284"/>
    </row>
    <row r="2285" spans="1:6" ht="15" x14ac:dyDescent="0.25">
      <c r="A2285"/>
      <c r="B2285"/>
      <c r="C2285"/>
      <c r="D2285"/>
      <c r="E2285"/>
      <c r="F2285"/>
    </row>
    <row r="2286" spans="1:6" ht="15" x14ac:dyDescent="0.25">
      <c r="A2286"/>
      <c r="B2286"/>
      <c r="C2286"/>
      <c r="D2286"/>
      <c r="E2286"/>
      <c r="F2286"/>
    </row>
    <row r="2287" spans="1:6" ht="15" x14ac:dyDescent="0.25">
      <c r="A2287"/>
      <c r="B2287"/>
      <c r="C2287"/>
      <c r="D2287"/>
      <c r="E2287"/>
      <c r="F2287"/>
    </row>
    <row r="2288" spans="1:6" ht="15" x14ac:dyDescent="0.25">
      <c r="A2288"/>
      <c r="B2288"/>
      <c r="C2288"/>
      <c r="D2288"/>
      <c r="E2288"/>
      <c r="F2288"/>
    </row>
    <row r="2289" spans="1:6" ht="15" x14ac:dyDescent="0.25">
      <c r="A2289"/>
      <c r="B2289"/>
      <c r="C2289"/>
      <c r="D2289"/>
      <c r="E2289"/>
      <c r="F2289"/>
    </row>
    <row r="2290" spans="1:6" ht="15" x14ac:dyDescent="0.25">
      <c r="A2290"/>
      <c r="B2290"/>
      <c r="C2290"/>
      <c r="D2290"/>
      <c r="E2290"/>
      <c r="F2290"/>
    </row>
    <row r="2291" spans="1:6" ht="15" x14ac:dyDescent="0.25">
      <c r="A2291"/>
      <c r="B2291"/>
      <c r="C2291"/>
      <c r="D2291"/>
      <c r="E2291"/>
      <c r="F2291"/>
    </row>
    <row r="2292" spans="1:6" ht="15" x14ac:dyDescent="0.25">
      <c r="A2292"/>
      <c r="B2292"/>
      <c r="C2292"/>
      <c r="D2292"/>
      <c r="E2292"/>
      <c r="F2292"/>
    </row>
    <row r="2293" spans="1:6" ht="15" x14ac:dyDescent="0.25">
      <c r="A2293"/>
      <c r="B2293"/>
      <c r="C2293"/>
      <c r="D2293"/>
      <c r="E2293"/>
      <c r="F2293"/>
    </row>
    <row r="2294" spans="1:6" ht="15" x14ac:dyDescent="0.25">
      <c r="A2294"/>
      <c r="B2294"/>
      <c r="C2294"/>
      <c r="D2294"/>
      <c r="E2294"/>
      <c r="F2294"/>
    </row>
    <row r="2295" spans="1:6" ht="15" x14ac:dyDescent="0.25">
      <c r="A2295"/>
      <c r="B2295"/>
      <c r="C2295"/>
      <c r="D2295"/>
      <c r="E2295"/>
      <c r="F2295"/>
    </row>
    <row r="2296" spans="1:6" ht="15" x14ac:dyDescent="0.25">
      <c r="A2296"/>
      <c r="B2296"/>
      <c r="C2296"/>
      <c r="D2296"/>
      <c r="E2296"/>
      <c r="F2296"/>
    </row>
    <row r="2297" spans="1:6" ht="15" x14ac:dyDescent="0.25">
      <c r="A2297"/>
      <c r="B2297"/>
      <c r="C2297"/>
      <c r="D2297"/>
      <c r="E2297"/>
      <c r="F2297"/>
    </row>
    <row r="2298" spans="1:6" ht="15" x14ac:dyDescent="0.25">
      <c r="A2298"/>
      <c r="B2298"/>
      <c r="C2298"/>
      <c r="D2298"/>
      <c r="E2298"/>
      <c r="F2298"/>
    </row>
    <row r="2299" spans="1:6" ht="15" x14ac:dyDescent="0.25">
      <c r="A2299"/>
      <c r="B2299"/>
      <c r="C2299"/>
      <c r="D2299"/>
      <c r="E2299"/>
      <c r="F2299"/>
    </row>
    <row r="2300" spans="1:6" ht="15" x14ac:dyDescent="0.25">
      <c r="A2300"/>
      <c r="B2300"/>
      <c r="C2300"/>
      <c r="D2300"/>
      <c r="E2300"/>
      <c r="F2300"/>
    </row>
    <row r="2301" spans="1:6" ht="15" x14ac:dyDescent="0.25">
      <c r="A2301"/>
      <c r="B2301"/>
      <c r="C2301"/>
      <c r="D2301"/>
      <c r="E2301"/>
      <c r="F2301"/>
    </row>
    <row r="2302" spans="1:6" ht="15" x14ac:dyDescent="0.25">
      <c r="A2302"/>
      <c r="B2302"/>
      <c r="C2302"/>
      <c r="D2302"/>
      <c r="E2302"/>
      <c r="F2302"/>
    </row>
    <row r="2303" spans="1:6" ht="15" x14ac:dyDescent="0.25">
      <c r="A2303"/>
      <c r="B2303"/>
      <c r="C2303"/>
      <c r="D2303"/>
      <c r="E2303"/>
      <c r="F2303"/>
    </row>
    <row r="2304" spans="1:6" ht="15" x14ac:dyDescent="0.25">
      <c r="A2304"/>
      <c r="B2304"/>
      <c r="C2304"/>
      <c r="D2304"/>
      <c r="E2304"/>
      <c r="F2304"/>
    </row>
    <row r="2305" spans="1:6" ht="15" x14ac:dyDescent="0.25">
      <c r="A2305"/>
      <c r="B2305"/>
      <c r="C2305"/>
      <c r="D2305"/>
      <c r="E2305"/>
      <c r="F2305"/>
    </row>
    <row r="2306" spans="1:6" ht="15" x14ac:dyDescent="0.25">
      <c r="A2306"/>
      <c r="B2306"/>
      <c r="C2306"/>
      <c r="D2306"/>
      <c r="E2306"/>
      <c r="F2306"/>
    </row>
    <row r="2307" spans="1:6" ht="15" x14ac:dyDescent="0.25">
      <c r="A2307"/>
      <c r="B2307"/>
      <c r="C2307"/>
      <c r="D2307"/>
      <c r="E2307"/>
      <c r="F2307"/>
    </row>
    <row r="2308" spans="1:6" ht="15" x14ac:dyDescent="0.25">
      <c r="A2308"/>
      <c r="B2308"/>
      <c r="C2308"/>
      <c r="D2308"/>
      <c r="E2308"/>
      <c r="F2308"/>
    </row>
    <row r="2309" spans="1:6" ht="15" x14ac:dyDescent="0.25">
      <c r="A2309"/>
      <c r="B2309"/>
      <c r="C2309"/>
      <c r="D2309"/>
      <c r="E2309"/>
      <c r="F2309"/>
    </row>
    <row r="2310" spans="1:6" ht="15" x14ac:dyDescent="0.25">
      <c r="A2310"/>
      <c r="B2310"/>
      <c r="C2310"/>
      <c r="D2310"/>
      <c r="E2310"/>
      <c r="F2310"/>
    </row>
    <row r="2311" spans="1:6" ht="15" x14ac:dyDescent="0.25">
      <c r="A2311"/>
      <c r="B2311"/>
      <c r="C2311"/>
      <c r="D2311"/>
      <c r="E2311"/>
      <c r="F2311"/>
    </row>
    <row r="2312" spans="1:6" ht="15" x14ac:dyDescent="0.25">
      <c r="A2312"/>
      <c r="B2312"/>
      <c r="C2312"/>
      <c r="D2312"/>
      <c r="E2312"/>
      <c r="F2312"/>
    </row>
    <row r="2313" spans="1:6" ht="15" x14ac:dyDescent="0.25">
      <c r="A2313"/>
      <c r="B2313"/>
      <c r="C2313"/>
      <c r="D2313"/>
      <c r="E2313"/>
      <c r="F2313"/>
    </row>
    <row r="2314" spans="1:6" ht="15" x14ac:dyDescent="0.25">
      <c r="A2314"/>
      <c r="B2314"/>
      <c r="C2314"/>
      <c r="D2314"/>
      <c r="E2314"/>
      <c r="F2314"/>
    </row>
    <row r="2315" spans="1:6" ht="15" x14ac:dyDescent="0.25">
      <c r="A2315"/>
      <c r="B2315"/>
      <c r="C2315"/>
      <c r="D2315"/>
      <c r="E2315"/>
      <c r="F2315"/>
    </row>
    <row r="2316" spans="1:6" ht="15" x14ac:dyDescent="0.25">
      <c r="A2316"/>
      <c r="B2316"/>
      <c r="C2316"/>
      <c r="D2316"/>
      <c r="E2316"/>
      <c r="F2316"/>
    </row>
    <row r="2317" spans="1:6" ht="15" x14ac:dyDescent="0.25">
      <c r="A2317"/>
      <c r="B2317"/>
      <c r="C2317"/>
      <c r="D2317"/>
      <c r="E2317"/>
      <c r="F2317"/>
    </row>
    <row r="2318" spans="1:6" ht="15" x14ac:dyDescent="0.25">
      <c r="A2318"/>
      <c r="B2318"/>
      <c r="C2318"/>
      <c r="D2318"/>
      <c r="E2318"/>
      <c r="F2318"/>
    </row>
    <row r="2319" spans="1:6" ht="15" x14ac:dyDescent="0.25">
      <c r="A2319"/>
      <c r="B2319"/>
      <c r="C2319"/>
      <c r="D2319"/>
      <c r="E2319"/>
      <c r="F2319"/>
    </row>
    <row r="2320" spans="1:6" ht="15" x14ac:dyDescent="0.25">
      <c r="A2320"/>
      <c r="B2320"/>
      <c r="C2320"/>
      <c r="D2320"/>
      <c r="E2320"/>
      <c r="F2320"/>
    </row>
    <row r="2321" spans="1:6" ht="15" x14ac:dyDescent="0.25">
      <c r="A2321"/>
      <c r="B2321"/>
      <c r="C2321"/>
      <c r="D2321"/>
      <c r="E2321"/>
      <c r="F2321"/>
    </row>
    <row r="2322" spans="1:6" ht="15" x14ac:dyDescent="0.25">
      <c r="A2322"/>
      <c r="B2322"/>
      <c r="C2322"/>
      <c r="D2322"/>
      <c r="E2322"/>
      <c r="F2322"/>
    </row>
    <row r="2323" spans="1:6" ht="15" x14ac:dyDescent="0.25">
      <c r="A2323"/>
      <c r="B2323"/>
      <c r="C2323"/>
      <c r="D2323"/>
      <c r="E2323"/>
      <c r="F2323"/>
    </row>
    <row r="2324" spans="1:6" ht="15" x14ac:dyDescent="0.25">
      <c r="A2324"/>
      <c r="B2324"/>
      <c r="C2324"/>
      <c r="D2324"/>
      <c r="E2324"/>
      <c r="F2324"/>
    </row>
    <row r="2325" spans="1:6" ht="15" x14ac:dyDescent="0.25">
      <c r="A2325"/>
      <c r="B2325"/>
      <c r="C2325"/>
      <c r="D2325"/>
      <c r="E2325"/>
      <c r="F2325"/>
    </row>
    <row r="2326" spans="1:6" ht="15" x14ac:dyDescent="0.25">
      <c r="A2326"/>
      <c r="B2326"/>
      <c r="C2326"/>
      <c r="D2326"/>
      <c r="E2326"/>
      <c r="F2326"/>
    </row>
    <row r="2327" spans="1:6" ht="15" x14ac:dyDescent="0.25">
      <c r="A2327"/>
      <c r="B2327"/>
      <c r="C2327"/>
      <c r="D2327"/>
      <c r="E2327"/>
      <c r="F2327"/>
    </row>
    <row r="2328" spans="1:6" ht="15" x14ac:dyDescent="0.25">
      <c r="A2328"/>
      <c r="B2328"/>
      <c r="C2328"/>
      <c r="D2328"/>
      <c r="E2328"/>
      <c r="F2328"/>
    </row>
    <row r="2329" spans="1:6" ht="15" x14ac:dyDescent="0.25">
      <c r="A2329"/>
      <c r="B2329"/>
      <c r="C2329"/>
      <c r="D2329"/>
      <c r="E2329"/>
      <c r="F2329"/>
    </row>
    <row r="2330" spans="1:6" ht="15" x14ac:dyDescent="0.25">
      <c r="A2330"/>
      <c r="B2330"/>
      <c r="C2330"/>
      <c r="D2330"/>
      <c r="E2330"/>
      <c r="F2330"/>
    </row>
    <row r="2331" spans="1:6" ht="15" x14ac:dyDescent="0.25">
      <c r="A2331"/>
      <c r="B2331"/>
      <c r="C2331"/>
      <c r="D2331"/>
      <c r="E2331"/>
      <c r="F2331"/>
    </row>
    <row r="2332" spans="1:6" ht="15" x14ac:dyDescent="0.25">
      <c r="A2332"/>
      <c r="B2332"/>
      <c r="C2332"/>
      <c r="D2332"/>
      <c r="E2332"/>
      <c r="F2332"/>
    </row>
    <row r="2333" spans="1:6" ht="15" x14ac:dyDescent="0.25">
      <c r="A2333"/>
      <c r="B2333"/>
      <c r="C2333"/>
      <c r="D2333"/>
      <c r="E2333"/>
      <c r="F2333"/>
    </row>
    <row r="2334" spans="1:6" ht="15" x14ac:dyDescent="0.25">
      <c r="A2334"/>
      <c r="B2334"/>
      <c r="C2334"/>
      <c r="D2334"/>
      <c r="E2334"/>
      <c r="F2334"/>
    </row>
    <row r="2335" spans="1:6" ht="15" x14ac:dyDescent="0.25">
      <c r="A2335"/>
      <c r="B2335"/>
      <c r="C2335"/>
      <c r="D2335"/>
      <c r="E2335"/>
      <c r="F2335"/>
    </row>
    <row r="2336" spans="1:6" ht="15" x14ac:dyDescent="0.25">
      <c r="A2336"/>
      <c r="B2336"/>
      <c r="C2336"/>
      <c r="D2336"/>
      <c r="E2336"/>
      <c r="F2336"/>
    </row>
    <row r="2337" spans="1:6" ht="15" x14ac:dyDescent="0.25">
      <c r="A2337"/>
      <c r="B2337"/>
      <c r="C2337"/>
      <c r="D2337"/>
      <c r="E2337"/>
      <c r="F2337"/>
    </row>
    <row r="2338" spans="1:6" ht="15" x14ac:dyDescent="0.25">
      <c r="A2338"/>
      <c r="B2338"/>
      <c r="C2338"/>
      <c r="D2338"/>
      <c r="E2338"/>
      <c r="F2338"/>
    </row>
    <row r="2339" spans="1:6" ht="15" x14ac:dyDescent="0.25">
      <c r="A2339"/>
      <c r="B2339"/>
      <c r="C2339"/>
      <c r="D2339"/>
      <c r="E2339"/>
      <c r="F2339"/>
    </row>
    <row r="2340" spans="1:6" ht="15" x14ac:dyDescent="0.25">
      <c r="A2340"/>
      <c r="B2340"/>
      <c r="C2340"/>
      <c r="D2340"/>
      <c r="E2340"/>
      <c r="F2340"/>
    </row>
    <row r="2341" spans="1:6" ht="15" x14ac:dyDescent="0.25">
      <c r="A2341"/>
      <c r="B2341"/>
      <c r="C2341"/>
      <c r="D2341"/>
      <c r="E2341"/>
      <c r="F2341"/>
    </row>
    <row r="2342" spans="1:6" ht="15" x14ac:dyDescent="0.25">
      <c r="A2342"/>
      <c r="B2342"/>
      <c r="C2342"/>
      <c r="D2342"/>
      <c r="E2342"/>
      <c r="F2342"/>
    </row>
    <row r="2343" spans="1:6" ht="15" x14ac:dyDescent="0.25">
      <c r="A2343"/>
      <c r="B2343"/>
      <c r="C2343"/>
      <c r="D2343"/>
      <c r="E2343"/>
      <c r="F2343"/>
    </row>
    <row r="2344" spans="1:6" ht="15" x14ac:dyDescent="0.25">
      <c r="A2344"/>
      <c r="B2344"/>
      <c r="C2344"/>
      <c r="D2344"/>
      <c r="E2344"/>
      <c r="F2344"/>
    </row>
    <row r="2345" spans="1:6" ht="15" x14ac:dyDescent="0.25">
      <c r="A2345"/>
      <c r="B2345"/>
      <c r="C2345"/>
      <c r="D2345"/>
      <c r="E2345"/>
      <c r="F2345"/>
    </row>
    <row r="2346" spans="1:6" ht="15" x14ac:dyDescent="0.25">
      <c r="A2346"/>
      <c r="B2346"/>
      <c r="C2346"/>
      <c r="D2346"/>
      <c r="E2346"/>
      <c r="F2346"/>
    </row>
    <row r="2347" spans="1:6" ht="15" x14ac:dyDescent="0.25">
      <c r="A2347"/>
      <c r="B2347"/>
      <c r="C2347"/>
      <c r="D2347"/>
      <c r="E2347"/>
      <c r="F2347"/>
    </row>
    <row r="2348" spans="1:6" ht="15" x14ac:dyDescent="0.25">
      <c r="A2348"/>
      <c r="B2348"/>
      <c r="C2348"/>
      <c r="D2348"/>
      <c r="E2348"/>
      <c r="F2348"/>
    </row>
    <row r="2349" spans="1:6" ht="15" x14ac:dyDescent="0.25">
      <c r="A2349"/>
      <c r="B2349"/>
      <c r="C2349"/>
      <c r="D2349"/>
      <c r="E2349"/>
      <c r="F2349"/>
    </row>
    <row r="2350" spans="1:6" ht="15" x14ac:dyDescent="0.25">
      <c r="A2350"/>
      <c r="B2350"/>
      <c r="C2350"/>
      <c r="D2350"/>
      <c r="E2350"/>
      <c r="F2350"/>
    </row>
    <row r="2351" spans="1:6" ht="15" x14ac:dyDescent="0.25">
      <c r="A2351"/>
      <c r="B2351"/>
      <c r="C2351"/>
      <c r="D2351"/>
      <c r="E2351"/>
      <c r="F2351"/>
    </row>
    <row r="2352" spans="1:6" ht="15" x14ac:dyDescent="0.25">
      <c r="A2352"/>
      <c r="B2352"/>
      <c r="C2352"/>
      <c r="D2352"/>
      <c r="E2352"/>
      <c r="F2352"/>
    </row>
    <row r="2353" spans="1:6" ht="15" x14ac:dyDescent="0.25">
      <c r="A2353"/>
      <c r="B2353"/>
      <c r="C2353"/>
      <c r="D2353"/>
      <c r="E2353"/>
      <c r="F2353"/>
    </row>
    <row r="2354" spans="1:6" ht="15" x14ac:dyDescent="0.25">
      <c r="A2354"/>
      <c r="B2354"/>
      <c r="C2354"/>
      <c r="D2354"/>
      <c r="E2354"/>
      <c r="F2354"/>
    </row>
    <row r="2355" spans="1:6" ht="15" x14ac:dyDescent="0.25">
      <c r="A2355"/>
      <c r="B2355"/>
      <c r="C2355"/>
      <c r="D2355"/>
      <c r="E2355"/>
      <c r="F2355"/>
    </row>
    <row r="2356" spans="1:6" ht="15" x14ac:dyDescent="0.25">
      <c r="A2356"/>
      <c r="B2356"/>
      <c r="C2356"/>
      <c r="D2356"/>
      <c r="E2356"/>
      <c r="F2356"/>
    </row>
    <row r="2357" spans="1:6" ht="15" x14ac:dyDescent="0.25">
      <c r="A2357"/>
      <c r="B2357"/>
      <c r="C2357"/>
      <c r="D2357"/>
      <c r="E2357"/>
      <c r="F2357"/>
    </row>
    <row r="2358" spans="1:6" ht="15" x14ac:dyDescent="0.25">
      <c r="A2358"/>
      <c r="B2358"/>
      <c r="C2358"/>
      <c r="D2358"/>
      <c r="E2358"/>
      <c r="F2358"/>
    </row>
    <row r="2359" spans="1:6" ht="15" x14ac:dyDescent="0.25">
      <c r="A2359"/>
      <c r="B2359"/>
      <c r="C2359"/>
      <c r="D2359"/>
      <c r="E2359"/>
      <c r="F2359"/>
    </row>
    <row r="2360" spans="1:6" ht="15" x14ac:dyDescent="0.25">
      <c r="A2360"/>
      <c r="B2360"/>
      <c r="C2360"/>
      <c r="D2360"/>
      <c r="E2360"/>
      <c r="F2360"/>
    </row>
    <row r="2361" spans="1:6" ht="15" x14ac:dyDescent="0.25">
      <c r="A2361"/>
      <c r="B2361"/>
      <c r="C2361"/>
      <c r="D2361"/>
      <c r="E2361"/>
      <c r="F2361"/>
    </row>
    <row r="2362" spans="1:6" ht="15" x14ac:dyDescent="0.25">
      <c r="A2362"/>
      <c r="B2362"/>
      <c r="C2362"/>
      <c r="D2362"/>
      <c r="E2362"/>
      <c r="F2362"/>
    </row>
    <row r="2363" spans="1:6" ht="15" x14ac:dyDescent="0.25">
      <c r="A2363"/>
      <c r="B2363"/>
      <c r="C2363"/>
      <c r="D2363"/>
      <c r="E2363"/>
      <c r="F2363"/>
    </row>
    <row r="2364" spans="1:6" ht="15" x14ac:dyDescent="0.25">
      <c r="A2364"/>
      <c r="B2364"/>
      <c r="C2364"/>
      <c r="D2364"/>
      <c r="E2364"/>
      <c r="F2364"/>
    </row>
    <row r="2365" spans="1:6" ht="15" x14ac:dyDescent="0.25">
      <c r="A2365"/>
      <c r="B2365"/>
      <c r="C2365"/>
      <c r="D2365"/>
      <c r="E2365"/>
      <c r="F2365"/>
    </row>
    <row r="2366" spans="1:6" ht="15" x14ac:dyDescent="0.25">
      <c r="A2366"/>
      <c r="B2366"/>
      <c r="C2366"/>
      <c r="D2366"/>
      <c r="E2366"/>
      <c r="F2366"/>
    </row>
    <row r="2367" spans="1:6" ht="15" x14ac:dyDescent="0.25">
      <c r="A2367"/>
      <c r="B2367"/>
      <c r="C2367"/>
      <c r="D2367"/>
      <c r="E2367"/>
      <c r="F2367"/>
    </row>
    <row r="2368" spans="1:6" ht="15" x14ac:dyDescent="0.25">
      <c r="A2368"/>
      <c r="B2368"/>
      <c r="C2368"/>
      <c r="D2368"/>
      <c r="E2368"/>
      <c r="F2368"/>
    </row>
    <row r="2369" spans="1:6" ht="15" x14ac:dyDescent="0.25">
      <c r="A2369"/>
      <c r="B2369"/>
      <c r="C2369"/>
      <c r="D2369"/>
      <c r="E2369"/>
      <c r="F2369"/>
    </row>
    <row r="2370" spans="1:6" ht="15" x14ac:dyDescent="0.25">
      <c r="A2370"/>
      <c r="B2370"/>
      <c r="C2370"/>
      <c r="D2370"/>
      <c r="E2370"/>
      <c r="F2370"/>
    </row>
    <row r="2371" spans="1:6" ht="15" x14ac:dyDescent="0.25">
      <c r="A2371"/>
      <c r="B2371"/>
      <c r="C2371"/>
      <c r="D2371"/>
      <c r="E2371"/>
      <c r="F2371"/>
    </row>
    <row r="2372" spans="1:6" ht="15" x14ac:dyDescent="0.25">
      <c r="A2372"/>
      <c r="B2372"/>
      <c r="C2372"/>
      <c r="D2372"/>
      <c r="E2372"/>
      <c r="F2372"/>
    </row>
    <row r="2373" spans="1:6" ht="15" x14ac:dyDescent="0.25">
      <c r="A2373"/>
      <c r="B2373"/>
      <c r="C2373"/>
      <c r="D2373"/>
      <c r="E2373"/>
      <c r="F2373"/>
    </row>
    <row r="2374" spans="1:6" ht="15" x14ac:dyDescent="0.25">
      <c r="A2374"/>
      <c r="B2374"/>
      <c r="C2374"/>
      <c r="D2374"/>
      <c r="E2374"/>
      <c r="F2374"/>
    </row>
    <row r="2375" spans="1:6" ht="15" x14ac:dyDescent="0.25">
      <c r="A2375"/>
      <c r="B2375"/>
      <c r="C2375"/>
      <c r="D2375"/>
      <c r="E2375"/>
      <c r="F2375"/>
    </row>
    <row r="2376" spans="1:6" ht="15" x14ac:dyDescent="0.25">
      <c r="A2376"/>
      <c r="B2376"/>
      <c r="C2376"/>
      <c r="D2376"/>
      <c r="E2376"/>
      <c r="F2376"/>
    </row>
    <row r="2377" spans="1:6" ht="15" x14ac:dyDescent="0.25">
      <c r="A2377"/>
      <c r="B2377"/>
      <c r="C2377"/>
      <c r="D2377"/>
      <c r="E2377"/>
      <c r="F2377"/>
    </row>
    <row r="2378" spans="1:6" ht="15" x14ac:dyDescent="0.25">
      <c r="A2378"/>
      <c r="B2378"/>
      <c r="C2378"/>
      <c r="D2378"/>
      <c r="E2378"/>
      <c r="F2378"/>
    </row>
    <row r="2379" spans="1:6" ht="15" x14ac:dyDescent="0.25">
      <c r="A2379"/>
      <c r="B2379"/>
      <c r="C2379"/>
      <c r="D2379"/>
      <c r="E2379"/>
      <c r="F2379"/>
    </row>
    <row r="2380" spans="1:6" ht="15" x14ac:dyDescent="0.25">
      <c r="A2380"/>
      <c r="B2380"/>
      <c r="C2380"/>
      <c r="D2380"/>
      <c r="E2380"/>
      <c r="F2380"/>
    </row>
    <row r="2381" spans="1:6" ht="15" x14ac:dyDescent="0.25">
      <c r="A2381"/>
      <c r="B2381"/>
      <c r="C2381"/>
      <c r="D2381"/>
      <c r="E2381"/>
      <c r="F2381"/>
    </row>
    <row r="2382" spans="1:6" ht="15" x14ac:dyDescent="0.25">
      <c r="A2382"/>
      <c r="B2382"/>
      <c r="C2382"/>
      <c r="D2382"/>
      <c r="E2382"/>
      <c r="F2382"/>
    </row>
    <row r="2383" spans="1:6" ht="15" x14ac:dyDescent="0.25">
      <c r="A2383"/>
      <c r="B2383"/>
      <c r="C2383"/>
      <c r="D2383"/>
      <c r="E2383"/>
      <c r="F2383"/>
    </row>
    <row r="2384" spans="1:6" ht="15" x14ac:dyDescent="0.25">
      <c r="A2384"/>
      <c r="B2384"/>
      <c r="C2384"/>
      <c r="D2384"/>
      <c r="E2384"/>
      <c r="F2384"/>
    </row>
    <row r="2385" spans="1:6" ht="15" x14ac:dyDescent="0.25">
      <c r="A2385"/>
      <c r="B2385"/>
      <c r="C2385"/>
      <c r="D2385"/>
      <c r="E2385"/>
      <c r="F2385"/>
    </row>
    <row r="2386" spans="1:6" ht="15" x14ac:dyDescent="0.25">
      <c r="A2386"/>
      <c r="B2386"/>
      <c r="C2386"/>
      <c r="D2386"/>
      <c r="E2386"/>
      <c r="F2386"/>
    </row>
    <row r="2387" spans="1:6" ht="15" x14ac:dyDescent="0.25">
      <c r="A2387"/>
      <c r="B2387"/>
      <c r="C2387"/>
      <c r="D2387"/>
      <c r="E2387"/>
      <c r="F2387"/>
    </row>
    <row r="2388" spans="1:6" ht="15" x14ac:dyDescent="0.25">
      <c r="A2388"/>
      <c r="B2388"/>
      <c r="C2388"/>
      <c r="D2388"/>
      <c r="E2388"/>
      <c r="F2388"/>
    </row>
    <row r="2389" spans="1:6" ht="15" x14ac:dyDescent="0.25">
      <c r="A2389"/>
      <c r="B2389"/>
      <c r="C2389"/>
      <c r="D2389"/>
      <c r="E2389"/>
      <c r="F2389"/>
    </row>
    <row r="2390" spans="1:6" ht="15" x14ac:dyDescent="0.25">
      <c r="A2390"/>
      <c r="B2390"/>
      <c r="C2390"/>
      <c r="D2390"/>
      <c r="E2390"/>
      <c r="F2390"/>
    </row>
    <row r="2391" spans="1:6" ht="15" x14ac:dyDescent="0.25">
      <c r="A2391"/>
      <c r="B2391"/>
      <c r="C2391"/>
      <c r="D2391"/>
      <c r="E2391"/>
      <c r="F2391"/>
    </row>
    <row r="2392" spans="1:6" ht="15" x14ac:dyDescent="0.25">
      <c r="A2392"/>
      <c r="B2392"/>
      <c r="C2392"/>
      <c r="D2392"/>
      <c r="E2392"/>
      <c r="F2392"/>
    </row>
    <row r="2393" spans="1:6" ht="15" x14ac:dyDescent="0.25">
      <c r="A2393"/>
      <c r="B2393"/>
      <c r="C2393"/>
      <c r="D2393"/>
      <c r="E2393"/>
      <c r="F2393"/>
    </row>
    <row r="2394" spans="1:6" ht="15" x14ac:dyDescent="0.25">
      <c r="A2394"/>
      <c r="B2394"/>
      <c r="C2394"/>
      <c r="D2394"/>
      <c r="E2394"/>
      <c r="F2394"/>
    </row>
    <row r="2395" spans="1:6" ht="15" x14ac:dyDescent="0.25">
      <c r="A2395"/>
      <c r="B2395"/>
      <c r="C2395"/>
      <c r="D2395"/>
      <c r="E2395"/>
      <c r="F2395"/>
    </row>
    <row r="2396" spans="1:6" ht="15" x14ac:dyDescent="0.25">
      <c r="A2396"/>
      <c r="B2396"/>
      <c r="C2396"/>
      <c r="D2396"/>
      <c r="E2396"/>
      <c r="F2396"/>
    </row>
    <row r="2397" spans="1:6" ht="15" x14ac:dyDescent="0.25">
      <c r="A2397"/>
      <c r="B2397"/>
      <c r="C2397"/>
      <c r="D2397"/>
      <c r="E2397"/>
      <c r="F2397"/>
    </row>
    <row r="2398" spans="1:6" ht="15" x14ac:dyDescent="0.25">
      <c r="A2398"/>
      <c r="B2398"/>
      <c r="C2398"/>
      <c r="D2398"/>
      <c r="E2398"/>
      <c r="F2398"/>
    </row>
    <row r="2399" spans="1:6" ht="15" x14ac:dyDescent="0.25">
      <c r="A2399"/>
      <c r="B2399"/>
      <c r="C2399"/>
      <c r="D2399"/>
      <c r="E2399"/>
      <c r="F2399"/>
    </row>
    <row r="2400" spans="1:6" ht="15" x14ac:dyDescent="0.25">
      <c r="A2400"/>
      <c r="B2400"/>
      <c r="C2400"/>
      <c r="D2400"/>
      <c r="E2400"/>
      <c r="F2400"/>
    </row>
    <row r="2401" spans="1:6" ht="15" x14ac:dyDescent="0.25">
      <c r="A2401"/>
      <c r="B2401"/>
      <c r="C2401"/>
      <c r="D2401"/>
      <c r="E2401"/>
      <c r="F2401"/>
    </row>
    <row r="2402" spans="1:6" ht="15" x14ac:dyDescent="0.25">
      <c r="A2402"/>
      <c r="B2402"/>
      <c r="C2402"/>
      <c r="D2402"/>
      <c r="E2402"/>
      <c r="F2402"/>
    </row>
    <row r="2403" spans="1:6" ht="15" x14ac:dyDescent="0.25">
      <c r="A2403"/>
      <c r="B2403"/>
      <c r="C2403"/>
      <c r="D2403"/>
      <c r="E2403"/>
      <c r="F2403"/>
    </row>
    <row r="2404" spans="1:6" ht="15" x14ac:dyDescent="0.25">
      <c r="A2404"/>
      <c r="B2404"/>
      <c r="C2404"/>
      <c r="D2404"/>
      <c r="E2404"/>
      <c r="F2404"/>
    </row>
    <row r="2405" spans="1:6" ht="15" x14ac:dyDescent="0.25">
      <c r="A2405"/>
      <c r="B2405"/>
      <c r="C2405"/>
      <c r="D2405"/>
      <c r="E2405"/>
      <c r="F2405"/>
    </row>
    <row r="2406" spans="1:6" ht="15" x14ac:dyDescent="0.25">
      <c r="A2406"/>
      <c r="B2406"/>
      <c r="C2406"/>
      <c r="D2406"/>
      <c r="E2406"/>
      <c r="F2406"/>
    </row>
    <row r="2407" spans="1:6" ht="15" x14ac:dyDescent="0.25">
      <c r="A2407"/>
      <c r="B2407"/>
      <c r="C2407"/>
      <c r="D2407"/>
      <c r="E2407"/>
      <c r="F2407"/>
    </row>
    <row r="2408" spans="1:6" ht="15" x14ac:dyDescent="0.25">
      <c r="A2408"/>
      <c r="B2408"/>
      <c r="C2408"/>
      <c r="D2408"/>
      <c r="E2408"/>
      <c r="F2408"/>
    </row>
    <row r="2409" spans="1:6" ht="15" x14ac:dyDescent="0.25">
      <c r="A2409"/>
      <c r="B2409"/>
      <c r="C2409"/>
      <c r="D2409"/>
      <c r="E2409"/>
      <c r="F2409"/>
    </row>
    <row r="2410" spans="1:6" ht="15" x14ac:dyDescent="0.25">
      <c r="A2410"/>
      <c r="B2410"/>
      <c r="C2410"/>
      <c r="D2410"/>
      <c r="E2410"/>
      <c r="F2410"/>
    </row>
    <row r="2411" spans="1:6" ht="15" x14ac:dyDescent="0.25">
      <c r="A2411"/>
      <c r="B2411"/>
      <c r="C2411"/>
      <c r="D2411"/>
      <c r="E2411"/>
      <c r="F2411"/>
    </row>
    <row r="2412" spans="1:6" ht="15" x14ac:dyDescent="0.25">
      <c r="A2412"/>
      <c r="B2412"/>
      <c r="C2412"/>
      <c r="D2412"/>
      <c r="E2412"/>
      <c r="F2412"/>
    </row>
    <row r="2413" spans="1:6" ht="15" x14ac:dyDescent="0.25">
      <c r="A2413"/>
      <c r="B2413"/>
      <c r="C2413"/>
      <c r="D2413"/>
      <c r="E2413"/>
      <c r="F2413"/>
    </row>
    <row r="2414" spans="1:6" ht="15" x14ac:dyDescent="0.25">
      <c r="A2414"/>
      <c r="B2414"/>
      <c r="C2414"/>
      <c r="D2414"/>
      <c r="E2414"/>
      <c r="F2414"/>
    </row>
    <row r="2415" spans="1:6" ht="15" x14ac:dyDescent="0.25">
      <c r="A2415"/>
      <c r="B2415"/>
      <c r="C2415"/>
      <c r="D2415"/>
      <c r="E2415"/>
      <c r="F2415"/>
    </row>
    <row r="2416" spans="1:6" ht="15" x14ac:dyDescent="0.25">
      <c r="A2416"/>
      <c r="B2416"/>
      <c r="C2416"/>
      <c r="D2416"/>
      <c r="E2416"/>
      <c r="F2416"/>
    </row>
    <row r="2417" spans="1:6" ht="15" x14ac:dyDescent="0.25">
      <c r="A2417"/>
      <c r="B2417"/>
      <c r="C2417"/>
      <c r="D2417"/>
      <c r="E2417"/>
      <c r="F2417"/>
    </row>
    <row r="2418" spans="1:6" ht="15" x14ac:dyDescent="0.25">
      <c r="A2418"/>
      <c r="B2418"/>
      <c r="C2418"/>
      <c r="D2418"/>
      <c r="E2418"/>
      <c r="F2418"/>
    </row>
    <row r="2419" spans="1:6" ht="15" x14ac:dyDescent="0.25">
      <c r="A2419"/>
      <c r="B2419"/>
      <c r="C2419"/>
      <c r="D2419"/>
      <c r="E2419"/>
      <c r="F2419"/>
    </row>
    <row r="2420" spans="1:6" ht="15" x14ac:dyDescent="0.25">
      <c r="A2420"/>
      <c r="B2420"/>
      <c r="C2420"/>
      <c r="D2420"/>
      <c r="E2420"/>
      <c r="F2420"/>
    </row>
    <row r="2421" spans="1:6" ht="15" x14ac:dyDescent="0.25">
      <c r="A2421"/>
      <c r="B2421"/>
      <c r="C2421"/>
      <c r="D2421"/>
      <c r="E2421"/>
      <c r="F2421"/>
    </row>
    <row r="2422" spans="1:6" ht="15" x14ac:dyDescent="0.25">
      <c r="A2422"/>
      <c r="B2422"/>
      <c r="C2422"/>
      <c r="D2422"/>
      <c r="E2422"/>
      <c r="F2422"/>
    </row>
    <row r="2423" spans="1:6" ht="15" x14ac:dyDescent="0.25">
      <c r="A2423"/>
      <c r="B2423"/>
      <c r="C2423"/>
      <c r="D2423"/>
      <c r="E2423"/>
      <c r="F2423"/>
    </row>
    <row r="2424" spans="1:6" ht="15" x14ac:dyDescent="0.25">
      <c r="A2424"/>
      <c r="B2424"/>
      <c r="C2424"/>
      <c r="D2424"/>
      <c r="E2424"/>
      <c r="F2424"/>
    </row>
    <row r="2425" spans="1:6" ht="15" x14ac:dyDescent="0.25">
      <c r="A2425"/>
      <c r="B2425"/>
      <c r="C2425"/>
      <c r="D2425"/>
      <c r="E2425"/>
      <c r="F2425"/>
    </row>
    <row r="2426" spans="1:6" ht="15" x14ac:dyDescent="0.25">
      <c r="A2426"/>
      <c r="B2426"/>
      <c r="C2426"/>
      <c r="D2426"/>
      <c r="E2426"/>
      <c r="F2426"/>
    </row>
    <row r="2427" spans="1:6" ht="15" x14ac:dyDescent="0.25">
      <c r="A2427"/>
      <c r="B2427"/>
      <c r="C2427"/>
      <c r="D2427"/>
      <c r="E2427"/>
      <c r="F2427"/>
    </row>
    <row r="2428" spans="1:6" ht="15" x14ac:dyDescent="0.25">
      <c r="A2428"/>
      <c r="B2428"/>
      <c r="C2428"/>
      <c r="D2428"/>
      <c r="E2428"/>
      <c r="F2428"/>
    </row>
    <row r="2429" spans="1:6" ht="15" x14ac:dyDescent="0.25">
      <c r="A2429"/>
      <c r="B2429"/>
      <c r="C2429"/>
      <c r="D2429"/>
      <c r="E2429"/>
      <c r="F2429"/>
    </row>
    <row r="2430" spans="1:6" ht="15" x14ac:dyDescent="0.25">
      <c r="A2430"/>
      <c r="B2430"/>
      <c r="C2430"/>
      <c r="D2430"/>
      <c r="E2430"/>
      <c r="F2430"/>
    </row>
    <row r="2431" spans="1:6" ht="15" x14ac:dyDescent="0.25">
      <c r="A2431"/>
      <c r="B2431"/>
      <c r="C2431"/>
      <c r="D2431"/>
      <c r="E2431"/>
      <c r="F2431"/>
    </row>
    <row r="2432" spans="1:6" ht="15" x14ac:dyDescent="0.25">
      <c r="A2432"/>
      <c r="B2432"/>
      <c r="C2432"/>
      <c r="D2432"/>
      <c r="E2432"/>
      <c r="F2432"/>
    </row>
    <row r="2433" spans="1:6" ht="15" x14ac:dyDescent="0.25">
      <c r="A2433"/>
      <c r="B2433"/>
      <c r="C2433"/>
      <c r="D2433"/>
      <c r="E2433"/>
      <c r="F2433"/>
    </row>
    <row r="2434" spans="1:6" ht="15" x14ac:dyDescent="0.25">
      <c r="A2434"/>
      <c r="B2434"/>
      <c r="C2434"/>
      <c r="D2434"/>
      <c r="E2434"/>
      <c r="F2434"/>
    </row>
    <row r="2435" spans="1:6" ht="15" x14ac:dyDescent="0.25">
      <c r="A2435"/>
      <c r="B2435"/>
      <c r="C2435"/>
      <c r="D2435"/>
      <c r="E2435"/>
      <c r="F2435"/>
    </row>
    <row r="2436" spans="1:6" ht="15" x14ac:dyDescent="0.25">
      <c r="A2436"/>
      <c r="B2436"/>
      <c r="C2436"/>
      <c r="D2436"/>
      <c r="E2436"/>
      <c r="F2436"/>
    </row>
    <row r="2437" spans="1:6" ht="15" x14ac:dyDescent="0.25">
      <c r="A2437"/>
      <c r="B2437"/>
      <c r="C2437"/>
      <c r="D2437"/>
      <c r="E2437"/>
      <c r="F2437"/>
    </row>
    <row r="2438" spans="1:6" ht="15" x14ac:dyDescent="0.25">
      <c r="A2438"/>
      <c r="B2438"/>
      <c r="C2438"/>
      <c r="D2438"/>
      <c r="E2438"/>
      <c r="F2438"/>
    </row>
    <row r="2439" spans="1:6" ht="15" x14ac:dyDescent="0.25">
      <c r="A2439"/>
      <c r="B2439"/>
      <c r="C2439"/>
      <c r="D2439"/>
      <c r="E2439"/>
      <c r="F2439"/>
    </row>
    <row r="2440" spans="1:6" ht="15" x14ac:dyDescent="0.25">
      <c r="A2440"/>
      <c r="B2440"/>
      <c r="C2440"/>
      <c r="D2440"/>
      <c r="E2440"/>
      <c r="F2440"/>
    </row>
    <row r="2441" spans="1:6" ht="15" x14ac:dyDescent="0.25">
      <c r="A2441"/>
      <c r="B2441"/>
      <c r="C2441"/>
      <c r="D2441"/>
      <c r="E2441"/>
      <c r="F2441"/>
    </row>
    <row r="2442" spans="1:6" ht="15" x14ac:dyDescent="0.25">
      <c r="A2442"/>
      <c r="B2442"/>
      <c r="C2442"/>
      <c r="D2442"/>
      <c r="E2442"/>
      <c r="F2442"/>
    </row>
    <row r="2443" spans="1:6" ht="15" x14ac:dyDescent="0.25">
      <c r="A2443"/>
      <c r="B2443"/>
      <c r="C2443"/>
      <c r="D2443"/>
      <c r="E2443"/>
      <c r="F2443"/>
    </row>
    <row r="2444" spans="1:6" ht="15" x14ac:dyDescent="0.25">
      <c r="A2444"/>
      <c r="B2444"/>
      <c r="C2444"/>
      <c r="D2444"/>
      <c r="E2444"/>
      <c r="F2444"/>
    </row>
    <row r="2445" spans="1:6" ht="15" x14ac:dyDescent="0.25">
      <c r="A2445"/>
      <c r="B2445"/>
      <c r="C2445"/>
      <c r="D2445"/>
      <c r="E2445"/>
      <c r="F2445"/>
    </row>
    <row r="2446" spans="1:6" ht="15" x14ac:dyDescent="0.25">
      <c r="A2446"/>
      <c r="B2446"/>
      <c r="C2446"/>
      <c r="D2446"/>
      <c r="E2446"/>
      <c r="F2446"/>
    </row>
    <row r="2447" spans="1:6" ht="15" x14ac:dyDescent="0.25">
      <c r="A2447"/>
      <c r="B2447"/>
      <c r="C2447"/>
      <c r="D2447"/>
      <c r="E2447"/>
      <c r="F2447"/>
    </row>
    <row r="2448" spans="1:6" ht="15" x14ac:dyDescent="0.25">
      <c r="A2448"/>
      <c r="B2448"/>
      <c r="C2448"/>
      <c r="D2448"/>
      <c r="E2448"/>
      <c r="F2448"/>
    </row>
    <row r="2449" spans="1:6" ht="15" x14ac:dyDescent="0.25">
      <c r="A2449"/>
      <c r="B2449"/>
      <c r="C2449"/>
      <c r="D2449"/>
      <c r="E2449"/>
      <c r="F2449"/>
    </row>
    <row r="2450" spans="1:6" ht="15" x14ac:dyDescent="0.25">
      <c r="A2450"/>
      <c r="B2450"/>
      <c r="C2450"/>
      <c r="D2450"/>
      <c r="E2450"/>
      <c r="F2450"/>
    </row>
    <row r="2451" spans="1:6" ht="15" x14ac:dyDescent="0.25">
      <c r="A2451"/>
      <c r="B2451"/>
      <c r="C2451"/>
      <c r="D2451"/>
      <c r="E2451"/>
      <c r="F2451"/>
    </row>
    <row r="2452" spans="1:6" ht="15" x14ac:dyDescent="0.25">
      <c r="A2452"/>
      <c r="B2452"/>
      <c r="C2452"/>
      <c r="D2452"/>
      <c r="E2452"/>
      <c r="F2452"/>
    </row>
    <row r="2453" spans="1:6" ht="15" x14ac:dyDescent="0.25">
      <c r="A2453"/>
      <c r="B2453"/>
      <c r="C2453"/>
      <c r="D2453"/>
      <c r="E2453"/>
      <c r="F2453"/>
    </row>
    <row r="2454" spans="1:6" ht="15" x14ac:dyDescent="0.25">
      <c r="A2454"/>
      <c r="B2454"/>
      <c r="C2454"/>
      <c r="D2454"/>
      <c r="E2454"/>
      <c r="F2454"/>
    </row>
    <row r="2455" spans="1:6" ht="15" x14ac:dyDescent="0.25">
      <c r="A2455"/>
      <c r="B2455"/>
      <c r="C2455"/>
      <c r="D2455"/>
      <c r="E2455"/>
      <c r="F2455"/>
    </row>
    <row r="2456" spans="1:6" ht="15" x14ac:dyDescent="0.25">
      <c r="A2456"/>
      <c r="B2456"/>
      <c r="C2456"/>
      <c r="D2456"/>
      <c r="E2456"/>
      <c r="F2456"/>
    </row>
    <row r="2457" spans="1:6" ht="15" x14ac:dyDescent="0.25">
      <c r="A2457"/>
      <c r="B2457"/>
      <c r="C2457"/>
      <c r="D2457"/>
      <c r="E2457"/>
      <c r="F2457"/>
    </row>
    <row r="2458" spans="1:6" ht="15" x14ac:dyDescent="0.25">
      <c r="A2458"/>
      <c r="B2458"/>
      <c r="C2458"/>
      <c r="D2458"/>
      <c r="E2458"/>
      <c r="F2458"/>
    </row>
    <row r="2459" spans="1:6" ht="15" x14ac:dyDescent="0.25">
      <c r="A2459"/>
      <c r="B2459"/>
      <c r="C2459"/>
      <c r="D2459"/>
      <c r="E2459"/>
      <c r="F2459"/>
    </row>
    <row r="2460" spans="1:6" ht="15" x14ac:dyDescent="0.25">
      <c r="A2460"/>
      <c r="B2460"/>
      <c r="C2460"/>
      <c r="D2460"/>
      <c r="E2460"/>
      <c r="F2460"/>
    </row>
    <row r="2461" spans="1:6" ht="15" x14ac:dyDescent="0.25">
      <c r="A2461"/>
      <c r="B2461"/>
      <c r="C2461"/>
      <c r="D2461"/>
      <c r="E2461"/>
      <c r="F2461"/>
    </row>
    <row r="2462" spans="1:6" ht="15" x14ac:dyDescent="0.25">
      <c r="A2462"/>
      <c r="B2462"/>
      <c r="C2462"/>
      <c r="D2462"/>
      <c r="E2462"/>
      <c r="F2462"/>
    </row>
    <row r="2463" spans="1:6" ht="15" x14ac:dyDescent="0.25">
      <c r="A2463"/>
      <c r="B2463"/>
      <c r="C2463"/>
      <c r="D2463"/>
      <c r="E2463"/>
      <c r="F2463"/>
    </row>
    <row r="2464" spans="1:6" ht="15" x14ac:dyDescent="0.25">
      <c r="A2464"/>
      <c r="B2464"/>
      <c r="C2464"/>
      <c r="D2464"/>
      <c r="E2464"/>
      <c r="F2464"/>
    </row>
    <row r="2465" spans="1:6" ht="15" x14ac:dyDescent="0.25">
      <c r="A2465"/>
      <c r="B2465"/>
      <c r="C2465"/>
      <c r="D2465"/>
      <c r="E2465"/>
      <c r="F2465"/>
    </row>
    <row r="2466" spans="1:6" ht="15" x14ac:dyDescent="0.25">
      <c r="A2466"/>
      <c r="B2466"/>
      <c r="C2466"/>
      <c r="D2466"/>
      <c r="E2466"/>
      <c r="F2466"/>
    </row>
    <row r="2467" spans="1:6" ht="15" x14ac:dyDescent="0.25">
      <c r="A2467"/>
      <c r="B2467"/>
      <c r="C2467"/>
      <c r="D2467"/>
      <c r="E2467"/>
      <c r="F2467"/>
    </row>
    <row r="2468" spans="1:6" ht="15" x14ac:dyDescent="0.25">
      <c r="A2468"/>
      <c r="B2468"/>
      <c r="C2468"/>
      <c r="D2468"/>
      <c r="E2468"/>
      <c r="F2468"/>
    </row>
    <row r="2469" spans="1:6" ht="15" x14ac:dyDescent="0.25">
      <c r="A2469"/>
      <c r="B2469"/>
      <c r="C2469"/>
      <c r="D2469"/>
      <c r="E2469"/>
      <c r="F2469"/>
    </row>
    <row r="2470" spans="1:6" ht="15" x14ac:dyDescent="0.25">
      <c r="A2470"/>
      <c r="B2470"/>
      <c r="C2470"/>
      <c r="D2470"/>
      <c r="E2470"/>
      <c r="F2470"/>
    </row>
    <row r="2471" spans="1:6" ht="15" x14ac:dyDescent="0.25">
      <c r="A2471"/>
      <c r="B2471"/>
      <c r="C2471"/>
      <c r="D2471"/>
      <c r="E2471"/>
      <c r="F2471"/>
    </row>
    <row r="2472" spans="1:6" ht="15" x14ac:dyDescent="0.25">
      <c r="A2472"/>
      <c r="B2472"/>
      <c r="C2472"/>
      <c r="D2472"/>
      <c r="E2472"/>
      <c r="F2472"/>
    </row>
    <row r="2473" spans="1:6" ht="15" x14ac:dyDescent="0.25">
      <c r="A2473"/>
      <c r="B2473"/>
      <c r="C2473"/>
      <c r="D2473"/>
      <c r="E2473"/>
      <c r="F2473"/>
    </row>
    <row r="2474" spans="1:6" ht="15" x14ac:dyDescent="0.25">
      <c r="A2474"/>
      <c r="B2474"/>
      <c r="C2474"/>
      <c r="D2474"/>
      <c r="E2474"/>
      <c r="F2474"/>
    </row>
    <row r="2475" spans="1:6" ht="15" x14ac:dyDescent="0.25">
      <c r="A2475"/>
      <c r="B2475"/>
      <c r="C2475"/>
      <c r="D2475"/>
      <c r="E2475"/>
      <c r="F2475"/>
    </row>
    <row r="2476" spans="1:6" ht="15" x14ac:dyDescent="0.25">
      <c r="A2476"/>
      <c r="B2476"/>
      <c r="C2476"/>
      <c r="D2476"/>
      <c r="E2476"/>
      <c r="F2476"/>
    </row>
    <row r="2477" spans="1:6" ht="15" x14ac:dyDescent="0.25">
      <c r="A2477"/>
      <c r="B2477"/>
      <c r="C2477"/>
      <c r="D2477"/>
      <c r="E2477"/>
      <c r="F2477"/>
    </row>
    <row r="2478" spans="1:6" ht="15" x14ac:dyDescent="0.25">
      <c r="A2478"/>
      <c r="B2478"/>
      <c r="C2478"/>
      <c r="D2478"/>
      <c r="E2478"/>
      <c r="F2478"/>
    </row>
    <row r="2479" spans="1:6" ht="15" x14ac:dyDescent="0.25">
      <c r="A2479"/>
      <c r="B2479"/>
      <c r="C2479"/>
      <c r="D2479"/>
      <c r="E2479"/>
      <c r="F2479"/>
    </row>
    <row r="2480" spans="1:6" ht="15" x14ac:dyDescent="0.25">
      <c r="A2480"/>
      <c r="B2480"/>
      <c r="C2480"/>
      <c r="D2480"/>
      <c r="E2480"/>
      <c r="F2480"/>
    </row>
    <row r="2481" spans="1:6" ht="15" x14ac:dyDescent="0.25">
      <c r="A2481"/>
      <c r="B2481"/>
      <c r="C2481"/>
      <c r="D2481"/>
      <c r="E2481"/>
      <c r="F2481"/>
    </row>
    <row r="2482" spans="1:6" ht="15" x14ac:dyDescent="0.25">
      <c r="A2482"/>
      <c r="B2482"/>
      <c r="C2482"/>
      <c r="D2482"/>
      <c r="E2482"/>
      <c r="F2482"/>
    </row>
    <row r="2483" spans="1:6" ht="15" x14ac:dyDescent="0.25">
      <c r="A2483"/>
      <c r="B2483"/>
      <c r="C2483"/>
      <c r="D2483"/>
      <c r="E2483"/>
      <c r="F2483"/>
    </row>
    <row r="2484" spans="1:6" ht="15" x14ac:dyDescent="0.25">
      <c r="A2484"/>
      <c r="B2484"/>
      <c r="C2484"/>
      <c r="D2484"/>
      <c r="E2484"/>
      <c r="F2484"/>
    </row>
    <row r="2485" spans="1:6" ht="15" x14ac:dyDescent="0.25">
      <c r="A2485"/>
      <c r="B2485"/>
      <c r="C2485"/>
      <c r="D2485"/>
      <c r="E2485"/>
      <c r="F2485"/>
    </row>
    <row r="2486" spans="1:6" ht="15" x14ac:dyDescent="0.25">
      <c r="A2486"/>
      <c r="B2486"/>
      <c r="C2486"/>
      <c r="D2486"/>
      <c r="E2486"/>
      <c r="F2486"/>
    </row>
    <row r="2487" spans="1:6" ht="15" x14ac:dyDescent="0.25">
      <c r="A2487"/>
      <c r="B2487"/>
      <c r="C2487"/>
      <c r="D2487"/>
      <c r="E2487"/>
      <c r="F2487"/>
    </row>
    <row r="2488" spans="1:6" ht="15" x14ac:dyDescent="0.25">
      <c r="A2488"/>
      <c r="B2488"/>
      <c r="C2488"/>
      <c r="D2488"/>
      <c r="E2488"/>
      <c r="F2488"/>
    </row>
    <row r="2489" spans="1:6" ht="15" x14ac:dyDescent="0.25">
      <c r="A2489"/>
      <c r="B2489"/>
      <c r="C2489"/>
      <c r="D2489"/>
      <c r="E2489"/>
      <c r="F2489"/>
    </row>
    <row r="2490" spans="1:6" ht="15" x14ac:dyDescent="0.25">
      <c r="A2490"/>
      <c r="B2490"/>
      <c r="C2490"/>
      <c r="D2490"/>
      <c r="E2490"/>
      <c r="F2490"/>
    </row>
    <row r="2491" spans="1:6" ht="15" x14ac:dyDescent="0.25">
      <c r="A2491"/>
      <c r="B2491"/>
      <c r="C2491"/>
      <c r="D2491"/>
      <c r="E2491"/>
      <c r="F2491"/>
    </row>
    <row r="2492" spans="1:6" ht="15" x14ac:dyDescent="0.25">
      <c r="A2492"/>
      <c r="B2492"/>
      <c r="C2492"/>
      <c r="D2492"/>
      <c r="E2492"/>
      <c r="F2492"/>
    </row>
    <row r="2493" spans="1:6" ht="15" x14ac:dyDescent="0.25">
      <c r="A2493"/>
      <c r="B2493"/>
      <c r="C2493"/>
      <c r="D2493"/>
      <c r="E2493"/>
      <c r="F2493"/>
    </row>
    <row r="2494" spans="1:6" ht="15" x14ac:dyDescent="0.25">
      <c r="A2494"/>
      <c r="B2494"/>
      <c r="C2494"/>
      <c r="D2494"/>
      <c r="E2494"/>
      <c r="F2494"/>
    </row>
    <row r="2495" spans="1:6" ht="15" x14ac:dyDescent="0.25">
      <c r="A2495"/>
      <c r="B2495"/>
      <c r="C2495"/>
      <c r="D2495"/>
      <c r="E2495"/>
      <c r="F2495"/>
    </row>
    <row r="2496" spans="1:6" ht="15" x14ac:dyDescent="0.25">
      <c r="A2496"/>
      <c r="B2496"/>
      <c r="C2496"/>
      <c r="D2496"/>
      <c r="E2496"/>
      <c r="F2496"/>
    </row>
    <row r="2497" spans="1:6" ht="15" x14ac:dyDescent="0.25">
      <c r="A2497"/>
      <c r="B2497"/>
      <c r="C2497"/>
      <c r="D2497"/>
      <c r="E2497"/>
      <c r="F2497"/>
    </row>
    <row r="2498" spans="1:6" ht="15" x14ac:dyDescent="0.25">
      <c r="A2498"/>
      <c r="B2498"/>
      <c r="C2498"/>
      <c r="D2498"/>
      <c r="E2498"/>
      <c r="F2498"/>
    </row>
    <row r="2499" spans="1:6" ht="15" x14ac:dyDescent="0.25">
      <c r="A2499"/>
      <c r="B2499"/>
      <c r="C2499"/>
      <c r="D2499"/>
      <c r="E2499"/>
      <c r="F2499"/>
    </row>
    <row r="2500" spans="1:6" ht="15" x14ac:dyDescent="0.25">
      <c r="A2500"/>
      <c r="B2500"/>
      <c r="C2500"/>
      <c r="D2500"/>
      <c r="E2500"/>
      <c r="F2500"/>
    </row>
    <row r="2501" spans="1:6" ht="15" x14ac:dyDescent="0.25">
      <c r="A2501"/>
      <c r="B2501"/>
      <c r="C2501"/>
      <c r="D2501"/>
      <c r="E2501"/>
      <c r="F2501"/>
    </row>
    <row r="2502" spans="1:6" ht="15" x14ac:dyDescent="0.25">
      <c r="A2502"/>
      <c r="B2502"/>
      <c r="C2502"/>
      <c r="D2502"/>
      <c r="E2502"/>
      <c r="F2502"/>
    </row>
    <row r="2503" spans="1:6" ht="15" x14ac:dyDescent="0.25">
      <c r="A2503"/>
      <c r="B2503"/>
      <c r="C2503"/>
      <c r="D2503"/>
      <c r="E2503"/>
      <c r="F2503"/>
    </row>
    <row r="2504" spans="1:6" ht="15" x14ac:dyDescent="0.25">
      <c r="A2504"/>
      <c r="B2504"/>
      <c r="C2504"/>
      <c r="D2504"/>
      <c r="E2504"/>
      <c r="F2504"/>
    </row>
    <row r="2505" spans="1:6" ht="15" x14ac:dyDescent="0.25">
      <c r="A2505"/>
      <c r="B2505"/>
      <c r="C2505"/>
      <c r="D2505"/>
      <c r="E2505"/>
      <c r="F2505"/>
    </row>
    <row r="2506" spans="1:6" ht="15" x14ac:dyDescent="0.25">
      <c r="A2506"/>
      <c r="B2506"/>
      <c r="C2506"/>
      <c r="D2506"/>
      <c r="E2506"/>
      <c r="F2506"/>
    </row>
    <row r="2507" spans="1:6" ht="15" x14ac:dyDescent="0.25">
      <c r="A2507"/>
      <c r="B2507"/>
      <c r="C2507"/>
      <c r="D2507"/>
      <c r="E2507"/>
      <c r="F2507"/>
    </row>
    <row r="2508" spans="1:6" ht="15" x14ac:dyDescent="0.25">
      <c r="A2508"/>
      <c r="B2508"/>
      <c r="C2508"/>
      <c r="D2508"/>
      <c r="E2508"/>
      <c r="F2508"/>
    </row>
    <row r="2509" spans="1:6" ht="15" x14ac:dyDescent="0.25">
      <c r="A2509"/>
      <c r="B2509"/>
      <c r="C2509"/>
      <c r="D2509"/>
      <c r="E2509"/>
      <c r="F2509"/>
    </row>
    <row r="2510" spans="1:6" ht="15" x14ac:dyDescent="0.25">
      <c r="A2510"/>
      <c r="B2510"/>
      <c r="C2510"/>
      <c r="D2510"/>
      <c r="E2510"/>
      <c r="F2510"/>
    </row>
    <row r="2511" spans="1:6" ht="15" x14ac:dyDescent="0.25">
      <c r="A2511"/>
      <c r="B2511"/>
      <c r="C2511"/>
      <c r="D2511"/>
      <c r="E2511"/>
      <c r="F2511"/>
    </row>
    <row r="2512" spans="1:6" ht="15" x14ac:dyDescent="0.25">
      <c r="A2512"/>
      <c r="B2512"/>
      <c r="C2512"/>
      <c r="D2512"/>
      <c r="E2512"/>
      <c r="F2512"/>
    </row>
    <row r="2513" spans="1:6" ht="15" x14ac:dyDescent="0.25">
      <c r="A2513"/>
      <c r="B2513"/>
      <c r="C2513"/>
      <c r="D2513"/>
      <c r="E2513"/>
      <c r="F2513"/>
    </row>
    <row r="2514" spans="1:6" ht="15" x14ac:dyDescent="0.25">
      <c r="A2514"/>
      <c r="B2514"/>
      <c r="C2514"/>
      <c r="D2514"/>
      <c r="E2514"/>
      <c r="F2514"/>
    </row>
    <row r="2515" spans="1:6" ht="15" x14ac:dyDescent="0.25">
      <c r="A2515"/>
      <c r="B2515"/>
      <c r="C2515"/>
      <c r="D2515"/>
      <c r="E2515"/>
      <c r="F2515"/>
    </row>
    <row r="2516" spans="1:6" ht="15" x14ac:dyDescent="0.25">
      <c r="A2516"/>
      <c r="B2516"/>
      <c r="C2516"/>
      <c r="D2516"/>
      <c r="E2516"/>
      <c r="F2516"/>
    </row>
    <row r="2517" spans="1:6" ht="15" x14ac:dyDescent="0.25">
      <c r="A2517"/>
      <c r="B2517"/>
      <c r="C2517"/>
      <c r="D2517"/>
      <c r="E2517"/>
      <c r="F2517"/>
    </row>
    <row r="2518" spans="1:6" ht="15" x14ac:dyDescent="0.25">
      <c r="A2518"/>
      <c r="B2518"/>
      <c r="C2518"/>
      <c r="D2518"/>
      <c r="E2518"/>
      <c r="F2518"/>
    </row>
    <row r="2519" spans="1:6" ht="15" x14ac:dyDescent="0.25">
      <c r="A2519"/>
      <c r="B2519"/>
      <c r="C2519"/>
      <c r="D2519"/>
      <c r="E2519"/>
      <c r="F2519"/>
    </row>
    <row r="2520" spans="1:6" ht="15" x14ac:dyDescent="0.25">
      <c r="A2520"/>
      <c r="B2520"/>
      <c r="C2520"/>
      <c r="D2520"/>
      <c r="E2520"/>
      <c r="F2520"/>
    </row>
    <row r="2521" spans="1:6" ht="15" x14ac:dyDescent="0.25">
      <c r="A2521"/>
      <c r="B2521"/>
      <c r="C2521"/>
      <c r="D2521"/>
      <c r="E2521"/>
      <c r="F2521"/>
    </row>
    <row r="2522" spans="1:6" ht="15" x14ac:dyDescent="0.25">
      <c r="A2522"/>
      <c r="B2522"/>
      <c r="C2522"/>
      <c r="D2522"/>
      <c r="E2522"/>
      <c r="F2522"/>
    </row>
    <row r="2523" spans="1:6" ht="15" x14ac:dyDescent="0.25">
      <c r="A2523"/>
      <c r="B2523"/>
      <c r="C2523"/>
      <c r="D2523"/>
      <c r="E2523"/>
      <c r="F2523"/>
    </row>
    <row r="2524" spans="1:6" ht="15" x14ac:dyDescent="0.25">
      <c r="A2524"/>
      <c r="B2524"/>
      <c r="C2524"/>
      <c r="D2524"/>
      <c r="E2524"/>
      <c r="F2524"/>
    </row>
    <row r="2525" spans="1:6" ht="15" x14ac:dyDescent="0.25">
      <c r="A2525"/>
      <c r="B2525"/>
      <c r="C2525"/>
      <c r="D2525"/>
      <c r="E2525"/>
      <c r="F2525"/>
    </row>
    <row r="2526" spans="1:6" ht="15" x14ac:dyDescent="0.25">
      <c r="A2526"/>
      <c r="B2526"/>
      <c r="C2526"/>
      <c r="D2526"/>
      <c r="E2526"/>
      <c r="F2526"/>
    </row>
    <row r="2527" spans="1:6" ht="15" x14ac:dyDescent="0.25">
      <c r="A2527"/>
      <c r="B2527"/>
      <c r="C2527"/>
      <c r="D2527"/>
      <c r="E2527"/>
      <c r="F2527"/>
    </row>
    <row r="2528" spans="1:6" ht="15" x14ac:dyDescent="0.25">
      <c r="A2528"/>
      <c r="B2528"/>
      <c r="C2528"/>
      <c r="D2528"/>
      <c r="E2528"/>
      <c r="F2528"/>
    </row>
    <row r="2529" spans="1:6" ht="15" x14ac:dyDescent="0.25">
      <c r="A2529"/>
      <c r="B2529"/>
      <c r="C2529"/>
      <c r="D2529"/>
      <c r="E2529"/>
      <c r="F2529"/>
    </row>
    <row r="2530" spans="1:6" ht="15" x14ac:dyDescent="0.25">
      <c r="A2530"/>
      <c r="B2530"/>
      <c r="C2530"/>
      <c r="D2530"/>
      <c r="E2530"/>
      <c r="F2530"/>
    </row>
    <row r="2531" spans="1:6" ht="15" x14ac:dyDescent="0.25">
      <c r="A2531"/>
      <c r="B2531"/>
      <c r="C2531"/>
      <c r="D2531"/>
      <c r="E2531"/>
      <c r="F2531"/>
    </row>
    <row r="2532" spans="1:6" ht="15" x14ac:dyDescent="0.25">
      <c r="A2532"/>
      <c r="B2532"/>
      <c r="C2532"/>
      <c r="D2532"/>
      <c r="E2532"/>
      <c r="F2532"/>
    </row>
    <row r="2533" spans="1:6" ht="15" x14ac:dyDescent="0.25">
      <c r="A2533"/>
      <c r="B2533"/>
      <c r="C2533"/>
      <c r="D2533"/>
      <c r="E2533"/>
      <c r="F2533"/>
    </row>
    <row r="2534" spans="1:6" ht="15" x14ac:dyDescent="0.25">
      <c r="A2534"/>
      <c r="B2534"/>
      <c r="C2534"/>
      <c r="D2534"/>
      <c r="E2534"/>
      <c r="F2534"/>
    </row>
    <row r="2535" spans="1:6" ht="15" x14ac:dyDescent="0.25">
      <c r="A2535"/>
      <c r="B2535"/>
      <c r="C2535"/>
      <c r="D2535"/>
      <c r="E2535"/>
      <c r="F2535"/>
    </row>
    <row r="2536" spans="1:6" ht="15" x14ac:dyDescent="0.25">
      <c r="A2536"/>
      <c r="B2536"/>
      <c r="C2536"/>
      <c r="D2536"/>
      <c r="E2536"/>
      <c r="F2536"/>
    </row>
    <row r="2537" spans="1:6" ht="15" x14ac:dyDescent="0.25">
      <c r="A2537"/>
      <c r="B2537"/>
      <c r="C2537"/>
      <c r="D2537"/>
      <c r="E2537"/>
      <c r="F2537"/>
    </row>
    <row r="2538" spans="1:6" ht="15" x14ac:dyDescent="0.25">
      <c r="A2538"/>
      <c r="B2538"/>
      <c r="C2538"/>
      <c r="D2538"/>
      <c r="E2538"/>
      <c r="F2538"/>
    </row>
    <row r="2539" spans="1:6" ht="15" x14ac:dyDescent="0.25">
      <c r="A2539"/>
      <c r="B2539"/>
      <c r="C2539"/>
      <c r="D2539"/>
      <c r="E2539"/>
      <c r="F2539"/>
    </row>
    <row r="2540" spans="1:6" ht="15" x14ac:dyDescent="0.25">
      <c r="A2540"/>
      <c r="B2540"/>
      <c r="C2540"/>
      <c r="D2540"/>
      <c r="E2540"/>
      <c r="F2540"/>
    </row>
    <row r="2541" spans="1:6" ht="15" x14ac:dyDescent="0.25">
      <c r="A2541"/>
      <c r="B2541"/>
      <c r="C2541"/>
      <c r="D2541"/>
      <c r="E2541"/>
      <c r="F2541"/>
    </row>
    <row r="2542" spans="1:6" ht="15" x14ac:dyDescent="0.25">
      <c r="A2542"/>
      <c r="B2542"/>
      <c r="C2542"/>
      <c r="D2542"/>
      <c r="E2542"/>
      <c r="F2542"/>
    </row>
    <row r="2543" spans="1:6" ht="15" x14ac:dyDescent="0.25">
      <c r="A2543"/>
      <c r="B2543"/>
      <c r="C2543"/>
      <c r="D2543"/>
      <c r="E2543"/>
      <c r="F2543"/>
    </row>
    <row r="2544" spans="1:6" ht="15" x14ac:dyDescent="0.25">
      <c r="A2544"/>
      <c r="B2544"/>
      <c r="C2544"/>
      <c r="D2544"/>
      <c r="E2544"/>
      <c r="F2544"/>
    </row>
    <row r="2545" spans="1:6" ht="15" x14ac:dyDescent="0.25">
      <c r="A2545"/>
      <c r="B2545"/>
      <c r="C2545"/>
      <c r="D2545"/>
      <c r="E2545"/>
      <c r="F2545"/>
    </row>
    <row r="2546" spans="1:6" ht="15" x14ac:dyDescent="0.25">
      <c r="A2546"/>
      <c r="B2546"/>
      <c r="C2546"/>
      <c r="D2546"/>
      <c r="E2546"/>
      <c r="F2546"/>
    </row>
    <row r="2547" spans="1:6" ht="15" x14ac:dyDescent="0.25">
      <c r="A2547"/>
      <c r="B2547"/>
      <c r="C2547"/>
      <c r="D2547"/>
      <c r="E2547"/>
      <c r="F2547"/>
    </row>
    <row r="2548" spans="1:6" ht="15" x14ac:dyDescent="0.25">
      <c r="A2548"/>
      <c r="B2548"/>
      <c r="C2548"/>
      <c r="D2548"/>
      <c r="E2548"/>
      <c r="F2548"/>
    </row>
    <row r="2549" spans="1:6" ht="15" x14ac:dyDescent="0.25">
      <c r="A2549"/>
      <c r="B2549"/>
      <c r="C2549"/>
      <c r="D2549"/>
      <c r="E2549"/>
      <c r="F2549"/>
    </row>
    <row r="2550" spans="1:6" ht="15" x14ac:dyDescent="0.25">
      <c r="A2550"/>
      <c r="B2550"/>
      <c r="C2550"/>
      <c r="D2550"/>
      <c r="E2550"/>
      <c r="F2550"/>
    </row>
    <row r="2551" spans="1:6" ht="15" x14ac:dyDescent="0.25">
      <c r="A2551"/>
      <c r="B2551"/>
      <c r="C2551"/>
      <c r="D2551"/>
      <c r="E2551"/>
      <c r="F2551"/>
    </row>
    <row r="2552" spans="1:6" ht="15" x14ac:dyDescent="0.25">
      <c r="A2552"/>
      <c r="B2552"/>
      <c r="C2552"/>
      <c r="D2552"/>
      <c r="E2552"/>
      <c r="F2552"/>
    </row>
    <row r="2553" spans="1:6" ht="15" x14ac:dyDescent="0.25">
      <c r="A2553"/>
      <c r="B2553"/>
      <c r="C2553"/>
      <c r="D2553"/>
      <c r="E2553"/>
      <c r="F2553"/>
    </row>
    <row r="2554" spans="1:6" ht="15" x14ac:dyDescent="0.25">
      <c r="A2554"/>
      <c r="B2554"/>
      <c r="C2554"/>
      <c r="D2554"/>
      <c r="E2554"/>
      <c r="F2554"/>
    </row>
    <row r="2555" spans="1:6" ht="15" x14ac:dyDescent="0.25">
      <c r="A2555"/>
      <c r="B2555"/>
      <c r="C2555"/>
      <c r="D2555"/>
      <c r="E2555"/>
      <c r="F2555"/>
    </row>
    <row r="2556" spans="1:6" ht="15" x14ac:dyDescent="0.25">
      <c r="A2556"/>
      <c r="B2556"/>
      <c r="C2556"/>
      <c r="D2556"/>
      <c r="E2556"/>
      <c r="F2556"/>
    </row>
    <row r="2557" spans="1:6" ht="15" x14ac:dyDescent="0.25">
      <c r="A2557"/>
      <c r="B2557"/>
      <c r="C2557"/>
      <c r="D2557"/>
      <c r="E2557"/>
      <c r="F2557"/>
    </row>
    <row r="2558" spans="1:6" ht="15" x14ac:dyDescent="0.25">
      <c r="A2558"/>
      <c r="B2558"/>
      <c r="C2558"/>
      <c r="D2558"/>
      <c r="E2558"/>
      <c r="F2558"/>
    </row>
    <row r="2559" spans="1:6" ht="15" x14ac:dyDescent="0.25">
      <c r="A2559"/>
      <c r="B2559"/>
      <c r="C2559"/>
      <c r="D2559"/>
      <c r="E2559"/>
      <c r="F2559"/>
    </row>
    <row r="2560" spans="1:6" ht="15" x14ac:dyDescent="0.25">
      <c r="A2560"/>
      <c r="B2560"/>
      <c r="C2560"/>
      <c r="D2560"/>
      <c r="E2560"/>
      <c r="F2560"/>
    </row>
    <row r="2561" spans="1:6" ht="15" x14ac:dyDescent="0.25">
      <c r="A2561"/>
      <c r="B2561"/>
      <c r="C2561"/>
      <c r="D2561"/>
      <c r="E2561"/>
      <c r="F2561"/>
    </row>
    <row r="2562" spans="1:6" ht="15" x14ac:dyDescent="0.25">
      <c r="A2562"/>
      <c r="B2562"/>
      <c r="C2562"/>
      <c r="D2562"/>
      <c r="E2562"/>
      <c r="F2562"/>
    </row>
    <row r="2563" spans="1:6" ht="15" x14ac:dyDescent="0.25">
      <c r="A2563"/>
      <c r="B2563"/>
      <c r="C2563"/>
      <c r="D2563"/>
      <c r="E2563"/>
      <c r="F2563"/>
    </row>
    <row r="2564" spans="1:6" ht="15" x14ac:dyDescent="0.25">
      <c r="A2564"/>
      <c r="B2564"/>
      <c r="C2564"/>
      <c r="D2564"/>
      <c r="E2564"/>
      <c r="F2564"/>
    </row>
    <row r="2565" spans="1:6" ht="15" x14ac:dyDescent="0.25">
      <c r="A2565"/>
      <c r="B2565"/>
      <c r="C2565"/>
      <c r="D2565"/>
      <c r="E2565"/>
      <c r="F2565"/>
    </row>
    <row r="2566" spans="1:6" ht="15" x14ac:dyDescent="0.25">
      <c r="A2566"/>
      <c r="B2566"/>
      <c r="C2566"/>
      <c r="D2566"/>
      <c r="E2566"/>
      <c r="F2566"/>
    </row>
    <row r="2567" spans="1:6" ht="15" x14ac:dyDescent="0.25">
      <c r="A2567"/>
      <c r="B2567"/>
      <c r="C2567"/>
      <c r="D2567"/>
      <c r="E2567"/>
      <c r="F2567"/>
    </row>
    <row r="2568" spans="1:6" ht="15" x14ac:dyDescent="0.25">
      <c r="A2568"/>
      <c r="B2568"/>
      <c r="C2568"/>
      <c r="D2568"/>
      <c r="E2568"/>
      <c r="F2568"/>
    </row>
    <row r="2569" spans="1:6" ht="15" x14ac:dyDescent="0.25">
      <c r="A2569"/>
      <c r="B2569"/>
      <c r="C2569"/>
      <c r="D2569"/>
      <c r="E2569"/>
      <c r="F2569"/>
    </row>
    <row r="2570" spans="1:6" ht="15" x14ac:dyDescent="0.25">
      <c r="A2570"/>
      <c r="B2570"/>
      <c r="C2570"/>
      <c r="D2570"/>
      <c r="E2570"/>
      <c r="F2570"/>
    </row>
    <row r="2571" spans="1:6" ht="15" x14ac:dyDescent="0.25">
      <c r="A2571"/>
      <c r="B2571"/>
      <c r="C2571"/>
      <c r="D2571"/>
      <c r="E2571"/>
      <c r="F2571"/>
    </row>
    <row r="2572" spans="1:6" ht="15" x14ac:dyDescent="0.25">
      <c r="A2572"/>
      <c r="B2572"/>
      <c r="C2572"/>
      <c r="D2572"/>
      <c r="E2572"/>
      <c r="F2572"/>
    </row>
    <row r="2573" spans="1:6" ht="15" x14ac:dyDescent="0.25">
      <c r="A2573"/>
      <c r="B2573"/>
      <c r="C2573"/>
      <c r="D2573"/>
      <c r="E2573"/>
      <c r="F2573"/>
    </row>
    <row r="2574" spans="1:6" ht="15" x14ac:dyDescent="0.25">
      <c r="A2574"/>
      <c r="B2574"/>
      <c r="C2574"/>
      <c r="D2574"/>
      <c r="E2574"/>
      <c r="F2574"/>
    </row>
    <row r="2575" spans="1:6" ht="15" x14ac:dyDescent="0.25">
      <c r="A2575"/>
      <c r="B2575"/>
      <c r="C2575"/>
      <c r="D2575"/>
      <c r="E2575"/>
      <c r="F2575"/>
    </row>
    <row r="2576" spans="1:6" ht="15" x14ac:dyDescent="0.25">
      <c r="A2576"/>
      <c r="B2576"/>
      <c r="C2576"/>
      <c r="D2576"/>
      <c r="E2576"/>
      <c r="F2576"/>
    </row>
    <row r="2577" spans="1:6" ht="15" x14ac:dyDescent="0.25">
      <c r="A2577"/>
      <c r="B2577"/>
      <c r="C2577"/>
      <c r="D2577"/>
      <c r="E2577"/>
      <c r="F2577"/>
    </row>
    <row r="2578" spans="1:6" ht="15" x14ac:dyDescent="0.25">
      <c r="A2578"/>
      <c r="B2578"/>
      <c r="C2578"/>
      <c r="D2578"/>
      <c r="E2578"/>
      <c r="F2578"/>
    </row>
    <row r="2579" spans="1:6" ht="15" x14ac:dyDescent="0.25">
      <c r="A2579"/>
      <c r="B2579"/>
      <c r="C2579"/>
      <c r="D2579"/>
      <c r="E2579"/>
      <c r="F2579"/>
    </row>
    <row r="2580" spans="1:6" ht="15" x14ac:dyDescent="0.25">
      <c r="A2580"/>
      <c r="B2580"/>
      <c r="C2580"/>
      <c r="D2580"/>
      <c r="E2580"/>
      <c r="F2580"/>
    </row>
    <row r="2581" spans="1:6" ht="15" x14ac:dyDescent="0.25">
      <c r="A2581"/>
      <c r="B2581"/>
      <c r="C2581"/>
      <c r="D2581"/>
      <c r="E2581"/>
      <c r="F2581"/>
    </row>
    <row r="2582" spans="1:6" ht="15" x14ac:dyDescent="0.25">
      <c r="A2582"/>
      <c r="B2582"/>
      <c r="C2582"/>
      <c r="D2582"/>
      <c r="E2582"/>
      <c r="F2582"/>
    </row>
    <row r="2583" spans="1:6" ht="15" x14ac:dyDescent="0.25">
      <c r="A2583"/>
      <c r="B2583"/>
      <c r="C2583"/>
      <c r="D2583"/>
      <c r="E2583"/>
      <c r="F2583"/>
    </row>
    <row r="2584" spans="1:6" ht="15" x14ac:dyDescent="0.25">
      <c r="A2584"/>
      <c r="B2584"/>
      <c r="C2584"/>
      <c r="D2584"/>
      <c r="E2584"/>
      <c r="F2584"/>
    </row>
    <row r="2585" spans="1:6" ht="15" x14ac:dyDescent="0.25">
      <c r="A2585"/>
      <c r="B2585"/>
      <c r="C2585"/>
      <c r="D2585"/>
      <c r="E2585"/>
      <c r="F2585"/>
    </row>
    <row r="2586" spans="1:6" ht="15" x14ac:dyDescent="0.25">
      <c r="A2586"/>
      <c r="B2586"/>
      <c r="C2586"/>
      <c r="D2586"/>
      <c r="E2586"/>
      <c r="F2586"/>
    </row>
    <row r="2587" spans="1:6" ht="15" x14ac:dyDescent="0.25">
      <c r="A2587"/>
      <c r="B2587"/>
      <c r="C2587"/>
      <c r="D2587"/>
      <c r="E2587"/>
      <c r="F2587"/>
    </row>
    <row r="2588" spans="1:6" ht="15" x14ac:dyDescent="0.25">
      <c r="A2588"/>
      <c r="B2588"/>
      <c r="C2588"/>
      <c r="D2588"/>
      <c r="E2588"/>
      <c r="F2588"/>
    </row>
    <row r="2589" spans="1:6" ht="15" x14ac:dyDescent="0.25">
      <c r="A2589"/>
      <c r="B2589"/>
      <c r="C2589"/>
      <c r="D2589"/>
      <c r="E2589"/>
      <c r="F2589"/>
    </row>
    <row r="2590" spans="1:6" ht="15" x14ac:dyDescent="0.25">
      <c r="A2590"/>
      <c r="B2590"/>
      <c r="C2590"/>
      <c r="D2590"/>
      <c r="E2590"/>
      <c r="F2590"/>
    </row>
    <row r="2591" spans="1:6" ht="15" x14ac:dyDescent="0.25">
      <c r="A2591"/>
      <c r="B2591"/>
      <c r="C2591"/>
      <c r="D2591"/>
      <c r="E2591"/>
      <c r="F2591"/>
    </row>
    <row r="2592" spans="1:6" ht="15" x14ac:dyDescent="0.25">
      <c r="A2592"/>
      <c r="B2592"/>
      <c r="C2592"/>
      <c r="D2592"/>
      <c r="E2592"/>
      <c r="F2592"/>
    </row>
    <row r="2593" spans="1:6" ht="15" x14ac:dyDescent="0.25">
      <c r="A2593"/>
      <c r="B2593"/>
      <c r="C2593"/>
      <c r="D2593"/>
      <c r="E2593"/>
      <c r="F2593"/>
    </row>
    <row r="2594" spans="1:6" ht="15" x14ac:dyDescent="0.25">
      <c r="A2594"/>
      <c r="B2594"/>
      <c r="C2594"/>
      <c r="D2594"/>
      <c r="E2594"/>
      <c r="F2594"/>
    </row>
    <row r="2595" spans="1:6" ht="15" x14ac:dyDescent="0.25">
      <c r="A2595"/>
      <c r="B2595"/>
      <c r="C2595"/>
      <c r="D2595"/>
      <c r="E2595"/>
      <c r="F2595"/>
    </row>
    <row r="2596" spans="1:6" ht="15" x14ac:dyDescent="0.25">
      <c r="A2596"/>
      <c r="B2596"/>
      <c r="C2596"/>
      <c r="D2596"/>
      <c r="E2596"/>
      <c r="F2596"/>
    </row>
    <row r="2597" spans="1:6" ht="15" x14ac:dyDescent="0.25">
      <c r="A2597"/>
      <c r="B2597"/>
      <c r="C2597"/>
      <c r="D2597"/>
      <c r="E2597"/>
      <c r="F2597"/>
    </row>
    <row r="2598" spans="1:6" ht="15" x14ac:dyDescent="0.25">
      <c r="A2598"/>
      <c r="B2598"/>
      <c r="C2598"/>
      <c r="D2598"/>
      <c r="E2598"/>
      <c r="F2598"/>
    </row>
    <row r="2599" spans="1:6" ht="15" x14ac:dyDescent="0.25">
      <c r="A2599"/>
      <c r="B2599"/>
      <c r="C2599"/>
      <c r="D2599"/>
      <c r="E2599"/>
      <c r="F2599"/>
    </row>
    <row r="2600" spans="1:6" ht="15" x14ac:dyDescent="0.25">
      <c r="A2600"/>
      <c r="B2600"/>
      <c r="C2600"/>
      <c r="D2600"/>
      <c r="E2600"/>
      <c r="F2600"/>
    </row>
    <row r="2601" spans="1:6" ht="15" x14ac:dyDescent="0.25">
      <c r="A2601"/>
      <c r="B2601"/>
      <c r="C2601"/>
      <c r="D2601"/>
      <c r="E2601"/>
      <c r="F2601"/>
    </row>
    <row r="2602" spans="1:6" ht="15" x14ac:dyDescent="0.25">
      <c r="A2602"/>
      <c r="B2602"/>
      <c r="C2602"/>
      <c r="D2602"/>
      <c r="E2602"/>
      <c r="F2602"/>
    </row>
    <row r="2603" spans="1:6" ht="15" x14ac:dyDescent="0.25">
      <c r="A2603"/>
      <c r="B2603"/>
      <c r="C2603"/>
      <c r="D2603"/>
      <c r="E2603"/>
      <c r="F2603"/>
    </row>
    <row r="2604" spans="1:6" ht="15" x14ac:dyDescent="0.25">
      <c r="A2604"/>
      <c r="B2604"/>
      <c r="C2604"/>
      <c r="D2604"/>
      <c r="E2604"/>
      <c r="F2604"/>
    </row>
    <row r="2605" spans="1:6" ht="15" x14ac:dyDescent="0.25">
      <c r="A2605"/>
      <c r="B2605"/>
      <c r="C2605"/>
      <c r="D2605"/>
      <c r="E2605"/>
      <c r="F2605"/>
    </row>
    <row r="2606" spans="1:6" ht="15" x14ac:dyDescent="0.25">
      <c r="A2606"/>
      <c r="B2606"/>
      <c r="C2606"/>
      <c r="D2606"/>
      <c r="E2606"/>
      <c r="F2606"/>
    </row>
    <row r="2607" spans="1:6" ht="15" x14ac:dyDescent="0.25">
      <c r="A2607"/>
      <c r="B2607"/>
      <c r="C2607"/>
      <c r="D2607"/>
      <c r="E2607"/>
      <c r="F2607"/>
    </row>
    <row r="2608" spans="1:6" ht="15" x14ac:dyDescent="0.25">
      <c r="A2608"/>
      <c r="B2608"/>
      <c r="C2608"/>
      <c r="D2608"/>
      <c r="E2608"/>
      <c r="F2608"/>
    </row>
    <row r="2609" spans="1:6" ht="15" x14ac:dyDescent="0.25">
      <c r="A2609"/>
      <c r="B2609"/>
      <c r="C2609"/>
      <c r="D2609"/>
      <c r="E2609"/>
      <c r="F2609"/>
    </row>
    <row r="2610" spans="1:6" ht="15" x14ac:dyDescent="0.25">
      <c r="A2610"/>
      <c r="B2610"/>
      <c r="C2610"/>
      <c r="D2610"/>
      <c r="E2610"/>
      <c r="F2610"/>
    </row>
    <row r="2611" spans="1:6" ht="15" x14ac:dyDescent="0.25">
      <c r="A2611"/>
      <c r="B2611"/>
      <c r="C2611"/>
      <c r="D2611"/>
      <c r="E2611"/>
      <c r="F2611"/>
    </row>
    <row r="2612" spans="1:6" ht="15" x14ac:dyDescent="0.25">
      <c r="A2612"/>
      <c r="B2612"/>
      <c r="C2612"/>
      <c r="D2612"/>
      <c r="E2612"/>
      <c r="F2612"/>
    </row>
    <row r="2613" spans="1:6" ht="15" x14ac:dyDescent="0.25">
      <c r="A2613"/>
      <c r="B2613"/>
      <c r="C2613"/>
      <c r="D2613"/>
      <c r="E2613"/>
      <c r="F2613"/>
    </row>
    <row r="2614" spans="1:6" ht="15" x14ac:dyDescent="0.25">
      <c r="A2614"/>
      <c r="B2614"/>
      <c r="C2614"/>
      <c r="D2614"/>
      <c r="E2614"/>
      <c r="F2614"/>
    </row>
    <row r="2615" spans="1:6" ht="15" x14ac:dyDescent="0.25">
      <c r="A2615"/>
      <c r="B2615"/>
      <c r="C2615"/>
      <c r="D2615"/>
      <c r="E2615"/>
      <c r="F2615"/>
    </row>
    <row r="2616" spans="1:6" ht="15" x14ac:dyDescent="0.25">
      <c r="A2616"/>
      <c r="B2616"/>
      <c r="C2616"/>
      <c r="D2616"/>
      <c r="E2616"/>
      <c r="F2616"/>
    </row>
    <row r="2617" spans="1:6" ht="15" x14ac:dyDescent="0.25">
      <c r="A2617"/>
      <c r="B2617"/>
      <c r="C2617"/>
      <c r="D2617"/>
      <c r="E2617"/>
      <c r="F2617"/>
    </row>
    <row r="2618" spans="1:6" ht="15" x14ac:dyDescent="0.25">
      <c r="A2618"/>
      <c r="B2618"/>
      <c r="C2618"/>
      <c r="D2618"/>
      <c r="E2618"/>
      <c r="F2618"/>
    </row>
    <row r="2619" spans="1:6" ht="15" x14ac:dyDescent="0.25">
      <c r="A2619"/>
      <c r="B2619"/>
      <c r="C2619"/>
      <c r="D2619"/>
      <c r="E2619"/>
      <c r="F2619"/>
    </row>
    <row r="2620" spans="1:6" ht="15" x14ac:dyDescent="0.25">
      <c r="A2620"/>
      <c r="B2620"/>
      <c r="C2620"/>
      <c r="D2620"/>
      <c r="E2620"/>
      <c r="F2620"/>
    </row>
    <row r="2621" spans="1:6" ht="15" x14ac:dyDescent="0.25">
      <c r="A2621"/>
      <c r="B2621"/>
      <c r="C2621"/>
      <c r="D2621"/>
      <c r="E2621"/>
      <c r="F2621"/>
    </row>
    <row r="2622" spans="1:6" ht="15" x14ac:dyDescent="0.25">
      <c r="A2622"/>
      <c r="B2622"/>
      <c r="C2622"/>
      <c r="D2622"/>
      <c r="E2622"/>
      <c r="F2622"/>
    </row>
    <row r="2623" spans="1:6" ht="15" x14ac:dyDescent="0.25">
      <c r="A2623"/>
      <c r="B2623"/>
      <c r="C2623"/>
      <c r="D2623"/>
      <c r="E2623"/>
      <c r="F2623"/>
    </row>
    <row r="2624" spans="1:6" ht="15" x14ac:dyDescent="0.25">
      <c r="A2624"/>
      <c r="B2624"/>
      <c r="C2624"/>
      <c r="D2624"/>
      <c r="E2624"/>
      <c r="F2624"/>
    </row>
    <row r="2625" spans="1:6" ht="15" x14ac:dyDescent="0.25">
      <c r="A2625"/>
      <c r="B2625"/>
      <c r="C2625"/>
      <c r="D2625"/>
      <c r="E2625"/>
      <c r="F2625"/>
    </row>
    <row r="2626" spans="1:6" ht="15" x14ac:dyDescent="0.25">
      <c r="A2626"/>
      <c r="B2626"/>
      <c r="C2626"/>
      <c r="D2626"/>
      <c r="E2626"/>
      <c r="F2626"/>
    </row>
    <row r="2627" spans="1:6" ht="15" x14ac:dyDescent="0.25">
      <c r="A2627"/>
      <c r="B2627"/>
      <c r="C2627"/>
      <c r="D2627"/>
      <c r="E2627"/>
      <c r="F2627"/>
    </row>
    <row r="2628" spans="1:6" ht="15" x14ac:dyDescent="0.25">
      <c r="A2628"/>
      <c r="B2628"/>
      <c r="C2628"/>
      <c r="D2628"/>
      <c r="E2628"/>
      <c r="F2628"/>
    </row>
    <row r="2629" spans="1:6" ht="15" x14ac:dyDescent="0.25">
      <c r="A2629"/>
      <c r="B2629"/>
      <c r="C2629"/>
      <c r="D2629"/>
      <c r="E2629"/>
      <c r="F2629"/>
    </row>
    <row r="2630" spans="1:6" ht="15" x14ac:dyDescent="0.25">
      <c r="A2630"/>
      <c r="B2630"/>
      <c r="C2630"/>
      <c r="D2630"/>
      <c r="E2630"/>
      <c r="F2630"/>
    </row>
    <row r="2631" spans="1:6" ht="15" x14ac:dyDescent="0.25">
      <c r="A2631"/>
      <c r="B2631"/>
      <c r="C2631"/>
      <c r="D2631"/>
      <c r="E2631"/>
      <c r="F2631"/>
    </row>
    <row r="2632" spans="1:6" ht="15" x14ac:dyDescent="0.25">
      <c r="A2632"/>
      <c r="B2632"/>
      <c r="C2632"/>
      <c r="D2632"/>
      <c r="E2632"/>
      <c r="F2632"/>
    </row>
    <row r="2633" spans="1:6" ht="15" x14ac:dyDescent="0.25">
      <c r="A2633"/>
      <c r="B2633"/>
      <c r="C2633"/>
      <c r="D2633"/>
      <c r="E2633"/>
      <c r="F2633"/>
    </row>
    <row r="2634" spans="1:6" ht="15" x14ac:dyDescent="0.25">
      <c r="A2634"/>
      <c r="B2634"/>
      <c r="C2634"/>
      <c r="D2634"/>
      <c r="E2634"/>
      <c r="F2634"/>
    </row>
    <row r="2635" spans="1:6" ht="15" x14ac:dyDescent="0.25">
      <c r="A2635"/>
      <c r="B2635"/>
      <c r="C2635"/>
      <c r="D2635"/>
      <c r="E2635"/>
      <c r="F2635"/>
    </row>
    <row r="2636" spans="1:6" ht="15" x14ac:dyDescent="0.25">
      <c r="A2636"/>
      <c r="B2636"/>
      <c r="C2636"/>
      <c r="D2636"/>
      <c r="E2636"/>
      <c r="F2636"/>
    </row>
    <row r="2637" spans="1:6" ht="15" x14ac:dyDescent="0.25">
      <c r="A2637"/>
      <c r="B2637"/>
      <c r="C2637"/>
      <c r="D2637"/>
      <c r="E2637"/>
      <c r="F2637"/>
    </row>
    <row r="2638" spans="1:6" ht="15" x14ac:dyDescent="0.25">
      <c r="A2638"/>
      <c r="B2638"/>
      <c r="C2638"/>
      <c r="D2638"/>
      <c r="E2638"/>
      <c r="F2638"/>
    </row>
    <row r="2639" spans="1:6" ht="15" x14ac:dyDescent="0.25">
      <c r="A2639"/>
      <c r="B2639"/>
      <c r="C2639"/>
      <c r="D2639"/>
      <c r="E2639"/>
      <c r="F2639"/>
    </row>
    <row r="2640" spans="1:6" ht="15" x14ac:dyDescent="0.25">
      <c r="A2640"/>
      <c r="B2640"/>
      <c r="C2640"/>
      <c r="D2640"/>
      <c r="E2640"/>
      <c r="F2640"/>
    </row>
    <row r="2641" spans="1:6" ht="15" x14ac:dyDescent="0.25">
      <c r="A2641"/>
      <c r="B2641"/>
      <c r="C2641"/>
      <c r="D2641"/>
      <c r="E2641"/>
      <c r="F2641"/>
    </row>
    <row r="2642" spans="1:6" ht="15" x14ac:dyDescent="0.25">
      <c r="A2642"/>
      <c r="B2642"/>
      <c r="C2642"/>
      <c r="D2642"/>
      <c r="E2642"/>
      <c r="F2642"/>
    </row>
    <row r="2643" spans="1:6" ht="15" x14ac:dyDescent="0.25">
      <c r="A2643"/>
      <c r="B2643"/>
      <c r="C2643"/>
      <c r="D2643"/>
      <c r="E2643"/>
      <c r="F2643"/>
    </row>
    <row r="2644" spans="1:6" ht="15" x14ac:dyDescent="0.25">
      <c r="A2644"/>
      <c r="B2644"/>
      <c r="C2644"/>
      <c r="D2644"/>
      <c r="E2644"/>
      <c r="F2644"/>
    </row>
    <row r="2645" spans="1:6" ht="15" x14ac:dyDescent="0.25">
      <c r="A2645"/>
      <c r="B2645"/>
      <c r="C2645"/>
      <c r="D2645"/>
      <c r="E2645"/>
      <c r="F2645"/>
    </row>
    <row r="2646" spans="1:6" ht="15" x14ac:dyDescent="0.25">
      <c r="A2646"/>
      <c r="B2646"/>
      <c r="C2646"/>
      <c r="D2646"/>
      <c r="E2646"/>
      <c r="F2646"/>
    </row>
    <row r="2647" spans="1:6" ht="15" x14ac:dyDescent="0.25">
      <c r="A2647"/>
      <c r="B2647"/>
      <c r="C2647"/>
      <c r="D2647"/>
      <c r="E2647"/>
      <c r="F2647"/>
    </row>
    <row r="2648" spans="1:6" ht="15" x14ac:dyDescent="0.25">
      <c r="A2648"/>
      <c r="B2648"/>
      <c r="C2648"/>
      <c r="D2648"/>
      <c r="E2648"/>
      <c r="F2648"/>
    </row>
    <row r="2649" spans="1:6" ht="15" x14ac:dyDescent="0.25">
      <c r="A2649"/>
      <c r="B2649"/>
      <c r="C2649"/>
      <c r="D2649"/>
      <c r="E2649"/>
      <c r="F2649"/>
    </row>
    <row r="2650" spans="1:6" ht="15" x14ac:dyDescent="0.25">
      <c r="A2650"/>
      <c r="B2650"/>
      <c r="C2650"/>
      <c r="D2650"/>
      <c r="E2650"/>
      <c r="F2650"/>
    </row>
    <row r="2651" spans="1:6" ht="15" x14ac:dyDescent="0.25">
      <c r="A2651"/>
      <c r="B2651"/>
      <c r="C2651"/>
      <c r="D2651"/>
      <c r="E2651"/>
      <c r="F2651"/>
    </row>
    <row r="2652" spans="1:6" ht="15" x14ac:dyDescent="0.25">
      <c r="A2652"/>
      <c r="B2652"/>
      <c r="C2652"/>
      <c r="D2652"/>
      <c r="E2652"/>
      <c r="F2652"/>
    </row>
    <row r="2653" spans="1:6" ht="15" x14ac:dyDescent="0.25">
      <c r="A2653"/>
      <c r="B2653"/>
      <c r="C2653"/>
      <c r="D2653"/>
      <c r="E2653"/>
      <c r="F2653"/>
    </row>
    <row r="2654" spans="1:6" ht="15" x14ac:dyDescent="0.25">
      <c r="A2654"/>
      <c r="B2654"/>
      <c r="C2654"/>
      <c r="D2654"/>
      <c r="E2654"/>
      <c r="F2654"/>
    </row>
    <row r="2655" spans="1:6" ht="15" x14ac:dyDescent="0.25">
      <c r="A2655"/>
      <c r="B2655"/>
      <c r="C2655"/>
      <c r="D2655"/>
      <c r="E2655"/>
      <c r="F2655"/>
    </row>
    <row r="2656" spans="1:6" ht="15" x14ac:dyDescent="0.25">
      <c r="A2656"/>
      <c r="B2656"/>
      <c r="C2656"/>
      <c r="D2656"/>
      <c r="E2656"/>
      <c r="F2656"/>
    </row>
    <row r="2657" spans="1:6" ht="15" x14ac:dyDescent="0.25">
      <c r="A2657"/>
      <c r="B2657"/>
      <c r="C2657"/>
      <c r="D2657"/>
      <c r="E2657"/>
      <c r="F2657"/>
    </row>
    <row r="2658" spans="1:6" ht="15" x14ac:dyDescent="0.25">
      <c r="A2658"/>
      <c r="B2658"/>
      <c r="C2658"/>
      <c r="D2658"/>
      <c r="E2658"/>
      <c r="F2658"/>
    </row>
    <row r="2659" spans="1:6" ht="15" x14ac:dyDescent="0.25">
      <c r="A2659"/>
      <c r="B2659"/>
      <c r="C2659"/>
      <c r="D2659"/>
      <c r="E2659"/>
      <c r="F2659"/>
    </row>
    <row r="2660" spans="1:6" ht="15" x14ac:dyDescent="0.25">
      <c r="A2660"/>
      <c r="B2660"/>
      <c r="C2660"/>
      <c r="D2660"/>
      <c r="E2660"/>
      <c r="F2660"/>
    </row>
    <row r="2661" spans="1:6" ht="15" x14ac:dyDescent="0.25">
      <c r="A2661"/>
      <c r="B2661"/>
      <c r="C2661"/>
      <c r="D2661"/>
      <c r="E2661"/>
      <c r="F2661"/>
    </row>
    <row r="2662" spans="1:6" ht="15" x14ac:dyDescent="0.25">
      <c r="A2662"/>
      <c r="B2662"/>
      <c r="C2662"/>
      <c r="D2662"/>
      <c r="E2662"/>
      <c r="F2662"/>
    </row>
    <row r="2663" spans="1:6" ht="15" x14ac:dyDescent="0.25">
      <c r="A2663"/>
      <c r="B2663"/>
      <c r="C2663"/>
      <c r="D2663"/>
      <c r="E2663"/>
      <c r="F2663"/>
    </row>
    <row r="2664" spans="1:6" ht="15" x14ac:dyDescent="0.25">
      <c r="A2664"/>
      <c r="B2664"/>
      <c r="C2664"/>
      <c r="D2664"/>
      <c r="E2664"/>
      <c r="F2664"/>
    </row>
    <row r="2665" spans="1:6" ht="15" x14ac:dyDescent="0.25">
      <c r="A2665"/>
      <c r="B2665"/>
      <c r="C2665"/>
      <c r="D2665"/>
      <c r="E2665"/>
      <c r="F2665"/>
    </row>
    <row r="2666" spans="1:6" ht="15" x14ac:dyDescent="0.25">
      <c r="A2666"/>
      <c r="B2666"/>
      <c r="C2666"/>
      <c r="D2666"/>
      <c r="E2666"/>
      <c r="F2666"/>
    </row>
    <row r="2667" spans="1:6" ht="15" x14ac:dyDescent="0.25">
      <c r="A2667"/>
      <c r="B2667"/>
      <c r="C2667"/>
      <c r="D2667"/>
      <c r="E2667"/>
      <c r="F2667"/>
    </row>
    <row r="2668" spans="1:6" ht="15" x14ac:dyDescent="0.25">
      <c r="A2668"/>
      <c r="B2668"/>
      <c r="C2668"/>
      <c r="D2668"/>
      <c r="E2668"/>
      <c r="F2668"/>
    </row>
    <row r="2669" spans="1:6" ht="15" x14ac:dyDescent="0.25">
      <c r="A2669"/>
      <c r="B2669"/>
      <c r="C2669"/>
      <c r="D2669"/>
      <c r="E2669"/>
      <c r="F2669"/>
    </row>
    <row r="2670" spans="1:6" ht="15" x14ac:dyDescent="0.25">
      <c r="A2670"/>
      <c r="B2670"/>
      <c r="C2670"/>
      <c r="D2670"/>
      <c r="E2670"/>
      <c r="F2670"/>
    </row>
    <row r="2671" spans="1:6" ht="15" x14ac:dyDescent="0.25">
      <c r="A2671"/>
      <c r="B2671"/>
      <c r="C2671"/>
      <c r="D2671"/>
      <c r="E2671"/>
      <c r="F2671"/>
    </row>
    <row r="2672" spans="1:6" ht="15" x14ac:dyDescent="0.25">
      <c r="A2672"/>
      <c r="B2672"/>
      <c r="C2672"/>
      <c r="D2672"/>
      <c r="E2672"/>
      <c r="F2672"/>
    </row>
    <row r="2673" spans="1:6" ht="15" x14ac:dyDescent="0.25">
      <c r="A2673"/>
      <c r="B2673"/>
      <c r="C2673"/>
      <c r="D2673"/>
      <c r="E2673"/>
      <c r="F2673"/>
    </row>
    <row r="2674" spans="1:6" ht="15" x14ac:dyDescent="0.25">
      <c r="A2674"/>
      <c r="B2674"/>
      <c r="C2674"/>
      <c r="D2674"/>
      <c r="E2674"/>
      <c r="F2674"/>
    </row>
    <row r="2675" spans="1:6" ht="15" x14ac:dyDescent="0.25">
      <c r="A2675"/>
      <c r="B2675"/>
      <c r="C2675"/>
      <c r="D2675"/>
      <c r="E2675"/>
      <c r="F2675"/>
    </row>
    <row r="2676" spans="1:6" ht="15" x14ac:dyDescent="0.25">
      <c r="A2676"/>
      <c r="B2676"/>
      <c r="C2676"/>
      <c r="D2676"/>
      <c r="E2676"/>
      <c r="F2676"/>
    </row>
    <row r="2677" spans="1:6" ht="15" x14ac:dyDescent="0.25">
      <c r="A2677"/>
      <c r="B2677"/>
      <c r="C2677"/>
      <c r="D2677"/>
      <c r="E2677"/>
      <c r="F2677"/>
    </row>
    <row r="2678" spans="1:6" ht="15" x14ac:dyDescent="0.25">
      <c r="A2678"/>
      <c r="B2678"/>
      <c r="C2678"/>
      <c r="D2678"/>
      <c r="E2678"/>
      <c r="F2678"/>
    </row>
    <row r="2679" spans="1:6" ht="15" x14ac:dyDescent="0.25">
      <c r="A2679"/>
      <c r="B2679"/>
      <c r="C2679"/>
      <c r="D2679"/>
      <c r="E2679"/>
      <c r="F2679"/>
    </row>
    <row r="2680" spans="1:6" ht="15" x14ac:dyDescent="0.25">
      <c r="A2680"/>
      <c r="B2680"/>
      <c r="C2680"/>
      <c r="D2680"/>
      <c r="E2680"/>
      <c r="F2680"/>
    </row>
    <row r="2681" spans="1:6" ht="15" x14ac:dyDescent="0.25">
      <c r="A2681"/>
      <c r="B2681"/>
      <c r="C2681"/>
      <c r="D2681"/>
      <c r="E2681"/>
      <c r="F2681"/>
    </row>
    <row r="2682" spans="1:6" ht="15" x14ac:dyDescent="0.25">
      <c r="A2682"/>
      <c r="B2682"/>
      <c r="C2682"/>
      <c r="D2682"/>
      <c r="E2682"/>
      <c r="F2682"/>
    </row>
    <row r="2683" spans="1:6" ht="15" x14ac:dyDescent="0.25">
      <c r="A2683"/>
      <c r="B2683"/>
      <c r="C2683"/>
      <c r="D2683"/>
      <c r="E2683"/>
      <c r="F2683"/>
    </row>
    <row r="2684" spans="1:6" ht="15" x14ac:dyDescent="0.25">
      <c r="A2684"/>
      <c r="B2684"/>
      <c r="C2684"/>
      <c r="D2684"/>
      <c r="E2684"/>
      <c r="F2684"/>
    </row>
    <row r="2685" spans="1:6" ht="15" x14ac:dyDescent="0.25">
      <c r="A2685"/>
      <c r="B2685"/>
      <c r="C2685"/>
      <c r="D2685"/>
      <c r="E2685"/>
      <c r="F2685"/>
    </row>
    <row r="2686" spans="1:6" ht="15" x14ac:dyDescent="0.25">
      <c r="A2686"/>
      <c r="B2686"/>
      <c r="C2686"/>
      <c r="D2686"/>
      <c r="E2686"/>
      <c r="F2686"/>
    </row>
    <row r="2687" spans="1:6" ht="15" x14ac:dyDescent="0.25">
      <c r="A2687"/>
      <c r="B2687"/>
      <c r="C2687"/>
      <c r="D2687"/>
      <c r="E2687"/>
      <c r="F2687"/>
    </row>
    <row r="2688" spans="1:6" ht="15" x14ac:dyDescent="0.25">
      <c r="A2688"/>
      <c r="B2688"/>
      <c r="C2688"/>
      <c r="D2688"/>
      <c r="E2688"/>
      <c r="F2688"/>
    </row>
    <row r="2689" spans="1:6" ht="15" x14ac:dyDescent="0.25">
      <c r="A2689"/>
      <c r="B2689"/>
      <c r="C2689"/>
      <c r="D2689"/>
      <c r="E2689"/>
      <c r="F2689"/>
    </row>
    <row r="2690" spans="1:6" ht="15" x14ac:dyDescent="0.25">
      <c r="A2690"/>
      <c r="B2690"/>
      <c r="C2690"/>
      <c r="D2690"/>
      <c r="E2690"/>
      <c r="F2690"/>
    </row>
    <row r="2691" spans="1:6" ht="15" x14ac:dyDescent="0.25">
      <c r="A2691"/>
      <c r="B2691"/>
      <c r="C2691"/>
      <c r="D2691"/>
      <c r="E2691"/>
      <c r="F2691"/>
    </row>
    <row r="2692" spans="1:6" ht="15" x14ac:dyDescent="0.25">
      <c r="A2692"/>
      <c r="B2692"/>
      <c r="C2692"/>
      <c r="D2692"/>
      <c r="E2692"/>
      <c r="F2692"/>
    </row>
    <row r="2693" spans="1:6" ht="15" x14ac:dyDescent="0.25">
      <c r="A2693"/>
      <c r="B2693"/>
      <c r="C2693"/>
      <c r="D2693"/>
      <c r="E2693"/>
      <c r="F2693"/>
    </row>
    <row r="2694" spans="1:6" ht="15" x14ac:dyDescent="0.25">
      <c r="A2694"/>
      <c r="B2694"/>
      <c r="C2694"/>
      <c r="D2694"/>
      <c r="E2694"/>
      <c r="F2694"/>
    </row>
    <row r="2695" spans="1:6" ht="15" x14ac:dyDescent="0.25">
      <c r="A2695"/>
      <c r="B2695"/>
      <c r="C2695"/>
      <c r="D2695"/>
      <c r="E2695"/>
      <c r="F2695"/>
    </row>
    <row r="2696" spans="1:6" ht="15" x14ac:dyDescent="0.25">
      <c r="A2696"/>
      <c r="B2696"/>
      <c r="C2696"/>
      <c r="D2696"/>
      <c r="E2696"/>
      <c r="F2696"/>
    </row>
    <row r="2697" spans="1:6" ht="15" x14ac:dyDescent="0.25">
      <c r="A2697"/>
      <c r="B2697"/>
      <c r="C2697"/>
      <c r="D2697"/>
      <c r="E2697"/>
      <c r="F2697"/>
    </row>
    <row r="2698" spans="1:6" ht="15" x14ac:dyDescent="0.25">
      <c r="A2698"/>
      <c r="B2698"/>
      <c r="C2698"/>
      <c r="D2698"/>
      <c r="E2698"/>
      <c r="F2698"/>
    </row>
    <row r="2699" spans="1:6" ht="15" x14ac:dyDescent="0.25">
      <c r="A2699"/>
      <c r="B2699"/>
      <c r="C2699"/>
      <c r="D2699"/>
      <c r="E2699"/>
      <c r="F2699"/>
    </row>
    <row r="2700" spans="1:6" ht="15" x14ac:dyDescent="0.25">
      <c r="A2700"/>
      <c r="B2700"/>
      <c r="C2700"/>
      <c r="D2700"/>
      <c r="E2700"/>
      <c r="F2700"/>
    </row>
    <row r="2701" spans="1:6" ht="15" x14ac:dyDescent="0.25">
      <c r="A2701"/>
      <c r="B2701"/>
      <c r="C2701"/>
      <c r="D2701"/>
      <c r="E2701"/>
      <c r="F2701"/>
    </row>
    <row r="2702" spans="1:6" ht="15" x14ac:dyDescent="0.25">
      <c r="A2702"/>
      <c r="B2702"/>
      <c r="C2702"/>
      <c r="D2702"/>
      <c r="E2702"/>
      <c r="F2702"/>
    </row>
    <row r="2703" spans="1:6" ht="15" x14ac:dyDescent="0.25">
      <c r="A2703"/>
      <c r="B2703"/>
      <c r="C2703"/>
      <c r="D2703"/>
      <c r="E2703"/>
      <c r="F2703"/>
    </row>
    <row r="2704" spans="1:6" ht="15" x14ac:dyDescent="0.25">
      <c r="A2704"/>
      <c r="B2704"/>
      <c r="C2704"/>
      <c r="D2704"/>
      <c r="E2704"/>
      <c r="F2704"/>
    </row>
    <row r="2705" spans="1:6" ht="15" x14ac:dyDescent="0.25">
      <c r="A2705"/>
      <c r="B2705"/>
      <c r="C2705"/>
      <c r="D2705"/>
      <c r="E2705"/>
      <c r="F2705"/>
    </row>
    <row r="2706" spans="1:6" ht="15" x14ac:dyDescent="0.25">
      <c r="A2706"/>
      <c r="B2706"/>
      <c r="C2706"/>
      <c r="D2706"/>
      <c r="E2706"/>
      <c r="F2706"/>
    </row>
    <row r="2707" spans="1:6" ht="15" x14ac:dyDescent="0.25">
      <c r="A2707"/>
      <c r="B2707"/>
      <c r="C2707"/>
      <c r="D2707"/>
      <c r="E2707"/>
      <c r="F2707"/>
    </row>
    <row r="2708" spans="1:6" ht="15" x14ac:dyDescent="0.25">
      <c r="A2708"/>
      <c r="B2708"/>
      <c r="C2708"/>
      <c r="D2708"/>
      <c r="E2708"/>
      <c r="F2708"/>
    </row>
    <row r="2709" spans="1:6" ht="15" x14ac:dyDescent="0.25">
      <c r="A2709"/>
      <c r="B2709"/>
      <c r="C2709"/>
      <c r="D2709"/>
      <c r="E2709"/>
      <c r="F2709"/>
    </row>
    <row r="2710" spans="1:6" ht="15" x14ac:dyDescent="0.25">
      <c r="A2710"/>
      <c r="B2710"/>
      <c r="C2710"/>
      <c r="D2710"/>
      <c r="E2710"/>
      <c r="F2710"/>
    </row>
    <row r="2711" spans="1:6" ht="15" x14ac:dyDescent="0.25">
      <c r="A2711"/>
      <c r="B2711"/>
      <c r="C2711"/>
      <c r="D2711"/>
      <c r="E2711"/>
      <c r="F2711"/>
    </row>
    <row r="2712" spans="1:6" ht="15" x14ac:dyDescent="0.25">
      <c r="A2712"/>
      <c r="B2712"/>
      <c r="C2712"/>
      <c r="D2712"/>
      <c r="E2712"/>
      <c r="F2712"/>
    </row>
    <row r="2713" spans="1:6" ht="15" x14ac:dyDescent="0.25">
      <c r="A2713"/>
      <c r="B2713"/>
      <c r="C2713"/>
      <c r="D2713"/>
      <c r="E2713"/>
      <c r="F2713"/>
    </row>
    <row r="2714" spans="1:6" ht="15" x14ac:dyDescent="0.25">
      <c r="A2714"/>
      <c r="B2714"/>
      <c r="C2714"/>
      <c r="D2714"/>
      <c r="E2714"/>
      <c r="F2714"/>
    </row>
    <row r="2715" spans="1:6" ht="15" x14ac:dyDescent="0.25">
      <c r="A2715"/>
      <c r="B2715"/>
      <c r="C2715"/>
      <c r="D2715"/>
      <c r="E2715"/>
      <c r="F2715"/>
    </row>
    <row r="2716" spans="1:6" ht="15" x14ac:dyDescent="0.25">
      <c r="A2716"/>
      <c r="B2716"/>
      <c r="C2716"/>
      <c r="D2716"/>
      <c r="E2716"/>
      <c r="F2716"/>
    </row>
    <row r="2717" spans="1:6" ht="15" x14ac:dyDescent="0.25">
      <c r="A2717"/>
      <c r="B2717"/>
      <c r="C2717"/>
      <c r="D2717"/>
      <c r="E2717"/>
      <c r="F2717"/>
    </row>
    <row r="2718" spans="1:6" ht="15" x14ac:dyDescent="0.25">
      <c r="A2718"/>
      <c r="B2718"/>
      <c r="C2718"/>
      <c r="D2718"/>
      <c r="E2718"/>
      <c r="F2718"/>
    </row>
    <row r="2719" spans="1:6" ht="15" x14ac:dyDescent="0.25">
      <c r="A2719"/>
      <c r="B2719"/>
      <c r="C2719"/>
      <c r="D2719"/>
      <c r="E2719"/>
      <c r="F2719"/>
    </row>
    <row r="2720" spans="1:6" ht="15" x14ac:dyDescent="0.25">
      <c r="A2720"/>
      <c r="B2720"/>
      <c r="C2720"/>
      <c r="D2720"/>
      <c r="E2720"/>
      <c r="F2720"/>
    </row>
    <row r="2721" spans="1:6" ht="15" x14ac:dyDescent="0.25">
      <c r="A2721"/>
      <c r="B2721"/>
      <c r="C2721"/>
      <c r="D2721"/>
      <c r="E2721"/>
      <c r="F2721"/>
    </row>
    <row r="2722" spans="1:6" ht="15" x14ac:dyDescent="0.25">
      <c r="A2722"/>
      <c r="B2722"/>
      <c r="C2722"/>
      <c r="D2722"/>
      <c r="E2722"/>
      <c r="F2722"/>
    </row>
    <row r="2723" spans="1:6" ht="15" x14ac:dyDescent="0.25">
      <c r="A2723"/>
      <c r="B2723"/>
      <c r="C2723"/>
      <c r="D2723"/>
      <c r="E2723"/>
      <c r="F2723"/>
    </row>
    <row r="2724" spans="1:6" ht="15" x14ac:dyDescent="0.25">
      <c r="A2724"/>
      <c r="B2724"/>
      <c r="C2724"/>
      <c r="D2724"/>
      <c r="E2724"/>
      <c r="F2724"/>
    </row>
    <row r="2725" spans="1:6" ht="15" x14ac:dyDescent="0.25">
      <c r="A2725"/>
      <c r="B2725"/>
      <c r="C2725"/>
      <c r="D2725"/>
      <c r="E2725"/>
      <c r="F2725"/>
    </row>
    <row r="2726" spans="1:6" ht="15" x14ac:dyDescent="0.25">
      <c r="A2726"/>
      <c r="B2726"/>
      <c r="C2726"/>
      <c r="D2726"/>
      <c r="E2726"/>
      <c r="F2726"/>
    </row>
    <row r="2727" spans="1:6" ht="15" x14ac:dyDescent="0.25">
      <c r="A2727"/>
      <c r="B2727"/>
      <c r="C2727"/>
      <c r="D2727"/>
      <c r="E2727"/>
      <c r="F2727"/>
    </row>
    <row r="2728" spans="1:6" ht="15" x14ac:dyDescent="0.25">
      <c r="A2728"/>
      <c r="B2728"/>
      <c r="C2728"/>
      <c r="D2728"/>
      <c r="E2728"/>
      <c r="F2728"/>
    </row>
    <row r="2729" spans="1:6" ht="15" x14ac:dyDescent="0.25">
      <c r="A2729"/>
      <c r="B2729"/>
      <c r="C2729"/>
      <c r="D2729"/>
      <c r="E2729"/>
      <c r="F2729"/>
    </row>
    <row r="2730" spans="1:6" ht="15" x14ac:dyDescent="0.25">
      <c r="A2730"/>
      <c r="B2730"/>
      <c r="C2730"/>
      <c r="D2730"/>
      <c r="E2730"/>
      <c r="F2730"/>
    </row>
    <row r="2731" spans="1:6" ht="15" x14ac:dyDescent="0.25">
      <c r="A2731"/>
      <c r="B2731"/>
      <c r="C2731"/>
      <c r="D2731"/>
      <c r="E2731"/>
      <c r="F2731"/>
    </row>
    <row r="2732" spans="1:6" ht="15" x14ac:dyDescent="0.25">
      <c r="A2732"/>
      <c r="B2732"/>
      <c r="C2732"/>
      <c r="D2732"/>
      <c r="E2732"/>
      <c r="F2732"/>
    </row>
    <row r="2733" spans="1:6" ht="15" x14ac:dyDescent="0.25">
      <c r="A2733"/>
      <c r="B2733"/>
      <c r="C2733"/>
      <c r="D2733"/>
      <c r="E2733"/>
      <c r="F2733"/>
    </row>
    <row r="2734" spans="1:6" ht="15" x14ac:dyDescent="0.25">
      <c r="A2734"/>
      <c r="B2734"/>
      <c r="C2734"/>
      <c r="D2734"/>
      <c r="E2734"/>
      <c r="F2734"/>
    </row>
    <row r="2735" spans="1:6" ht="15" x14ac:dyDescent="0.25">
      <c r="A2735"/>
      <c r="B2735"/>
      <c r="C2735"/>
      <c r="D2735"/>
      <c r="E2735"/>
      <c r="F2735"/>
    </row>
    <row r="2736" spans="1:6" ht="15" x14ac:dyDescent="0.25">
      <c r="A2736"/>
      <c r="B2736"/>
      <c r="C2736"/>
      <c r="D2736"/>
      <c r="E2736"/>
      <c r="F2736"/>
    </row>
    <row r="2737" spans="1:6" ht="15" x14ac:dyDescent="0.25">
      <c r="A2737"/>
      <c r="B2737"/>
      <c r="C2737"/>
      <c r="D2737"/>
      <c r="E2737"/>
      <c r="F2737"/>
    </row>
    <row r="2738" spans="1:6" ht="15" x14ac:dyDescent="0.25">
      <c r="A2738"/>
      <c r="B2738"/>
      <c r="C2738"/>
      <c r="D2738"/>
      <c r="E2738"/>
      <c r="F2738"/>
    </row>
    <row r="2739" spans="1:6" ht="15" x14ac:dyDescent="0.25">
      <c r="A2739"/>
      <c r="B2739"/>
      <c r="C2739"/>
      <c r="D2739"/>
      <c r="E2739"/>
      <c r="F2739"/>
    </row>
    <row r="2740" spans="1:6" ht="15" x14ac:dyDescent="0.25">
      <c r="A2740"/>
      <c r="B2740"/>
      <c r="C2740"/>
      <c r="D2740"/>
      <c r="E2740"/>
      <c r="F2740"/>
    </row>
    <row r="2741" spans="1:6" ht="15" x14ac:dyDescent="0.25">
      <c r="A2741"/>
      <c r="B2741"/>
      <c r="C2741"/>
      <c r="D2741"/>
      <c r="E2741"/>
      <c r="F2741"/>
    </row>
    <row r="2742" spans="1:6" ht="15" x14ac:dyDescent="0.25">
      <c r="A2742"/>
      <c r="B2742"/>
      <c r="C2742"/>
      <c r="D2742"/>
      <c r="E2742"/>
      <c r="F2742"/>
    </row>
    <row r="2743" spans="1:6" ht="15" x14ac:dyDescent="0.25">
      <c r="A2743"/>
      <c r="B2743"/>
      <c r="C2743"/>
      <c r="D2743"/>
      <c r="E2743"/>
      <c r="F2743"/>
    </row>
    <row r="2744" spans="1:6" ht="15" x14ac:dyDescent="0.25">
      <c r="A2744"/>
      <c r="B2744"/>
      <c r="C2744"/>
      <c r="D2744"/>
      <c r="E2744"/>
      <c r="F2744"/>
    </row>
    <row r="2745" spans="1:6" ht="15" x14ac:dyDescent="0.25">
      <c r="A2745"/>
      <c r="B2745"/>
      <c r="C2745"/>
      <c r="D2745"/>
      <c r="E2745"/>
      <c r="F2745"/>
    </row>
    <row r="2746" spans="1:6" ht="15" x14ac:dyDescent="0.25">
      <c r="A2746"/>
      <c r="B2746"/>
      <c r="C2746"/>
      <c r="D2746"/>
      <c r="E2746"/>
      <c r="F2746"/>
    </row>
    <row r="2747" spans="1:6" ht="15" x14ac:dyDescent="0.25">
      <c r="A2747"/>
      <c r="B2747"/>
      <c r="C2747"/>
      <c r="D2747"/>
      <c r="E2747"/>
      <c r="F2747"/>
    </row>
    <row r="2748" spans="1:6" ht="15" x14ac:dyDescent="0.25">
      <c r="A2748"/>
      <c r="B2748"/>
      <c r="C2748"/>
      <c r="D2748"/>
      <c r="E2748"/>
      <c r="F2748"/>
    </row>
    <row r="2749" spans="1:6" ht="15" x14ac:dyDescent="0.25">
      <c r="A2749"/>
      <c r="B2749"/>
      <c r="C2749"/>
      <c r="D2749"/>
      <c r="E2749"/>
      <c r="F2749"/>
    </row>
    <row r="2750" spans="1:6" ht="15" x14ac:dyDescent="0.25">
      <c r="A2750"/>
      <c r="B2750"/>
      <c r="C2750"/>
      <c r="D2750"/>
      <c r="E2750"/>
      <c r="F2750"/>
    </row>
    <row r="2751" spans="1:6" ht="15" x14ac:dyDescent="0.25">
      <c r="A2751"/>
      <c r="B2751"/>
      <c r="C2751"/>
      <c r="D2751"/>
      <c r="E2751"/>
      <c r="F2751"/>
    </row>
    <row r="2752" spans="1:6" ht="15" x14ac:dyDescent="0.25">
      <c r="A2752"/>
      <c r="B2752"/>
      <c r="C2752"/>
      <c r="D2752"/>
      <c r="E2752"/>
      <c r="F2752"/>
    </row>
    <row r="2753" spans="1:6" ht="15" x14ac:dyDescent="0.25">
      <c r="A2753"/>
      <c r="B2753"/>
      <c r="C2753"/>
      <c r="D2753"/>
      <c r="E2753"/>
      <c r="F2753"/>
    </row>
    <row r="2754" spans="1:6" ht="15" x14ac:dyDescent="0.25">
      <c r="A2754"/>
      <c r="B2754"/>
      <c r="C2754"/>
      <c r="D2754"/>
      <c r="E2754"/>
      <c r="F2754"/>
    </row>
    <row r="2755" spans="1:6" ht="15" x14ac:dyDescent="0.25">
      <c r="A2755"/>
      <c r="B2755"/>
      <c r="C2755"/>
      <c r="D2755"/>
      <c r="E2755"/>
      <c r="F2755"/>
    </row>
    <row r="2756" spans="1:6" ht="15" x14ac:dyDescent="0.25">
      <c r="A2756"/>
      <c r="B2756"/>
      <c r="C2756"/>
      <c r="D2756"/>
      <c r="E2756"/>
      <c r="F2756"/>
    </row>
    <row r="2757" spans="1:6" ht="15" x14ac:dyDescent="0.25">
      <c r="A2757"/>
      <c r="B2757"/>
      <c r="C2757"/>
      <c r="D2757"/>
      <c r="E2757"/>
      <c r="F2757"/>
    </row>
    <row r="2758" spans="1:6" ht="15" x14ac:dyDescent="0.25">
      <c r="A2758"/>
      <c r="B2758"/>
      <c r="C2758"/>
      <c r="D2758"/>
      <c r="E2758"/>
      <c r="F2758"/>
    </row>
    <row r="2759" spans="1:6" ht="15" x14ac:dyDescent="0.25">
      <c r="A2759"/>
      <c r="B2759"/>
      <c r="C2759"/>
      <c r="D2759"/>
      <c r="E2759"/>
      <c r="F2759"/>
    </row>
    <row r="2760" spans="1:6" ht="15" x14ac:dyDescent="0.25">
      <c r="A2760"/>
      <c r="B2760"/>
      <c r="C2760"/>
      <c r="D2760"/>
      <c r="E2760"/>
      <c r="F2760"/>
    </row>
    <row r="2761" spans="1:6" ht="15" x14ac:dyDescent="0.25">
      <c r="A2761"/>
      <c r="B2761"/>
      <c r="C2761"/>
      <c r="D2761"/>
      <c r="E2761"/>
      <c r="F2761"/>
    </row>
    <row r="2762" spans="1:6" ht="15" x14ac:dyDescent="0.25">
      <c r="A2762"/>
      <c r="B2762"/>
      <c r="C2762"/>
      <c r="D2762"/>
      <c r="E2762"/>
      <c r="F2762"/>
    </row>
    <row r="2763" spans="1:6" ht="15" x14ac:dyDescent="0.25">
      <c r="A2763"/>
      <c r="B2763"/>
      <c r="C2763"/>
      <c r="D2763"/>
      <c r="E2763"/>
      <c r="F2763"/>
    </row>
    <row r="2764" spans="1:6" ht="15" x14ac:dyDescent="0.25">
      <c r="A2764"/>
      <c r="B2764"/>
      <c r="C2764"/>
      <c r="D2764"/>
      <c r="E2764"/>
      <c r="F2764"/>
    </row>
    <row r="2765" spans="1:6" ht="15" x14ac:dyDescent="0.25">
      <c r="A2765"/>
      <c r="B2765"/>
      <c r="C2765"/>
      <c r="D2765"/>
      <c r="E2765"/>
      <c r="F2765"/>
    </row>
    <row r="2766" spans="1:6" ht="15" x14ac:dyDescent="0.25">
      <c r="A2766"/>
      <c r="B2766"/>
      <c r="C2766"/>
      <c r="D2766"/>
      <c r="E2766"/>
      <c r="F2766"/>
    </row>
    <row r="2767" spans="1:6" ht="15" x14ac:dyDescent="0.25">
      <c r="A2767"/>
      <c r="B2767"/>
      <c r="C2767"/>
      <c r="D2767"/>
      <c r="E2767"/>
      <c r="F2767"/>
    </row>
    <row r="2768" spans="1:6" ht="15" x14ac:dyDescent="0.25">
      <c r="A2768"/>
      <c r="B2768"/>
      <c r="C2768"/>
      <c r="D2768"/>
      <c r="E2768"/>
      <c r="F2768"/>
    </row>
    <row r="2769" spans="1:6" ht="15" x14ac:dyDescent="0.25">
      <c r="A2769"/>
      <c r="B2769"/>
      <c r="C2769"/>
      <c r="D2769"/>
      <c r="E2769"/>
      <c r="F2769"/>
    </row>
    <row r="2770" spans="1:6" ht="15" x14ac:dyDescent="0.25">
      <c r="A2770"/>
      <c r="B2770"/>
      <c r="C2770"/>
      <c r="D2770"/>
      <c r="E2770"/>
      <c r="F2770"/>
    </row>
    <row r="2771" spans="1:6" ht="15" x14ac:dyDescent="0.25">
      <c r="A2771"/>
      <c r="B2771"/>
      <c r="C2771"/>
      <c r="D2771"/>
      <c r="E2771"/>
      <c r="F2771"/>
    </row>
    <row r="2772" spans="1:6" ht="15" x14ac:dyDescent="0.25">
      <c r="A2772"/>
      <c r="B2772"/>
      <c r="C2772"/>
      <c r="D2772"/>
      <c r="E2772"/>
      <c r="F2772"/>
    </row>
    <row r="2773" spans="1:6" ht="15" x14ac:dyDescent="0.25">
      <c r="A2773"/>
      <c r="B2773"/>
      <c r="C2773"/>
      <c r="D2773"/>
      <c r="E2773"/>
      <c r="F2773"/>
    </row>
    <row r="2774" spans="1:6" ht="15" x14ac:dyDescent="0.25">
      <c r="A2774"/>
      <c r="B2774"/>
      <c r="C2774"/>
      <c r="D2774"/>
      <c r="E2774"/>
      <c r="F2774"/>
    </row>
    <row r="2775" spans="1:6" ht="15" x14ac:dyDescent="0.25">
      <c r="A2775"/>
      <c r="B2775"/>
      <c r="C2775"/>
      <c r="D2775"/>
      <c r="E2775"/>
      <c r="F2775"/>
    </row>
    <row r="2776" spans="1:6" ht="15" x14ac:dyDescent="0.25">
      <c r="A2776"/>
      <c r="B2776"/>
      <c r="C2776"/>
      <c r="D2776"/>
      <c r="E2776"/>
      <c r="F2776"/>
    </row>
    <row r="2777" spans="1:6" ht="15" x14ac:dyDescent="0.25">
      <c r="A2777"/>
      <c r="B2777"/>
      <c r="C2777"/>
      <c r="D2777"/>
      <c r="E2777"/>
      <c r="F2777"/>
    </row>
    <row r="2778" spans="1:6" ht="15" x14ac:dyDescent="0.25">
      <c r="A2778"/>
      <c r="B2778"/>
      <c r="C2778"/>
      <c r="D2778"/>
      <c r="E2778"/>
      <c r="F2778"/>
    </row>
    <row r="2779" spans="1:6" ht="15" x14ac:dyDescent="0.25">
      <c r="A2779"/>
      <c r="B2779"/>
      <c r="C2779"/>
      <c r="D2779"/>
      <c r="E2779"/>
      <c r="F2779"/>
    </row>
    <row r="2780" spans="1:6" ht="15" x14ac:dyDescent="0.25">
      <c r="A2780"/>
      <c r="B2780"/>
      <c r="C2780"/>
      <c r="D2780"/>
      <c r="E2780"/>
      <c r="F2780"/>
    </row>
    <row r="2781" spans="1:6" ht="15" x14ac:dyDescent="0.25">
      <c r="A2781"/>
      <c r="B2781"/>
      <c r="C2781"/>
      <c r="D2781"/>
      <c r="E2781"/>
      <c r="F2781"/>
    </row>
    <row r="2782" spans="1:6" ht="15" x14ac:dyDescent="0.25">
      <c r="A2782"/>
      <c r="B2782"/>
      <c r="C2782"/>
      <c r="D2782"/>
      <c r="E2782"/>
      <c r="F2782"/>
    </row>
    <row r="2783" spans="1:6" ht="15" x14ac:dyDescent="0.25">
      <c r="A2783"/>
      <c r="B2783"/>
      <c r="C2783"/>
      <c r="D2783"/>
      <c r="E2783"/>
      <c r="F2783"/>
    </row>
    <row r="2784" spans="1:6" ht="15" x14ac:dyDescent="0.25">
      <c r="A2784"/>
      <c r="B2784"/>
      <c r="C2784"/>
      <c r="D2784"/>
      <c r="E2784"/>
      <c r="F2784"/>
    </row>
    <row r="2785" spans="1:6" ht="15" x14ac:dyDescent="0.25">
      <c r="A2785"/>
      <c r="B2785"/>
      <c r="C2785"/>
      <c r="D2785"/>
      <c r="E2785"/>
      <c r="F2785"/>
    </row>
    <row r="2786" spans="1:6" ht="15" x14ac:dyDescent="0.25">
      <c r="A2786"/>
      <c r="B2786"/>
      <c r="C2786"/>
      <c r="D2786"/>
      <c r="E2786"/>
      <c r="F2786"/>
    </row>
    <row r="2787" spans="1:6" ht="15" x14ac:dyDescent="0.25">
      <c r="A2787"/>
      <c r="B2787"/>
      <c r="C2787"/>
      <c r="D2787"/>
      <c r="E2787"/>
      <c r="F2787"/>
    </row>
    <row r="2788" spans="1:6" ht="15" x14ac:dyDescent="0.25">
      <c r="A2788"/>
      <c r="B2788"/>
      <c r="C2788"/>
      <c r="D2788"/>
      <c r="E2788"/>
      <c r="F2788"/>
    </row>
    <row r="2789" spans="1:6" ht="15" x14ac:dyDescent="0.25">
      <c r="A2789"/>
      <c r="B2789"/>
      <c r="C2789"/>
      <c r="D2789"/>
      <c r="E2789"/>
      <c r="F2789"/>
    </row>
    <row r="2790" spans="1:6" ht="15" x14ac:dyDescent="0.25">
      <c r="A2790"/>
      <c r="B2790"/>
      <c r="C2790"/>
      <c r="D2790"/>
      <c r="E2790"/>
      <c r="F2790"/>
    </row>
    <row r="2791" spans="1:6" ht="15" x14ac:dyDescent="0.25">
      <c r="A2791"/>
      <c r="B2791"/>
      <c r="C2791"/>
      <c r="D2791"/>
      <c r="E2791"/>
      <c r="F2791"/>
    </row>
    <row r="2792" spans="1:6" ht="15" x14ac:dyDescent="0.25">
      <c r="A2792"/>
      <c r="B2792"/>
      <c r="C2792"/>
      <c r="D2792"/>
      <c r="E2792"/>
      <c r="F2792"/>
    </row>
    <row r="2793" spans="1:6" ht="15" x14ac:dyDescent="0.25">
      <c r="A2793"/>
      <c r="B2793"/>
      <c r="C2793"/>
      <c r="D2793"/>
      <c r="E2793"/>
      <c r="F2793"/>
    </row>
    <row r="2794" spans="1:6" ht="15" x14ac:dyDescent="0.25">
      <c r="A2794"/>
      <c r="B2794"/>
      <c r="C2794"/>
      <c r="D2794"/>
      <c r="E2794"/>
      <c r="F2794"/>
    </row>
    <row r="2795" spans="1:6" ht="15" x14ac:dyDescent="0.25">
      <c r="A2795"/>
      <c r="B2795"/>
      <c r="C2795"/>
      <c r="D2795"/>
      <c r="E2795"/>
      <c r="F2795"/>
    </row>
    <row r="2796" spans="1:6" ht="15" x14ac:dyDescent="0.25">
      <c r="A2796"/>
      <c r="B2796"/>
      <c r="C2796"/>
      <c r="D2796"/>
      <c r="E2796"/>
      <c r="F2796"/>
    </row>
    <row r="2797" spans="1:6" ht="15" x14ac:dyDescent="0.25">
      <c r="A2797"/>
      <c r="B2797"/>
      <c r="C2797"/>
      <c r="D2797"/>
      <c r="E2797"/>
      <c r="F2797"/>
    </row>
    <row r="2798" spans="1:6" ht="15" x14ac:dyDescent="0.25">
      <c r="A2798"/>
      <c r="B2798"/>
      <c r="C2798"/>
      <c r="D2798"/>
      <c r="E2798"/>
      <c r="F2798"/>
    </row>
    <row r="2799" spans="1:6" ht="15" x14ac:dyDescent="0.25">
      <c r="A2799"/>
      <c r="B2799"/>
      <c r="C2799"/>
      <c r="D2799"/>
      <c r="E2799"/>
      <c r="F2799"/>
    </row>
    <row r="2800" spans="1:6" ht="15" x14ac:dyDescent="0.25">
      <c r="A2800"/>
      <c r="B2800"/>
      <c r="C2800"/>
      <c r="D2800"/>
      <c r="E2800"/>
      <c r="F2800"/>
    </row>
    <row r="2801" spans="1:6" ht="15" x14ac:dyDescent="0.25">
      <c r="A2801"/>
      <c r="B2801"/>
      <c r="C2801"/>
      <c r="D2801"/>
      <c r="E2801"/>
      <c r="F2801"/>
    </row>
    <row r="2802" spans="1:6" ht="15" x14ac:dyDescent="0.25">
      <c r="A2802"/>
      <c r="B2802"/>
      <c r="C2802"/>
      <c r="D2802"/>
      <c r="E2802"/>
      <c r="F2802"/>
    </row>
    <row r="2803" spans="1:6" ht="15" x14ac:dyDescent="0.25">
      <c r="A2803"/>
      <c r="B2803"/>
      <c r="C2803"/>
      <c r="D2803"/>
      <c r="E2803"/>
      <c r="F2803"/>
    </row>
    <row r="2804" spans="1:6" ht="15" x14ac:dyDescent="0.25">
      <c r="A2804"/>
      <c r="B2804"/>
      <c r="C2804"/>
      <c r="D2804"/>
      <c r="E2804"/>
      <c r="F2804"/>
    </row>
    <row r="2805" spans="1:6" ht="15" x14ac:dyDescent="0.25">
      <c r="A2805"/>
      <c r="B2805"/>
      <c r="C2805"/>
      <c r="D2805"/>
      <c r="E2805"/>
      <c r="F2805"/>
    </row>
    <row r="2806" spans="1:6" ht="15" x14ac:dyDescent="0.25">
      <c r="A2806"/>
      <c r="B2806"/>
      <c r="C2806"/>
      <c r="D2806"/>
      <c r="E2806"/>
      <c r="F2806"/>
    </row>
    <row r="2807" spans="1:6" ht="15" x14ac:dyDescent="0.25">
      <c r="A2807"/>
      <c r="B2807"/>
      <c r="C2807"/>
      <c r="D2807"/>
      <c r="E2807"/>
      <c r="F2807"/>
    </row>
    <row r="2808" spans="1:6" ht="15" x14ac:dyDescent="0.25">
      <c r="A2808"/>
      <c r="B2808"/>
      <c r="C2808"/>
      <c r="D2808"/>
      <c r="E2808"/>
      <c r="F2808"/>
    </row>
    <row r="2809" spans="1:6" ht="15" x14ac:dyDescent="0.25">
      <c r="A2809"/>
      <c r="B2809"/>
      <c r="C2809"/>
      <c r="D2809"/>
      <c r="E2809"/>
      <c r="F2809"/>
    </row>
    <row r="2810" spans="1:6" ht="15" x14ac:dyDescent="0.25">
      <c r="A2810"/>
      <c r="B2810"/>
      <c r="C2810"/>
      <c r="D2810"/>
      <c r="E2810"/>
      <c r="F2810"/>
    </row>
    <row r="2811" spans="1:6" ht="15" x14ac:dyDescent="0.25">
      <c r="A2811"/>
      <c r="B2811"/>
      <c r="C2811"/>
      <c r="D2811"/>
      <c r="E2811"/>
      <c r="F2811"/>
    </row>
    <row r="2812" spans="1:6" ht="15" x14ac:dyDescent="0.25">
      <c r="A2812"/>
      <c r="B2812"/>
      <c r="C2812"/>
      <c r="D2812"/>
      <c r="E2812"/>
      <c r="F2812"/>
    </row>
    <row r="2813" spans="1:6" ht="15" x14ac:dyDescent="0.25">
      <c r="A2813"/>
      <c r="B2813"/>
      <c r="C2813"/>
      <c r="D2813"/>
      <c r="E2813"/>
      <c r="F2813"/>
    </row>
    <row r="2814" spans="1:6" ht="15" x14ac:dyDescent="0.25">
      <c r="A2814"/>
      <c r="B2814"/>
      <c r="C2814"/>
      <c r="D2814"/>
      <c r="E2814"/>
      <c r="F2814"/>
    </row>
    <row r="2815" spans="1:6" ht="15" x14ac:dyDescent="0.25">
      <c r="A2815"/>
      <c r="B2815"/>
      <c r="C2815"/>
      <c r="D2815"/>
      <c r="E2815"/>
      <c r="F2815"/>
    </row>
    <row r="2816" spans="1:6" ht="15" x14ac:dyDescent="0.25">
      <c r="A2816"/>
      <c r="B2816"/>
      <c r="C2816"/>
      <c r="D2816"/>
      <c r="E2816"/>
      <c r="F2816"/>
    </row>
    <row r="2817" spans="1:6" ht="15" x14ac:dyDescent="0.25">
      <c r="A2817"/>
      <c r="B2817"/>
      <c r="C2817"/>
      <c r="D2817"/>
      <c r="E2817"/>
      <c r="F2817"/>
    </row>
    <row r="2818" spans="1:6" ht="15" x14ac:dyDescent="0.25">
      <c r="A2818"/>
      <c r="B2818"/>
      <c r="C2818"/>
      <c r="D2818"/>
      <c r="E2818"/>
      <c r="F2818"/>
    </row>
    <row r="2819" spans="1:6" ht="15" x14ac:dyDescent="0.25">
      <c r="A2819"/>
      <c r="B2819"/>
      <c r="C2819"/>
      <c r="D2819"/>
      <c r="E2819"/>
      <c r="F2819"/>
    </row>
    <row r="2820" spans="1:6" ht="15" x14ac:dyDescent="0.25">
      <c r="A2820"/>
      <c r="B2820"/>
      <c r="C2820"/>
      <c r="D2820"/>
      <c r="E2820"/>
      <c r="F2820"/>
    </row>
    <row r="2821" spans="1:6" ht="15" x14ac:dyDescent="0.25">
      <c r="A2821"/>
      <c r="B2821"/>
      <c r="C2821"/>
      <c r="D2821"/>
      <c r="E2821"/>
      <c r="F2821"/>
    </row>
    <row r="2822" spans="1:6" ht="15" x14ac:dyDescent="0.25">
      <c r="A2822"/>
      <c r="B2822"/>
      <c r="C2822"/>
      <c r="D2822"/>
      <c r="E2822"/>
      <c r="F2822"/>
    </row>
    <row r="2823" spans="1:6" ht="15" x14ac:dyDescent="0.25">
      <c r="A2823"/>
      <c r="B2823"/>
      <c r="C2823"/>
      <c r="D2823"/>
      <c r="E2823"/>
      <c r="F2823"/>
    </row>
    <row r="2824" spans="1:6" ht="15" x14ac:dyDescent="0.25">
      <c r="A2824"/>
      <c r="B2824"/>
      <c r="C2824"/>
      <c r="D2824"/>
      <c r="E2824"/>
      <c r="F2824"/>
    </row>
    <row r="2825" spans="1:6" ht="15" x14ac:dyDescent="0.25">
      <c r="A2825"/>
      <c r="B2825"/>
      <c r="C2825"/>
      <c r="D2825"/>
      <c r="E2825"/>
      <c r="F2825"/>
    </row>
    <row r="2826" spans="1:6" ht="15" x14ac:dyDescent="0.25">
      <c r="A2826"/>
      <c r="B2826"/>
      <c r="C2826"/>
      <c r="D2826"/>
      <c r="E2826"/>
      <c r="F2826"/>
    </row>
    <row r="2827" spans="1:6" ht="15" x14ac:dyDescent="0.25">
      <c r="A2827"/>
      <c r="B2827"/>
      <c r="C2827"/>
      <c r="D2827"/>
      <c r="E2827"/>
      <c r="F2827"/>
    </row>
    <row r="2828" spans="1:6" ht="15" x14ac:dyDescent="0.25">
      <c r="A2828"/>
      <c r="B2828"/>
      <c r="C2828"/>
      <c r="D2828"/>
      <c r="E2828"/>
      <c r="F2828"/>
    </row>
    <row r="2829" spans="1:6" ht="15" x14ac:dyDescent="0.25">
      <c r="A2829"/>
      <c r="B2829"/>
      <c r="C2829"/>
      <c r="D2829"/>
      <c r="E2829"/>
      <c r="F2829"/>
    </row>
    <row r="2830" spans="1:6" ht="15" x14ac:dyDescent="0.25">
      <c r="A2830"/>
      <c r="B2830"/>
      <c r="C2830"/>
      <c r="D2830"/>
      <c r="E2830"/>
      <c r="F2830"/>
    </row>
    <row r="2831" spans="1:6" ht="15" x14ac:dyDescent="0.25">
      <c r="A2831"/>
      <c r="B2831"/>
      <c r="C2831"/>
      <c r="D2831"/>
      <c r="E2831"/>
      <c r="F2831"/>
    </row>
    <row r="2832" spans="1:6" ht="15" x14ac:dyDescent="0.25">
      <c r="A2832"/>
      <c r="B2832"/>
      <c r="C2832"/>
      <c r="D2832"/>
      <c r="E2832"/>
      <c r="F2832"/>
    </row>
    <row r="2833" spans="1:6" ht="15" x14ac:dyDescent="0.25">
      <c r="A2833"/>
      <c r="B2833"/>
      <c r="C2833"/>
      <c r="D2833"/>
      <c r="E2833"/>
      <c r="F2833"/>
    </row>
    <row r="2834" spans="1:6" ht="15" x14ac:dyDescent="0.25">
      <c r="A2834"/>
      <c r="B2834"/>
      <c r="C2834"/>
      <c r="D2834"/>
      <c r="E2834"/>
      <c r="F2834"/>
    </row>
    <row r="2835" spans="1:6" ht="15" x14ac:dyDescent="0.25">
      <c r="A2835"/>
      <c r="B2835"/>
      <c r="C2835"/>
      <c r="D2835"/>
      <c r="E2835"/>
      <c r="F2835"/>
    </row>
    <row r="2836" spans="1:6" ht="15" x14ac:dyDescent="0.25">
      <c r="A2836"/>
      <c r="B2836"/>
      <c r="C2836"/>
      <c r="D2836"/>
      <c r="E2836"/>
      <c r="F2836"/>
    </row>
    <row r="2837" spans="1:6" ht="15" x14ac:dyDescent="0.25">
      <c r="A2837"/>
      <c r="B2837"/>
      <c r="C2837"/>
      <c r="D2837"/>
      <c r="E2837"/>
      <c r="F2837"/>
    </row>
    <row r="2838" spans="1:6" ht="15" x14ac:dyDescent="0.25">
      <c r="A2838"/>
      <c r="B2838"/>
      <c r="C2838"/>
      <c r="D2838"/>
      <c r="E2838"/>
      <c r="F2838"/>
    </row>
    <row r="2839" spans="1:6" ht="15" x14ac:dyDescent="0.25">
      <c r="A2839"/>
      <c r="B2839"/>
      <c r="C2839"/>
      <c r="D2839"/>
      <c r="E2839"/>
      <c r="F2839"/>
    </row>
    <row r="2840" spans="1:6" ht="15" x14ac:dyDescent="0.25">
      <c r="A2840"/>
      <c r="B2840"/>
      <c r="C2840"/>
      <c r="D2840"/>
      <c r="E2840"/>
      <c r="F2840"/>
    </row>
    <row r="2841" spans="1:6" ht="15" x14ac:dyDescent="0.25">
      <c r="A2841"/>
      <c r="B2841"/>
      <c r="C2841"/>
      <c r="D2841"/>
      <c r="E2841"/>
      <c r="F2841"/>
    </row>
    <row r="2842" spans="1:6" ht="15" x14ac:dyDescent="0.25">
      <c r="A2842"/>
      <c r="B2842"/>
      <c r="C2842"/>
      <c r="D2842"/>
      <c r="E2842"/>
      <c r="F2842"/>
    </row>
    <row r="2843" spans="1:6" ht="15" x14ac:dyDescent="0.25">
      <c r="A2843"/>
      <c r="B2843"/>
      <c r="C2843"/>
      <c r="D2843"/>
      <c r="E2843"/>
      <c r="F2843"/>
    </row>
    <row r="2844" spans="1:6" ht="15" x14ac:dyDescent="0.25">
      <c r="A2844"/>
      <c r="B2844"/>
      <c r="C2844"/>
      <c r="D2844"/>
      <c r="E2844"/>
      <c r="F2844"/>
    </row>
    <row r="2845" spans="1:6" ht="15" x14ac:dyDescent="0.25">
      <c r="A2845"/>
      <c r="B2845"/>
      <c r="C2845"/>
      <c r="D2845"/>
      <c r="E2845"/>
      <c r="F2845"/>
    </row>
    <row r="2846" spans="1:6" ht="15" x14ac:dyDescent="0.25">
      <c r="A2846"/>
      <c r="B2846"/>
      <c r="C2846"/>
      <c r="D2846"/>
      <c r="E2846"/>
      <c r="F2846"/>
    </row>
    <row r="2847" spans="1:6" ht="15" x14ac:dyDescent="0.25">
      <c r="A2847"/>
      <c r="B2847"/>
      <c r="C2847"/>
      <c r="D2847"/>
      <c r="E2847"/>
      <c r="F2847"/>
    </row>
    <row r="2848" spans="1:6" ht="15" x14ac:dyDescent="0.25">
      <c r="A2848"/>
      <c r="B2848"/>
      <c r="C2848"/>
      <c r="D2848"/>
      <c r="E2848"/>
      <c r="F2848"/>
    </row>
    <row r="2849" spans="1:6" ht="15" x14ac:dyDescent="0.25">
      <c r="A2849"/>
      <c r="B2849"/>
      <c r="C2849"/>
      <c r="D2849"/>
      <c r="E2849"/>
      <c r="F2849"/>
    </row>
    <row r="2850" spans="1:6" ht="15" x14ac:dyDescent="0.25">
      <c r="A2850"/>
      <c r="B2850"/>
      <c r="C2850"/>
      <c r="D2850"/>
      <c r="E2850"/>
      <c r="F2850"/>
    </row>
    <row r="2851" spans="1:6" ht="15" x14ac:dyDescent="0.25">
      <c r="A2851"/>
      <c r="B2851"/>
      <c r="C2851"/>
      <c r="D2851"/>
      <c r="E2851"/>
      <c r="F2851"/>
    </row>
    <row r="2852" spans="1:6" ht="15" x14ac:dyDescent="0.25">
      <c r="A2852"/>
      <c r="B2852"/>
      <c r="C2852"/>
      <c r="D2852"/>
      <c r="E2852"/>
      <c r="F2852"/>
    </row>
    <row r="2853" spans="1:6" ht="15" x14ac:dyDescent="0.25">
      <c r="A2853"/>
      <c r="B2853"/>
      <c r="C2853"/>
      <c r="D2853"/>
      <c r="E2853"/>
      <c r="F2853"/>
    </row>
    <row r="2854" spans="1:6" ht="15" x14ac:dyDescent="0.25">
      <c r="A2854"/>
      <c r="B2854"/>
      <c r="C2854"/>
      <c r="D2854"/>
      <c r="E2854"/>
      <c r="F2854"/>
    </row>
    <row r="2855" spans="1:6" ht="15" x14ac:dyDescent="0.25">
      <c r="A2855"/>
      <c r="B2855"/>
      <c r="C2855"/>
      <c r="D2855"/>
      <c r="E2855"/>
      <c r="F2855"/>
    </row>
    <row r="2856" spans="1:6" ht="15" x14ac:dyDescent="0.25">
      <c r="A2856"/>
      <c r="B2856"/>
      <c r="C2856"/>
      <c r="D2856"/>
      <c r="E2856"/>
      <c r="F2856"/>
    </row>
    <row r="2857" spans="1:6" ht="15" x14ac:dyDescent="0.25">
      <c r="A2857"/>
      <c r="B2857"/>
      <c r="C2857"/>
      <c r="D2857"/>
      <c r="E2857"/>
      <c r="F2857"/>
    </row>
    <row r="2858" spans="1:6" ht="15" x14ac:dyDescent="0.25">
      <c r="A2858"/>
      <c r="B2858"/>
      <c r="C2858"/>
      <c r="D2858"/>
      <c r="E2858"/>
      <c r="F2858"/>
    </row>
    <row r="2859" spans="1:6" ht="15" x14ac:dyDescent="0.25">
      <c r="A2859"/>
      <c r="B2859"/>
      <c r="C2859"/>
      <c r="D2859"/>
      <c r="E2859"/>
      <c r="F2859"/>
    </row>
    <row r="2860" spans="1:6" ht="15" x14ac:dyDescent="0.25">
      <c r="A2860"/>
      <c r="B2860"/>
      <c r="C2860"/>
      <c r="D2860"/>
      <c r="E2860"/>
      <c r="F2860"/>
    </row>
    <row r="2861" spans="1:6" ht="15" x14ac:dyDescent="0.25">
      <c r="A2861"/>
      <c r="B2861"/>
      <c r="C2861"/>
      <c r="D2861"/>
      <c r="E2861"/>
      <c r="F2861"/>
    </row>
    <row r="2862" spans="1:6" ht="15" x14ac:dyDescent="0.25">
      <c r="A2862"/>
      <c r="B2862"/>
      <c r="C2862"/>
      <c r="D2862"/>
      <c r="E2862"/>
      <c r="F2862"/>
    </row>
    <row r="2863" spans="1:6" ht="15" x14ac:dyDescent="0.25">
      <c r="A2863"/>
      <c r="B2863"/>
      <c r="C2863"/>
      <c r="D2863"/>
      <c r="E2863"/>
      <c r="F2863"/>
    </row>
    <row r="2864" spans="1:6" ht="15" x14ac:dyDescent="0.25">
      <c r="A2864"/>
      <c r="B2864"/>
      <c r="C2864"/>
      <c r="D2864"/>
      <c r="E2864"/>
      <c r="F2864"/>
    </row>
    <row r="2865" spans="1:6" ht="15" x14ac:dyDescent="0.25">
      <c r="A2865"/>
      <c r="B2865"/>
      <c r="C2865"/>
      <c r="D2865"/>
      <c r="E2865"/>
      <c r="F2865"/>
    </row>
    <row r="2866" spans="1:6" ht="15" x14ac:dyDescent="0.25">
      <c r="A2866"/>
      <c r="B2866"/>
      <c r="C2866"/>
      <c r="D2866"/>
      <c r="E2866"/>
      <c r="F2866"/>
    </row>
    <row r="2867" spans="1:6" ht="15" x14ac:dyDescent="0.25">
      <c r="A2867"/>
      <c r="B2867"/>
      <c r="C2867"/>
      <c r="D2867"/>
      <c r="E2867"/>
      <c r="F2867"/>
    </row>
    <row r="2868" spans="1:6" ht="15" x14ac:dyDescent="0.25">
      <c r="A2868"/>
      <c r="B2868"/>
      <c r="C2868"/>
      <c r="D2868"/>
      <c r="E2868"/>
      <c r="F2868"/>
    </row>
    <row r="2869" spans="1:6" ht="15" x14ac:dyDescent="0.25">
      <c r="A2869"/>
      <c r="B2869"/>
      <c r="C2869"/>
      <c r="D2869"/>
      <c r="E2869"/>
      <c r="F2869"/>
    </row>
    <row r="2870" spans="1:6" ht="15" x14ac:dyDescent="0.25">
      <c r="A2870"/>
      <c r="B2870"/>
      <c r="C2870"/>
      <c r="D2870"/>
      <c r="E2870"/>
      <c r="F2870"/>
    </row>
    <row r="2871" spans="1:6" ht="15" x14ac:dyDescent="0.25">
      <c r="A2871"/>
      <c r="B2871"/>
      <c r="C2871"/>
      <c r="D2871"/>
      <c r="E2871"/>
      <c r="F2871"/>
    </row>
    <row r="2872" spans="1:6" ht="15" x14ac:dyDescent="0.25">
      <c r="A2872"/>
      <c r="B2872"/>
      <c r="C2872"/>
      <c r="D2872"/>
      <c r="E2872"/>
      <c r="F2872"/>
    </row>
    <row r="2873" spans="1:6" ht="15" x14ac:dyDescent="0.25">
      <c r="A2873"/>
      <c r="B2873"/>
      <c r="C2873"/>
      <c r="D2873"/>
      <c r="E2873"/>
      <c r="F2873"/>
    </row>
    <row r="2874" spans="1:6" ht="15" x14ac:dyDescent="0.25">
      <c r="A2874"/>
      <c r="B2874"/>
      <c r="C2874"/>
      <c r="D2874"/>
      <c r="E2874"/>
      <c r="F2874"/>
    </row>
    <row r="2875" spans="1:6" ht="15" x14ac:dyDescent="0.25">
      <c r="A2875"/>
      <c r="B2875"/>
      <c r="C2875"/>
      <c r="D2875"/>
      <c r="E2875"/>
      <c r="F2875"/>
    </row>
    <row r="2876" spans="1:6" ht="15" x14ac:dyDescent="0.25">
      <c r="A2876"/>
      <c r="B2876"/>
      <c r="C2876"/>
      <c r="D2876"/>
      <c r="E2876"/>
      <c r="F2876"/>
    </row>
    <row r="2877" spans="1:6" ht="15" x14ac:dyDescent="0.25">
      <c r="A2877"/>
      <c r="B2877"/>
      <c r="C2877"/>
      <c r="D2877"/>
      <c r="E2877"/>
      <c r="F2877"/>
    </row>
    <row r="2878" spans="1:6" ht="15" x14ac:dyDescent="0.25">
      <c r="A2878"/>
      <c r="B2878"/>
      <c r="C2878"/>
      <c r="D2878"/>
      <c r="E2878"/>
      <c r="F2878"/>
    </row>
    <row r="2879" spans="1:6" ht="15" x14ac:dyDescent="0.25">
      <c r="A2879"/>
      <c r="B2879"/>
      <c r="C2879"/>
      <c r="D2879"/>
      <c r="E2879"/>
      <c r="F2879"/>
    </row>
    <row r="2880" spans="1:6" ht="15" x14ac:dyDescent="0.25">
      <c r="A2880"/>
      <c r="B2880"/>
      <c r="C2880"/>
      <c r="D2880"/>
      <c r="E2880"/>
      <c r="F2880"/>
    </row>
    <row r="2881" spans="1:6" ht="15" x14ac:dyDescent="0.25">
      <c r="A2881"/>
      <c r="B2881"/>
      <c r="C2881"/>
      <c r="D2881"/>
      <c r="E2881"/>
      <c r="F2881"/>
    </row>
    <row r="2882" spans="1:6" ht="15" x14ac:dyDescent="0.25">
      <c r="A2882"/>
      <c r="B2882"/>
      <c r="C2882"/>
      <c r="D2882"/>
      <c r="E2882"/>
      <c r="F2882"/>
    </row>
    <row r="2883" spans="1:6" ht="15" x14ac:dyDescent="0.25">
      <c r="A2883"/>
      <c r="B2883"/>
      <c r="C2883"/>
      <c r="D2883"/>
      <c r="E2883"/>
      <c r="F2883"/>
    </row>
    <row r="2884" spans="1:6" ht="15" x14ac:dyDescent="0.25">
      <c r="A2884"/>
      <c r="B2884"/>
      <c r="C2884"/>
      <c r="D2884"/>
      <c r="E2884"/>
      <c r="F2884"/>
    </row>
    <row r="2885" spans="1:6" ht="15" x14ac:dyDescent="0.25">
      <c r="A2885"/>
      <c r="B2885"/>
      <c r="C2885"/>
      <c r="D2885"/>
      <c r="E2885"/>
      <c r="F2885"/>
    </row>
    <row r="2886" spans="1:6" ht="15" x14ac:dyDescent="0.25">
      <c r="A2886"/>
      <c r="B2886"/>
      <c r="C2886"/>
      <c r="D2886"/>
      <c r="E2886"/>
      <c r="F2886"/>
    </row>
    <row r="2887" spans="1:6" ht="15" x14ac:dyDescent="0.25">
      <c r="A2887"/>
      <c r="B2887"/>
      <c r="C2887"/>
      <c r="D2887"/>
      <c r="E2887"/>
      <c r="F2887"/>
    </row>
    <row r="2888" spans="1:6" ht="15" x14ac:dyDescent="0.25">
      <c r="A2888"/>
      <c r="B2888"/>
      <c r="C2888"/>
      <c r="D2888"/>
      <c r="E2888"/>
      <c r="F2888"/>
    </row>
    <row r="2889" spans="1:6" ht="15" x14ac:dyDescent="0.25">
      <c r="A2889"/>
      <c r="B2889"/>
      <c r="C2889"/>
      <c r="D2889"/>
      <c r="E2889"/>
      <c r="F2889"/>
    </row>
    <row r="2890" spans="1:6" ht="15" x14ac:dyDescent="0.25">
      <c r="A2890"/>
      <c r="B2890"/>
      <c r="C2890"/>
      <c r="D2890"/>
      <c r="E2890"/>
      <c r="F2890"/>
    </row>
    <row r="2891" spans="1:6" ht="15" x14ac:dyDescent="0.25">
      <c r="A2891"/>
      <c r="B2891"/>
      <c r="C2891"/>
      <c r="D2891"/>
      <c r="E2891"/>
      <c r="F2891"/>
    </row>
    <row r="2892" spans="1:6" ht="15" x14ac:dyDescent="0.25">
      <c r="A2892"/>
      <c r="B2892"/>
      <c r="C2892"/>
      <c r="D2892"/>
      <c r="E2892"/>
      <c r="F2892"/>
    </row>
    <row r="2893" spans="1:6" ht="15" x14ac:dyDescent="0.25">
      <c r="A2893"/>
      <c r="B2893"/>
      <c r="C2893"/>
      <c r="D2893"/>
      <c r="E2893"/>
      <c r="F2893"/>
    </row>
    <row r="2894" spans="1:6" ht="15" x14ac:dyDescent="0.25">
      <c r="A2894"/>
      <c r="B2894"/>
      <c r="C2894"/>
      <c r="D2894"/>
      <c r="E2894"/>
      <c r="F2894"/>
    </row>
    <row r="2895" spans="1:6" ht="15" x14ac:dyDescent="0.25">
      <c r="A2895"/>
      <c r="B2895"/>
      <c r="C2895"/>
      <c r="D2895"/>
      <c r="E2895"/>
      <c r="F2895"/>
    </row>
    <row r="2896" spans="1:6" ht="15" x14ac:dyDescent="0.25">
      <c r="A2896"/>
      <c r="B2896"/>
      <c r="C2896"/>
      <c r="D2896"/>
      <c r="E2896"/>
      <c r="F2896"/>
    </row>
    <row r="2897" spans="1:6" ht="15" x14ac:dyDescent="0.25">
      <c r="A2897"/>
      <c r="B2897"/>
      <c r="C2897"/>
      <c r="D2897"/>
      <c r="E2897"/>
      <c r="F2897"/>
    </row>
    <row r="2898" spans="1:6" ht="15" x14ac:dyDescent="0.25">
      <c r="A2898"/>
      <c r="B2898"/>
      <c r="C2898"/>
      <c r="D2898"/>
      <c r="E2898"/>
      <c r="F2898"/>
    </row>
    <row r="2899" spans="1:6" ht="15" x14ac:dyDescent="0.25">
      <c r="A2899"/>
      <c r="B2899"/>
      <c r="C2899"/>
      <c r="D2899"/>
      <c r="E2899"/>
      <c r="F2899"/>
    </row>
    <row r="2900" spans="1:6" ht="15" x14ac:dyDescent="0.25">
      <c r="A2900"/>
      <c r="B2900"/>
      <c r="C2900"/>
      <c r="D2900"/>
      <c r="E2900"/>
      <c r="F2900"/>
    </row>
    <row r="2901" spans="1:6" ht="15" x14ac:dyDescent="0.25">
      <c r="A2901"/>
      <c r="B2901"/>
      <c r="C2901"/>
      <c r="D2901"/>
      <c r="E2901"/>
      <c r="F2901"/>
    </row>
    <row r="2902" spans="1:6" ht="15" x14ac:dyDescent="0.25">
      <c r="A2902"/>
      <c r="B2902"/>
      <c r="C2902"/>
      <c r="D2902"/>
      <c r="E2902"/>
      <c r="F2902"/>
    </row>
    <row r="2903" spans="1:6" ht="15" x14ac:dyDescent="0.25">
      <c r="A2903"/>
      <c r="B2903"/>
      <c r="C2903"/>
      <c r="D2903"/>
      <c r="E2903"/>
      <c r="F2903"/>
    </row>
    <row r="2904" spans="1:6" ht="15" x14ac:dyDescent="0.25">
      <c r="A2904"/>
      <c r="B2904"/>
      <c r="C2904"/>
      <c r="D2904"/>
      <c r="E2904"/>
      <c r="F2904"/>
    </row>
    <row r="2905" spans="1:6" ht="15" x14ac:dyDescent="0.25">
      <c r="A2905"/>
      <c r="B2905"/>
      <c r="C2905"/>
      <c r="D2905"/>
      <c r="E2905"/>
      <c r="F2905"/>
    </row>
    <row r="2906" spans="1:6" ht="15" x14ac:dyDescent="0.25">
      <c r="A2906"/>
      <c r="B2906"/>
      <c r="C2906"/>
      <c r="D2906"/>
      <c r="E2906"/>
      <c r="F2906"/>
    </row>
    <row r="2907" spans="1:6" ht="15" x14ac:dyDescent="0.25">
      <c r="A2907"/>
      <c r="B2907"/>
      <c r="C2907"/>
      <c r="D2907"/>
      <c r="E2907"/>
      <c r="F2907"/>
    </row>
    <row r="2908" spans="1:6" ht="15" x14ac:dyDescent="0.25">
      <c r="A2908"/>
      <c r="B2908"/>
      <c r="C2908"/>
      <c r="D2908"/>
      <c r="E2908"/>
      <c r="F2908"/>
    </row>
    <row r="2909" spans="1:6" ht="15" x14ac:dyDescent="0.25">
      <c r="A2909"/>
      <c r="B2909"/>
      <c r="C2909"/>
      <c r="D2909"/>
      <c r="E2909"/>
      <c r="F2909"/>
    </row>
    <row r="2910" spans="1:6" ht="15" x14ac:dyDescent="0.25">
      <c r="A2910"/>
      <c r="B2910"/>
      <c r="C2910"/>
      <c r="D2910"/>
      <c r="E2910"/>
      <c r="F2910"/>
    </row>
    <row r="2911" spans="1:6" ht="15" x14ac:dyDescent="0.25">
      <c r="A2911"/>
      <c r="B2911"/>
      <c r="C2911"/>
      <c r="D2911"/>
      <c r="E2911"/>
      <c r="F2911"/>
    </row>
    <row r="2912" spans="1:6" ht="15" x14ac:dyDescent="0.25">
      <c r="A2912"/>
      <c r="B2912"/>
      <c r="C2912"/>
      <c r="D2912"/>
      <c r="E2912"/>
      <c r="F2912"/>
    </row>
    <row r="2913" spans="1:6" ht="15" x14ac:dyDescent="0.25">
      <c r="A2913"/>
      <c r="B2913"/>
      <c r="C2913"/>
      <c r="D2913"/>
      <c r="E2913"/>
      <c r="F2913"/>
    </row>
    <row r="2914" spans="1:6" ht="15" x14ac:dyDescent="0.25">
      <c r="A2914"/>
      <c r="B2914"/>
      <c r="C2914"/>
      <c r="D2914"/>
      <c r="E2914"/>
      <c r="F2914"/>
    </row>
    <row r="2915" spans="1:6" ht="15" x14ac:dyDescent="0.25">
      <c r="A2915"/>
      <c r="B2915"/>
      <c r="C2915"/>
      <c r="D2915"/>
      <c r="E2915"/>
      <c r="F2915"/>
    </row>
    <row r="2916" spans="1:6" ht="15" x14ac:dyDescent="0.25">
      <c r="A2916"/>
      <c r="B2916"/>
      <c r="C2916"/>
      <c r="D2916"/>
      <c r="E2916"/>
      <c r="F2916"/>
    </row>
    <row r="2917" spans="1:6" ht="15" x14ac:dyDescent="0.25">
      <c r="A2917"/>
      <c r="B2917"/>
      <c r="C2917"/>
      <c r="D2917"/>
      <c r="E2917"/>
      <c r="F2917"/>
    </row>
    <row r="2918" spans="1:6" ht="15" x14ac:dyDescent="0.25">
      <c r="A2918"/>
      <c r="B2918"/>
      <c r="C2918"/>
      <c r="D2918"/>
      <c r="E2918"/>
      <c r="F2918"/>
    </row>
    <row r="2919" spans="1:6" ht="15" x14ac:dyDescent="0.25">
      <c r="A2919"/>
      <c r="B2919"/>
      <c r="C2919"/>
      <c r="D2919"/>
      <c r="E2919"/>
      <c r="F2919"/>
    </row>
    <row r="2920" spans="1:6" ht="15" x14ac:dyDescent="0.25">
      <c r="A2920"/>
      <c r="B2920"/>
      <c r="C2920"/>
      <c r="D2920"/>
      <c r="E2920"/>
      <c r="F2920"/>
    </row>
    <row r="2921" spans="1:6" ht="15" x14ac:dyDescent="0.25">
      <c r="A2921"/>
      <c r="B2921"/>
      <c r="C2921"/>
      <c r="D2921"/>
      <c r="E2921"/>
      <c r="F2921"/>
    </row>
    <row r="2922" spans="1:6" ht="15" x14ac:dyDescent="0.25">
      <c r="A2922"/>
      <c r="B2922"/>
      <c r="C2922"/>
      <c r="D2922"/>
      <c r="E2922"/>
      <c r="F2922"/>
    </row>
    <row r="2923" spans="1:6" ht="15" x14ac:dyDescent="0.25">
      <c r="A2923"/>
      <c r="B2923"/>
      <c r="C2923"/>
      <c r="D2923"/>
      <c r="E2923"/>
      <c r="F2923"/>
    </row>
    <row r="2924" spans="1:6" ht="15" x14ac:dyDescent="0.25">
      <c r="A2924"/>
      <c r="B2924"/>
      <c r="C2924"/>
      <c r="D2924"/>
      <c r="E2924"/>
      <c r="F2924"/>
    </row>
    <row r="2925" spans="1:6" ht="15" x14ac:dyDescent="0.25">
      <c r="A2925"/>
      <c r="B2925"/>
      <c r="C2925"/>
      <c r="D2925"/>
      <c r="E2925"/>
      <c r="F2925"/>
    </row>
    <row r="2926" spans="1:6" ht="15" x14ac:dyDescent="0.25">
      <c r="A2926"/>
      <c r="B2926"/>
      <c r="C2926"/>
      <c r="D2926"/>
      <c r="E2926"/>
      <c r="F2926"/>
    </row>
    <row r="2927" spans="1:6" ht="15" x14ac:dyDescent="0.25">
      <c r="A2927"/>
      <c r="B2927"/>
      <c r="C2927"/>
      <c r="D2927"/>
      <c r="E2927"/>
      <c r="F2927"/>
    </row>
    <row r="2928" spans="1:6" ht="15" x14ac:dyDescent="0.25">
      <c r="A2928"/>
      <c r="B2928"/>
      <c r="C2928"/>
      <c r="D2928"/>
      <c r="E2928"/>
      <c r="F2928"/>
    </row>
    <row r="2929" spans="1:6" ht="15" x14ac:dyDescent="0.25">
      <c r="A2929"/>
      <c r="B2929"/>
      <c r="C2929"/>
      <c r="D2929"/>
      <c r="E2929"/>
      <c r="F2929"/>
    </row>
    <row r="2930" spans="1:6" ht="15" x14ac:dyDescent="0.25">
      <c r="A2930"/>
      <c r="B2930"/>
      <c r="C2930"/>
      <c r="D2930"/>
      <c r="E2930"/>
      <c r="F2930"/>
    </row>
    <row r="2931" spans="1:6" ht="15" x14ac:dyDescent="0.25">
      <c r="A2931"/>
      <c r="B2931"/>
      <c r="C2931"/>
      <c r="D2931"/>
      <c r="E2931"/>
      <c r="F2931"/>
    </row>
    <row r="2932" spans="1:6" ht="15" x14ac:dyDescent="0.25">
      <c r="A2932"/>
      <c r="B2932"/>
      <c r="C2932"/>
      <c r="D2932"/>
      <c r="E2932"/>
      <c r="F2932"/>
    </row>
    <row r="2933" spans="1:6" ht="15" x14ac:dyDescent="0.25">
      <c r="A2933"/>
      <c r="B2933"/>
      <c r="C2933"/>
      <c r="D2933"/>
      <c r="E2933"/>
      <c r="F2933"/>
    </row>
    <row r="2934" spans="1:6" ht="15" x14ac:dyDescent="0.25">
      <c r="A2934"/>
      <c r="B2934"/>
      <c r="C2934"/>
      <c r="D2934"/>
      <c r="E2934"/>
      <c r="F2934"/>
    </row>
    <row r="2935" spans="1:6" ht="15" x14ac:dyDescent="0.25">
      <c r="A2935"/>
      <c r="B2935"/>
      <c r="C2935"/>
      <c r="D2935"/>
      <c r="E2935"/>
      <c r="F2935"/>
    </row>
    <row r="2936" spans="1:6" ht="15" x14ac:dyDescent="0.25">
      <c r="A2936"/>
      <c r="B2936"/>
      <c r="C2936"/>
      <c r="D2936"/>
      <c r="E2936"/>
      <c r="F2936"/>
    </row>
    <row r="2937" spans="1:6" ht="15" x14ac:dyDescent="0.25">
      <c r="A2937"/>
      <c r="B2937"/>
      <c r="C2937"/>
      <c r="D2937"/>
      <c r="E2937"/>
      <c r="F2937"/>
    </row>
    <row r="2938" spans="1:6" ht="15" x14ac:dyDescent="0.25">
      <c r="A2938"/>
      <c r="B2938"/>
      <c r="C2938"/>
      <c r="D2938"/>
      <c r="E2938"/>
      <c r="F2938"/>
    </row>
    <row r="2939" spans="1:6" ht="15" x14ac:dyDescent="0.25">
      <c r="A2939"/>
      <c r="B2939"/>
      <c r="C2939"/>
      <c r="D2939"/>
      <c r="E2939"/>
      <c r="F2939"/>
    </row>
    <row r="2940" spans="1:6" ht="15" x14ac:dyDescent="0.25">
      <c r="A2940"/>
      <c r="B2940"/>
      <c r="C2940"/>
      <c r="D2940"/>
      <c r="E2940"/>
      <c r="F2940"/>
    </row>
    <row r="2941" spans="1:6" ht="15" x14ac:dyDescent="0.25">
      <c r="A2941"/>
      <c r="B2941"/>
      <c r="C2941"/>
      <c r="D2941"/>
      <c r="E2941"/>
      <c r="F2941"/>
    </row>
    <row r="2942" spans="1:6" ht="15" x14ac:dyDescent="0.25">
      <c r="A2942"/>
      <c r="B2942"/>
      <c r="C2942"/>
      <c r="D2942"/>
      <c r="E2942"/>
      <c r="F2942"/>
    </row>
    <row r="2943" spans="1:6" ht="15" x14ac:dyDescent="0.25">
      <c r="A2943"/>
      <c r="B2943"/>
      <c r="C2943"/>
      <c r="D2943"/>
      <c r="E2943"/>
      <c r="F2943"/>
    </row>
    <row r="2944" spans="1:6" ht="15" x14ac:dyDescent="0.25">
      <c r="A2944"/>
      <c r="B2944"/>
      <c r="C2944"/>
      <c r="D2944"/>
      <c r="E2944"/>
      <c r="F2944"/>
    </row>
    <row r="2945" spans="1:6" ht="15" x14ac:dyDescent="0.25">
      <c r="A2945"/>
      <c r="B2945"/>
      <c r="C2945"/>
      <c r="D2945"/>
      <c r="E2945"/>
      <c r="F2945"/>
    </row>
    <row r="2946" spans="1:6" ht="15" x14ac:dyDescent="0.25">
      <c r="A2946"/>
      <c r="B2946"/>
      <c r="C2946"/>
      <c r="D2946"/>
      <c r="E2946"/>
      <c r="F2946"/>
    </row>
    <row r="2947" spans="1:6" ht="15" x14ac:dyDescent="0.25">
      <c r="A2947"/>
      <c r="B2947"/>
      <c r="C2947"/>
      <c r="D2947"/>
      <c r="E2947"/>
      <c r="F2947"/>
    </row>
    <row r="2948" spans="1:6" ht="15" x14ac:dyDescent="0.25">
      <c r="A2948"/>
      <c r="B2948"/>
      <c r="C2948"/>
      <c r="D2948"/>
      <c r="E2948"/>
      <c r="F2948"/>
    </row>
    <row r="2949" spans="1:6" ht="15" x14ac:dyDescent="0.25">
      <c r="A2949"/>
      <c r="B2949"/>
      <c r="C2949"/>
      <c r="D2949"/>
      <c r="E2949"/>
      <c r="F2949"/>
    </row>
    <row r="2950" spans="1:6" ht="15" x14ac:dyDescent="0.25">
      <c r="A2950"/>
      <c r="B2950"/>
      <c r="C2950"/>
      <c r="D2950"/>
      <c r="E2950"/>
      <c r="F2950"/>
    </row>
    <row r="2951" spans="1:6" ht="15" x14ac:dyDescent="0.25">
      <c r="A2951"/>
      <c r="B2951"/>
      <c r="C2951"/>
      <c r="D2951"/>
      <c r="E2951"/>
      <c r="F2951"/>
    </row>
    <row r="2952" spans="1:6" ht="15" x14ac:dyDescent="0.25">
      <c r="A2952"/>
      <c r="B2952"/>
      <c r="C2952"/>
      <c r="D2952"/>
      <c r="E2952"/>
      <c r="F2952"/>
    </row>
    <row r="2953" spans="1:6" ht="15" x14ac:dyDescent="0.25">
      <c r="A2953"/>
      <c r="B2953"/>
      <c r="C2953"/>
      <c r="D2953"/>
      <c r="E2953"/>
      <c r="F2953"/>
    </row>
    <row r="2954" spans="1:6" ht="15" x14ac:dyDescent="0.25">
      <c r="A2954"/>
      <c r="B2954"/>
      <c r="C2954"/>
      <c r="D2954"/>
      <c r="E2954"/>
      <c r="F2954"/>
    </row>
    <row r="2955" spans="1:6" ht="15" x14ac:dyDescent="0.25">
      <c r="A2955"/>
      <c r="B2955"/>
      <c r="C2955"/>
      <c r="D2955"/>
      <c r="E2955"/>
      <c r="F2955"/>
    </row>
    <row r="2956" spans="1:6" ht="15" x14ac:dyDescent="0.25">
      <c r="A2956"/>
      <c r="B2956"/>
      <c r="C2956"/>
      <c r="D2956"/>
      <c r="E2956"/>
      <c r="F2956"/>
    </row>
    <row r="2957" spans="1:6" ht="15" x14ac:dyDescent="0.25">
      <c r="A2957"/>
      <c r="B2957"/>
      <c r="C2957"/>
      <c r="D2957"/>
      <c r="E2957"/>
      <c r="F2957"/>
    </row>
    <row r="2958" spans="1:6" ht="15" x14ac:dyDescent="0.25">
      <c r="A2958"/>
      <c r="B2958"/>
      <c r="C2958"/>
      <c r="D2958"/>
      <c r="E2958"/>
      <c r="F2958"/>
    </row>
    <row r="2959" spans="1:6" ht="15" x14ac:dyDescent="0.25">
      <c r="A2959"/>
      <c r="B2959"/>
      <c r="C2959"/>
      <c r="D2959"/>
      <c r="E2959"/>
      <c r="F2959"/>
    </row>
    <row r="2960" spans="1:6" ht="15" x14ac:dyDescent="0.25">
      <c r="A2960"/>
      <c r="B2960"/>
      <c r="C2960"/>
      <c r="D2960"/>
      <c r="E2960"/>
      <c r="F2960"/>
    </row>
    <row r="2961" spans="1:6" ht="15" x14ac:dyDescent="0.25">
      <c r="A2961"/>
      <c r="B2961"/>
      <c r="C2961"/>
      <c r="D2961"/>
      <c r="E2961"/>
      <c r="F2961"/>
    </row>
    <row r="2962" spans="1:6" ht="15" x14ac:dyDescent="0.25">
      <c r="A2962"/>
      <c r="B2962"/>
      <c r="C2962"/>
      <c r="D2962"/>
      <c r="E2962"/>
      <c r="F2962"/>
    </row>
    <row r="2963" spans="1:6" ht="15" x14ac:dyDescent="0.25">
      <c r="A2963"/>
      <c r="B2963"/>
      <c r="C2963"/>
      <c r="D2963"/>
      <c r="E2963"/>
      <c r="F2963"/>
    </row>
    <row r="2964" spans="1:6" ht="15" x14ac:dyDescent="0.25">
      <c r="A2964"/>
      <c r="B2964"/>
      <c r="C2964"/>
      <c r="D2964"/>
      <c r="E2964"/>
      <c r="F2964"/>
    </row>
    <row r="2965" spans="1:6" ht="15" x14ac:dyDescent="0.25">
      <c r="A2965"/>
      <c r="B2965"/>
      <c r="C2965"/>
      <c r="D2965"/>
      <c r="E2965"/>
      <c r="F2965"/>
    </row>
    <row r="2966" spans="1:6" ht="15" x14ac:dyDescent="0.25">
      <c r="A2966"/>
      <c r="B2966"/>
      <c r="C2966"/>
      <c r="D2966"/>
      <c r="E2966"/>
      <c r="F2966"/>
    </row>
    <row r="2967" spans="1:6" ht="15" x14ac:dyDescent="0.25">
      <c r="A2967"/>
      <c r="B2967"/>
      <c r="C2967"/>
      <c r="D2967"/>
      <c r="E2967"/>
      <c r="F2967"/>
    </row>
    <row r="2968" spans="1:6" ht="15" x14ac:dyDescent="0.25">
      <c r="A2968"/>
      <c r="B2968"/>
      <c r="C2968"/>
      <c r="D2968"/>
      <c r="E2968"/>
      <c r="F2968"/>
    </row>
    <row r="2969" spans="1:6" ht="15" x14ac:dyDescent="0.25">
      <c r="A2969"/>
      <c r="B2969"/>
      <c r="C2969"/>
      <c r="D2969"/>
      <c r="E2969"/>
      <c r="F2969"/>
    </row>
    <row r="2970" spans="1:6" ht="15" x14ac:dyDescent="0.25">
      <c r="A2970"/>
      <c r="B2970"/>
      <c r="C2970"/>
      <c r="D2970"/>
      <c r="E2970"/>
      <c r="F2970"/>
    </row>
    <row r="2971" spans="1:6" ht="15" x14ac:dyDescent="0.25">
      <c r="A2971"/>
      <c r="B2971"/>
      <c r="C2971"/>
      <c r="D2971"/>
      <c r="E2971"/>
      <c r="F2971"/>
    </row>
    <row r="2972" spans="1:6" ht="15" x14ac:dyDescent="0.25">
      <c r="A2972"/>
      <c r="B2972"/>
      <c r="C2972"/>
      <c r="D2972"/>
      <c r="E2972"/>
      <c r="F2972"/>
    </row>
    <row r="2973" spans="1:6" ht="15" x14ac:dyDescent="0.25">
      <c r="A2973"/>
      <c r="B2973"/>
      <c r="C2973"/>
      <c r="D2973"/>
      <c r="E2973"/>
      <c r="F2973"/>
    </row>
    <row r="2974" spans="1:6" ht="15" x14ac:dyDescent="0.25">
      <c r="A2974"/>
      <c r="B2974"/>
      <c r="C2974"/>
      <c r="D2974"/>
      <c r="E2974"/>
      <c r="F2974"/>
    </row>
    <row r="2975" spans="1:6" ht="15" x14ac:dyDescent="0.25">
      <c r="A2975"/>
      <c r="B2975"/>
      <c r="C2975"/>
      <c r="D2975"/>
      <c r="E2975"/>
      <c r="F2975"/>
    </row>
    <row r="2976" spans="1:6" ht="15" x14ac:dyDescent="0.25">
      <c r="A2976"/>
      <c r="B2976"/>
      <c r="C2976"/>
      <c r="D2976"/>
      <c r="E2976"/>
      <c r="F2976"/>
    </row>
    <row r="2977" spans="1:6" ht="15" x14ac:dyDescent="0.25">
      <c r="A2977"/>
      <c r="B2977"/>
      <c r="C2977"/>
      <c r="D2977"/>
      <c r="E2977"/>
      <c r="F2977"/>
    </row>
    <row r="2978" spans="1:6" ht="15" x14ac:dyDescent="0.25">
      <c r="A2978"/>
      <c r="B2978"/>
      <c r="C2978"/>
      <c r="D2978"/>
      <c r="E2978"/>
      <c r="F2978"/>
    </row>
    <row r="2979" spans="1:6" ht="15" x14ac:dyDescent="0.25">
      <c r="A2979"/>
      <c r="B2979"/>
      <c r="C2979"/>
      <c r="D2979"/>
      <c r="E2979"/>
      <c r="F2979"/>
    </row>
    <row r="2980" spans="1:6" ht="15" x14ac:dyDescent="0.25">
      <c r="A2980"/>
      <c r="B2980"/>
      <c r="C2980"/>
      <c r="D2980"/>
      <c r="E2980"/>
      <c r="F2980"/>
    </row>
    <row r="2981" spans="1:6" ht="15" x14ac:dyDescent="0.25">
      <c r="A2981"/>
      <c r="B2981"/>
      <c r="C2981"/>
      <c r="D2981"/>
      <c r="E2981"/>
      <c r="F2981"/>
    </row>
    <row r="2982" spans="1:6" ht="15" x14ac:dyDescent="0.25">
      <c r="A2982"/>
      <c r="B2982"/>
      <c r="C2982"/>
      <c r="D2982"/>
      <c r="E2982"/>
      <c r="F2982"/>
    </row>
    <row r="2983" spans="1:6" ht="15" x14ac:dyDescent="0.25">
      <c r="A2983"/>
      <c r="B2983"/>
      <c r="C2983"/>
      <c r="D2983"/>
      <c r="E2983"/>
      <c r="F2983"/>
    </row>
    <row r="2984" spans="1:6" ht="15" x14ac:dyDescent="0.25">
      <c r="A2984"/>
      <c r="B2984"/>
      <c r="C2984"/>
      <c r="D2984"/>
      <c r="E2984"/>
      <c r="F2984"/>
    </row>
    <row r="2985" spans="1:6" ht="15" x14ac:dyDescent="0.25">
      <c r="A2985"/>
      <c r="B2985"/>
      <c r="C2985"/>
      <c r="D2985"/>
      <c r="E2985"/>
      <c r="F2985"/>
    </row>
    <row r="2986" spans="1:6" ht="15" x14ac:dyDescent="0.25">
      <c r="A2986"/>
      <c r="B2986"/>
      <c r="C2986"/>
      <c r="D2986"/>
      <c r="E2986"/>
      <c r="F2986"/>
    </row>
    <row r="2987" spans="1:6" ht="15" x14ac:dyDescent="0.25">
      <c r="A2987"/>
      <c r="B2987"/>
      <c r="C2987"/>
      <c r="D2987"/>
      <c r="E2987"/>
      <c r="F2987"/>
    </row>
    <row r="2988" spans="1:6" ht="15" x14ac:dyDescent="0.25">
      <c r="A2988"/>
      <c r="B2988"/>
      <c r="C2988"/>
      <c r="D2988"/>
      <c r="E2988"/>
      <c r="F2988"/>
    </row>
    <row r="2989" spans="1:6" ht="15" x14ac:dyDescent="0.25">
      <c r="A2989"/>
      <c r="B2989"/>
      <c r="C2989"/>
      <c r="D2989"/>
      <c r="E2989"/>
      <c r="F2989"/>
    </row>
    <row r="2990" spans="1:6" ht="15" x14ac:dyDescent="0.25">
      <c r="A2990"/>
      <c r="B2990"/>
      <c r="C2990"/>
      <c r="D2990"/>
      <c r="E2990"/>
      <c r="F2990"/>
    </row>
    <row r="2991" spans="1:6" ht="15" x14ac:dyDescent="0.25">
      <c r="A2991"/>
      <c r="B2991"/>
      <c r="C2991"/>
      <c r="D2991"/>
      <c r="E2991"/>
      <c r="F2991"/>
    </row>
    <row r="2992" spans="1:6" ht="15" x14ac:dyDescent="0.25">
      <c r="A2992"/>
      <c r="B2992"/>
      <c r="C2992"/>
      <c r="D2992"/>
      <c r="E2992"/>
      <c r="F2992"/>
    </row>
    <row r="2993" spans="1:6" ht="15" x14ac:dyDescent="0.25">
      <c r="A2993"/>
      <c r="B2993"/>
      <c r="C2993"/>
      <c r="D2993"/>
      <c r="E2993"/>
      <c r="F2993"/>
    </row>
    <row r="2994" spans="1:6" ht="15" x14ac:dyDescent="0.25">
      <c r="A2994"/>
      <c r="B2994"/>
      <c r="C2994"/>
      <c r="D2994"/>
      <c r="E2994"/>
      <c r="F2994"/>
    </row>
    <row r="2995" spans="1:6" ht="15" x14ac:dyDescent="0.25">
      <c r="A2995"/>
      <c r="B2995"/>
      <c r="C2995"/>
      <c r="D2995"/>
      <c r="E2995"/>
      <c r="F2995"/>
    </row>
    <row r="2996" spans="1:6" ht="15" x14ac:dyDescent="0.25">
      <c r="A2996"/>
      <c r="B2996"/>
      <c r="C2996"/>
      <c r="D2996"/>
      <c r="E2996"/>
      <c r="F2996"/>
    </row>
    <row r="2997" spans="1:6" ht="15" x14ac:dyDescent="0.25">
      <c r="A2997"/>
      <c r="B2997"/>
      <c r="C2997"/>
      <c r="D2997"/>
      <c r="E2997"/>
      <c r="F2997"/>
    </row>
    <row r="2998" spans="1:6" ht="15" x14ac:dyDescent="0.25">
      <c r="A2998"/>
      <c r="B2998"/>
      <c r="C2998"/>
      <c r="D2998"/>
      <c r="E2998"/>
      <c r="F2998"/>
    </row>
    <row r="2999" spans="1:6" ht="15" x14ac:dyDescent="0.25">
      <c r="A2999"/>
      <c r="B2999"/>
      <c r="C2999"/>
      <c r="D2999"/>
      <c r="E2999"/>
      <c r="F2999"/>
    </row>
    <row r="3000" spans="1:6" ht="15" x14ac:dyDescent="0.25">
      <c r="A3000"/>
      <c r="B3000"/>
      <c r="C3000"/>
      <c r="D3000"/>
      <c r="E3000"/>
      <c r="F3000"/>
    </row>
    <row r="3001" spans="1:6" ht="15" x14ac:dyDescent="0.25">
      <c r="A3001"/>
      <c r="B3001"/>
      <c r="C3001"/>
      <c r="D3001"/>
      <c r="E3001"/>
      <c r="F3001"/>
    </row>
    <row r="3002" spans="1:6" ht="15" x14ac:dyDescent="0.25">
      <c r="A3002"/>
      <c r="B3002"/>
      <c r="C3002"/>
      <c r="D3002"/>
      <c r="E3002"/>
      <c r="F3002"/>
    </row>
    <row r="3003" spans="1:6" ht="15" x14ac:dyDescent="0.25">
      <c r="A3003"/>
      <c r="B3003"/>
      <c r="C3003"/>
      <c r="D3003"/>
      <c r="E3003"/>
      <c r="F3003"/>
    </row>
    <row r="3004" spans="1:6" ht="15" x14ac:dyDescent="0.25">
      <c r="A3004"/>
      <c r="B3004"/>
      <c r="C3004"/>
      <c r="D3004"/>
      <c r="E3004"/>
      <c r="F3004"/>
    </row>
    <row r="3005" spans="1:6" ht="15" x14ac:dyDescent="0.25">
      <c r="A3005"/>
      <c r="B3005"/>
      <c r="C3005"/>
      <c r="D3005"/>
      <c r="E3005"/>
      <c r="F3005"/>
    </row>
    <row r="3006" spans="1:6" ht="15" x14ac:dyDescent="0.25">
      <c r="A3006"/>
      <c r="B3006"/>
      <c r="C3006"/>
      <c r="D3006"/>
      <c r="E3006"/>
      <c r="F3006"/>
    </row>
    <row r="3007" spans="1:6" ht="15" x14ac:dyDescent="0.25">
      <c r="A3007"/>
      <c r="B3007"/>
      <c r="C3007"/>
      <c r="D3007"/>
      <c r="E3007"/>
      <c r="F3007"/>
    </row>
    <row r="3008" spans="1:6" ht="15" x14ac:dyDescent="0.25">
      <c r="A3008"/>
      <c r="B3008"/>
      <c r="C3008"/>
      <c r="D3008"/>
      <c r="E3008"/>
      <c r="F3008"/>
    </row>
    <row r="3009" spans="1:6" ht="15" x14ac:dyDescent="0.25">
      <c r="A3009"/>
      <c r="B3009"/>
      <c r="C3009"/>
      <c r="D3009"/>
      <c r="E3009"/>
      <c r="F3009"/>
    </row>
    <row r="3010" spans="1:6" ht="15" x14ac:dyDescent="0.25">
      <c r="A3010"/>
      <c r="B3010"/>
      <c r="C3010"/>
      <c r="D3010"/>
      <c r="E3010"/>
      <c r="F3010"/>
    </row>
    <row r="3011" spans="1:6" ht="15" x14ac:dyDescent="0.25">
      <c r="A3011"/>
      <c r="B3011"/>
      <c r="C3011"/>
      <c r="D3011"/>
      <c r="E3011"/>
      <c r="F3011"/>
    </row>
    <row r="3012" spans="1:6" ht="15" x14ac:dyDescent="0.25">
      <c r="A3012"/>
      <c r="B3012"/>
      <c r="C3012"/>
      <c r="D3012"/>
      <c r="E3012"/>
      <c r="F3012"/>
    </row>
    <row r="3013" spans="1:6" ht="15" x14ac:dyDescent="0.25">
      <c r="A3013"/>
      <c r="B3013"/>
      <c r="C3013"/>
      <c r="D3013"/>
      <c r="E3013"/>
      <c r="F3013"/>
    </row>
    <row r="3014" spans="1:6" ht="15" x14ac:dyDescent="0.25">
      <c r="A3014"/>
      <c r="B3014"/>
      <c r="C3014"/>
      <c r="D3014"/>
      <c r="E3014"/>
      <c r="F3014"/>
    </row>
    <row r="3015" spans="1:6" ht="15" x14ac:dyDescent="0.25">
      <c r="A3015"/>
      <c r="B3015"/>
      <c r="C3015"/>
      <c r="D3015"/>
      <c r="E3015"/>
      <c r="F3015"/>
    </row>
    <row r="3016" spans="1:6" ht="15" x14ac:dyDescent="0.25">
      <c r="A3016"/>
      <c r="B3016"/>
      <c r="C3016"/>
      <c r="D3016"/>
      <c r="E3016"/>
      <c r="F3016"/>
    </row>
    <row r="3017" spans="1:6" ht="15" x14ac:dyDescent="0.25">
      <c r="A3017"/>
      <c r="B3017"/>
      <c r="C3017"/>
      <c r="D3017"/>
      <c r="E3017"/>
      <c r="F3017"/>
    </row>
    <row r="3018" spans="1:6" ht="15" x14ac:dyDescent="0.25">
      <c r="A3018"/>
      <c r="B3018"/>
      <c r="C3018"/>
      <c r="D3018"/>
      <c r="E3018"/>
      <c r="F3018"/>
    </row>
    <row r="3019" spans="1:6" ht="15" x14ac:dyDescent="0.25">
      <c r="A3019"/>
      <c r="B3019"/>
      <c r="C3019"/>
      <c r="D3019"/>
      <c r="E3019"/>
      <c r="F3019"/>
    </row>
    <row r="3020" spans="1:6" ht="15" x14ac:dyDescent="0.25">
      <c r="A3020"/>
      <c r="B3020"/>
      <c r="C3020"/>
      <c r="D3020"/>
      <c r="E3020"/>
      <c r="F3020"/>
    </row>
    <row r="3021" spans="1:6" ht="15" x14ac:dyDescent="0.25">
      <c r="A3021"/>
      <c r="B3021"/>
      <c r="C3021"/>
      <c r="D3021"/>
      <c r="E3021"/>
      <c r="F3021"/>
    </row>
    <row r="3022" spans="1:6" ht="15" x14ac:dyDescent="0.25">
      <c r="A3022"/>
      <c r="B3022"/>
      <c r="C3022"/>
      <c r="D3022"/>
      <c r="E3022"/>
      <c r="F3022"/>
    </row>
    <row r="3023" spans="1:6" ht="15" x14ac:dyDescent="0.25">
      <c r="A3023"/>
      <c r="B3023"/>
      <c r="C3023"/>
      <c r="D3023"/>
      <c r="E3023"/>
      <c r="F3023"/>
    </row>
    <row r="3024" spans="1:6" ht="15" x14ac:dyDescent="0.25">
      <c r="A3024"/>
      <c r="B3024"/>
      <c r="C3024"/>
      <c r="D3024"/>
      <c r="E3024"/>
      <c r="F3024"/>
    </row>
    <row r="3025" spans="1:6" ht="15" x14ac:dyDescent="0.25">
      <c r="A3025"/>
      <c r="B3025"/>
      <c r="C3025"/>
      <c r="D3025"/>
      <c r="E3025"/>
      <c r="F3025"/>
    </row>
    <row r="3026" spans="1:6" ht="15" x14ac:dyDescent="0.25">
      <c r="A3026"/>
      <c r="B3026"/>
      <c r="C3026"/>
      <c r="D3026"/>
      <c r="E3026"/>
      <c r="F3026"/>
    </row>
    <row r="3027" spans="1:6" ht="15" x14ac:dyDescent="0.25">
      <c r="A3027"/>
      <c r="B3027"/>
      <c r="C3027"/>
      <c r="D3027"/>
      <c r="E3027"/>
      <c r="F3027"/>
    </row>
    <row r="3028" spans="1:6" ht="15" x14ac:dyDescent="0.25">
      <c r="A3028"/>
      <c r="B3028"/>
      <c r="C3028"/>
      <c r="D3028"/>
      <c r="E3028"/>
      <c r="F3028"/>
    </row>
    <row r="3029" spans="1:6" ht="15" x14ac:dyDescent="0.25">
      <c r="A3029"/>
      <c r="B3029"/>
      <c r="C3029"/>
      <c r="D3029"/>
      <c r="E3029"/>
      <c r="F3029"/>
    </row>
    <row r="3030" spans="1:6" ht="15" x14ac:dyDescent="0.25">
      <c r="A3030"/>
      <c r="B3030"/>
      <c r="C3030"/>
      <c r="D3030"/>
      <c r="E3030"/>
      <c r="F3030"/>
    </row>
    <row r="3031" spans="1:6" ht="15" x14ac:dyDescent="0.25">
      <c r="A3031"/>
      <c r="B3031"/>
      <c r="C3031"/>
      <c r="D3031"/>
      <c r="E3031"/>
      <c r="F3031"/>
    </row>
    <row r="3032" spans="1:6" ht="15" x14ac:dyDescent="0.25">
      <c r="A3032"/>
      <c r="B3032"/>
      <c r="C3032"/>
      <c r="D3032"/>
      <c r="E3032"/>
      <c r="F3032"/>
    </row>
    <row r="3033" spans="1:6" ht="15" x14ac:dyDescent="0.25">
      <c r="A3033"/>
      <c r="B3033"/>
      <c r="C3033"/>
      <c r="D3033"/>
      <c r="E3033"/>
      <c r="F3033"/>
    </row>
    <row r="3034" spans="1:6" ht="15" x14ac:dyDescent="0.25">
      <c r="A3034"/>
      <c r="B3034"/>
      <c r="C3034"/>
      <c r="D3034"/>
      <c r="E3034"/>
      <c r="F3034"/>
    </row>
    <row r="3035" spans="1:6" ht="15" x14ac:dyDescent="0.25">
      <c r="A3035"/>
      <c r="B3035"/>
      <c r="C3035"/>
      <c r="D3035"/>
      <c r="E3035"/>
      <c r="F3035"/>
    </row>
    <row r="3036" spans="1:6" ht="15" x14ac:dyDescent="0.25">
      <c r="A3036"/>
      <c r="B3036"/>
      <c r="C3036"/>
      <c r="D3036"/>
      <c r="E3036"/>
      <c r="F3036"/>
    </row>
    <row r="3037" spans="1:6" ht="15" x14ac:dyDescent="0.25">
      <c r="A3037"/>
      <c r="B3037"/>
      <c r="C3037"/>
      <c r="D3037"/>
      <c r="E3037"/>
      <c r="F3037"/>
    </row>
    <row r="3038" spans="1:6" ht="15" x14ac:dyDescent="0.25">
      <c r="A3038"/>
      <c r="B3038"/>
      <c r="C3038"/>
      <c r="D3038"/>
      <c r="E3038"/>
      <c r="F3038"/>
    </row>
    <row r="3039" spans="1:6" ht="15" x14ac:dyDescent="0.25">
      <c r="A3039"/>
      <c r="B3039"/>
      <c r="C3039"/>
      <c r="D3039"/>
      <c r="E3039"/>
      <c r="F3039"/>
    </row>
    <row r="3040" spans="1:6" ht="15" x14ac:dyDescent="0.25">
      <c r="A3040"/>
      <c r="B3040"/>
      <c r="C3040"/>
      <c r="D3040"/>
      <c r="E3040"/>
      <c r="F3040"/>
    </row>
    <row r="3041" spans="1:6" ht="15" x14ac:dyDescent="0.25">
      <c r="A3041"/>
      <c r="B3041"/>
      <c r="C3041"/>
      <c r="D3041"/>
      <c r="E3041"/>
      <c r="F3041"/>
    </row>
    <row r="3042" spans="1:6" ht="15" x14ac:dyDescent="0.25">
      <c r="A3042"/>
      <c r="B3042"/>
      <c r="C3042"/>
      <c r="D3042"/>
      <c r="E3042"/>
      <c r="F3042"/>
    </row>
    <row r="3043" spans="1:6" ht="15" x14ac:dyDescent="0.25">
      <c r="A3043"/>
      <c r="B3043"/>
      <c r="C3043"/>
      <c r="D3043"/>
      <c r="E3043"/>
      <c r="F3043"/>
    </row>
    <row r="3044" spans="1:6" ht="15" x14ac:dyDescent="0.25">
      <c r="A3044"/>
      <c r="B3044"/>
      <c r="C3044"/>
      <c r="D3044"/>
      <c r="E3044"/>
      <c r="F3044"/>
    </row>
    <row r="3045" spans="1:6" ht="15" x14ac:dyDescent="0.25">
      <c r="A3045"/>
      <c r="B3045"/>
      <c r="C3045"/>
      <c r="D3045"/>
      <c r="E3045"/>
      <c r="F3045"/>
    </row>
    <row r="3046" spans="1:6" ht="15" x14ac:dyDescent="0.25">
      <c r="A3046"/>
      <c r="B3046"/>
      <c r="C3046"/>
      <c r="D3046"/>
      <c r="E3046"/>
      <c r="F3046"/>
    </row>
    <row r="3047" spans="1:6" ht="15" x14ac:dyDescent="0.25">
      <c r="A3047"/>
      <c r="B3047"/>
      <c r="C3047"/>
      <c r="D3047"/>
      <c r="E3047"/>
      <c r="F3047"/>
    </row>
    <row r="3048" spans="1:6" ht="15" x14ac:dyDescent="0.25">
      <c r="A3048"/>
      <c r="B3048"/>
      <c r="C3048"/>
      <c r="D3048"/>
      <c r="E3048"/>
      <c r="F3048"/>
    </row>
    <row r="3049" spans="1:6" ht="15" x14ac:dyDescent="0.25">
      <c r="A3049"/>
      <c r="B3049"/>
      <c r="C3049"/>
      <c r="D3049"/>
      <c r="E3049"/>
      <c r="F3049"/>
    </row>
    <row r="3050" spans="1:6" ht="15" x14ac:dyDescent="0.25">
      <c r="A3050"/>
      <c r="B3050"/>
      <c r="C3050"/>
      <c r="D3050"/>
      <c r="E3050"/>
      <c r="F3050"/>
    </row>
    <row r="3051" spans="1:6" ht="15" x14ac:dyDescent="0.25">
      <c r="A3051"/>
      <c r="B3051"/>
      <c r="C3051"/>
      <c r="D3051"/>
      <c r="E3051"/>
      <c r="F3051"/>
    </row>
    <row r="3052" spans="1:6" ht="15" x14ac:dyDescent="0.25">
      <c r="A3052"/>
      <c r="B3052"/>
      <c r="C3052"/>
      <c r="D3052"/>
      <c r="E3052"/>
      <c r="F3052"/>
    </row>
    <row r="3053" spans="1:6" ht="15" x14ac:dyDescent="0.25">
      <c r="A3053"/>
      <c r="B3053"/>
      <c r="C3053"/>
      <c r="D3053"/>
      <c r="E3053"/>
      <c r="F3053"/>
    </row>
    <row r="3054" spans="1:6" ht="15" x14ac:dyDescent="0.25">
      <c r="A3054"/>
      <c r="B3054"/>
      <c r="C3054"/>
      <c r="D3054"/>
      <c r="E3054"/>
      <c r="F3054"/>
    </row>
    <row r="3055" spans="1:6" ht="15" x14ac:dyDescent="0.25">
      <c r="A3055"/>
      <c r="B3055"/>
      <c r="C3055"/>
      <c r="D3055"/>
      <c r="E3055"/>
      <c r="F3055"/>
    </row>
    <row r="3056" spans="1:6" ht="15" x14ac:dyDescent="0.25">
      <c r="A3056"/>
      <c r="B3056"/>
      <c r="C3056"/>
      <c r="D3056"/>
      <c r="E3056"/>
      <c r="F3056"/>
    </row>
    <row r="3057" spans="1:6" ht="15" x14ac:dyDescent="0.25">
      <c r="A3057"/>
      <c r="B3057"/>
      <c r="C3057"/>
      <c r="D3057"/>
      <c r="E3057"/>
      <c r="F3057"/>
    </row>
    <row r="3058" spans="1:6" ht="15" x14ac:dyDescent="0.25">
      <c r="A3058"/>
      <c r="B3058"/>
      <c r="C3058"/>
      <c r="D3058"/>
      <c r="E3058"/>
      <c r="F3058"/>
    </row>
    <row r="3059" spans="1:6" ht="15" x14ac:dyDescent="0.25">
      <c r="A3059"/>
      <c r="B3059"/>
      <c r="C3059"/>
      <c r="D3059"/>
      <c r="E3059"/>
      <c r="F3059"/>
    </row>
    <row r="3060" spans="1:6" ht="15" x14ac:dyDescent="0.25">
      <c r="A3060"/>
      <c r="B3060"/>
      <c r="C3060"/>
      <c r="D3060"/>
      <c r="E3060"/>
      <c r="F3060"/>
    </row>
    <row r="3061" spans="1:6" ht="15" x14ac:dyDescent="0.25">
      <c r="A3061"/>
      <c r="B3061"/>
      <c r="C3061"/>
      <c r="D3061"/>
      <c r="E3061"/>
      <c r="F3061"/>
    </row>
    <row r="3062" spans="1:6" ht="15" x14ac:dyDescent="0.25">
      <c r="A3062"/>
      <c r="B3062"/>
      <c r="C3062"/>
      <c r="D3062"/>
      <c r="E3062"/>
      <c r="F3062"/>
    </row>
    <row r="3063" spans="1:6" ht="15" x14ac:dyDescent="0.25">
      <c r="A3063"/>
      <c r="B3063"/>
      <c r="C3063"/>
      <c r="D3063"/>
      <c r="E3063"/>
      <c r="F3063"/>
    </row>
    <row r="3064" spans="1:6" ht="15" x14ac:dyDescent="0.25">
      <c r="A3064"/>
      <c r="B3064"/>
      <c r="C3064"/>
      <c r="D3064"/>
      <c r="E3064"/>
      <c r="F3064"/>
    </row>
    <row r="3065" spans="1:6" ht="15" x14ac:dyDescent="0.25">
      <c r="A3065"/>
      <c r="B3065"/>
      <c r="C3065"/>
      <c r="D3065"/>
      <c r="E3065"/>
      <c r="F3065"/>
    </row>
    <row r="3066" spans="1:6" ht="15" x14ac:dyDescent="0.25">
      <c r="A3066"/>
      <c r="B3066"/>
      <c r="C3066"/>
      <c r="D3066"/>
      <c r="E3066"/>
      <c r="F3066"/>
    </row>
    <row r="3067" spans="1:6" ht="15" x14ac:dyDescent="0.25">
      <c r="A3067"/>
      <c r="B3067"/>
      <c r="C3067"/>
      <c r="D3067"/>
      <c r="E3067"/>
      <c r="F3067"/>
    </row>
    <row r="3068" spans="1:6" ht="15" x14ac:dyDescent="0.25">
      <c r="A3068"/>
      <c r="B3068"/>
      <c r="C3068"/>
      <c r="D3068"/>
      <c r="E3068"/>
      <c r="F3068"/>
    </row>
    <row r="3069" spans="1:6" ht="15" x14ac:dyDescent="0.25">
      <c r="A3069"/>
      <c r="B3069"/>
      <c r="C3069"/>
      <c r="D3069"/>
      <c r="E3069"/>
      <c r="F3069"/>
    </row>
    <row r="3070" spans="1:6" ht="15" x14ac:dyDescent="0.25">
      <c r="A3070"/>
      <c r="B3070"/>
      <c r="C3070"/>
      <c r="D3070"/>
      <c r="E3070"/>
      <c r="F3070"/>
    </row>
    <row r="3071" spans="1:6" ht="15" x14ac:dyDescent="0.25">
      <c r="A3071"/>
      <c r="B3071"/>
      <c r="C3071"/>
      <c r="D3071"/>
      <c r="E3071"/>
      <c r="F3071"/>
    </row>
    <row r="3072" spans="1:6" ht="15" x14ac:dyDescent="0.25">
      <c r="A3072"/>
      <c r="B3072"/>
      <c r="C3072"/>
      <c r="D3072"/>
      <c r="E3072"/>
      <c r="F3072"/>
    </row>
    <row r="3073" spans="1:6" ht="15" x14ac:dyDescent="0.25">
      <c r="A3073"/>
      <c r="B3073"/>
      <c r="C3073"/>
      <c r="D3073"/>
      <c r="E3073"/>
      <c r="F3073"/>
    </row>
    <row r="3074" spans="1:6" ht="15" x14ac:dyDescent="0.25">
      <c r="A3074"/>
      <c r="B3074"/>
      <c r="C3074"/>
      <c r="D3074"/>
      <c r="E3074"/>
      <c r="F3074"/>
    </row>
    <row r="3075" spans="1:6" ht="15" x14ac:dyDescent="0.25">
      <c r="A3075"/>
      <c r="B3075"/>
      <c r="C3075"/>
      <c r="D3075"/>
      <c r="E3075"/>
      <c r="F3075"/>
    </row>
    <row r="3076" spans="1:6" ht="15" x14ac:dyDescent="0.25">
      <c r="A3076"/>
      <c r="B3076"/>
      <c r="C3076"/>
      <c r="D3076"/>
      <c r="E3076"/>
      <c r="F3076"/>
    </row>
    <row r="3077" spans="1:6" ht="15" x14ac:dyDescent="0.25">
      <c r="A3077"/>
      <c r="B3077"/>
      <c r="C3077"/>
      <c r="D3077"/>
      <c r="E3077"/>
      <c r="F3077"/>
    </row>
    <row r="3078" spans="1:6" ht="15" x14ac:dyDescent="0.25">
      <c r="A3078"/>
      <c r="B3078"/>
      <c r="C3078"/>
      <c r="D3078"/>
      <c r="E3078"/>
      <c r="F3078"/>
    </row>
    <row r="3079" spans="1:6" ht="15" x14ac:dyDescent="0.25">
      <c r="A3079"/>
      <c r="B3079"/>
      <c r="C3079"/>
      <c r="D3079"/>
      <c r="E3079"/>
      <c r="F3079"/>
    </row>
    <row r="3080" spans="1:6" ht="15" x14ac:dyDescent="0.25">
      <c r="A3080"/>
      <c r="B3080"/>
      <c r="C3080"/>
      <c r="D3080"/>
      <c r="E3080"/>
      <c r="F3080"/>
    </row>
    <row r="3081" spans="1:6" ht="15" x14ac:dyDescent="0.25">
      <c r="A3081"/>
      <c r="B3081"/>
      <c r="C3081"/>
      <c r="D3081"/>
      <c r="E3081"/>
      <c r="F3081"/>
    </row>
    <row r="3082" spans="1:6" ht="15" x14ac:dyDescent="0.25">
      <c r="A3082"/>
      <c r="B3082"/>
      <c r="C3082"/>
      <c r="D3082"/>
      <c r="E3082"/>
      <c r="F3082"/>
    </row>
    <row r="3083" spans="1:6" ht="15" x14ac:dyDescent="0.25">
      <c r="A3083"/>
      <c r="B3083"/>
      <c r="C3083"/>
      <c r="D3083"/>
      <c r="E3083"/>
      <c r="F3083"/>
    </row>
    <row r="3084" spans="1:6" ht="15" x14ac:dyDescent="0.25">
      <c r="A3084"/>
      <c r="B3084"/>
      <c r="C3084"/>
      <c r="D3084"/>
      <c r="E3084"/>
      <c r="F3084"/>
    </row>
    <row r="3085" spans="1:6" ht="15" x14ac:dyDescent="0.25">
      <c r="A3085"/>
      <c r="B3085"/>
      <c r="C3085"/>
      <c r="D3085"/>
      <c r="E3085"/>
      <c r="F3085"/>
    </row>
    <row r="3086" spans="1:6" ht="15" x14ac:dyDescent="0.25">
      <c r="A3086"/>
      <c r="B3086"/>
      <c r="C3086"/>
      <c r="D3086"/>
      <c r="E3086"/>
      <c r="F3086"/>
    </row>
    <row r="3087" spans="1:6" ht="15" x14ac:dyDescent="0.25">
      <c r="A3087"/>
      <c r="B3087"/>
      <c r="C3087"/>
      <c r="D3087"/>
      <c r="E3087"/>
      <c r="F3087"/>
    </row>
    <row r="3088" spans="1:6" ht="15" x14ac:dyDescent="0.25">
      <c r="A3088"/>
      <c r="B3088"/>
      <c r="C3088"/>
      <c r="D3088"/>
      <c r="E3088"/>
      <c r="F3088"/>
    </row>
    <row r="3089" spans="1:6" ht="15" x14ac:dyDescent="0.25">
      <c r="A3089"/>
      <c r="B3089"/>
      <c r="C3089"/>
      <c r="D3089"/>
      <c r="E3089"/>
      <c r="F3089"/>
    </row>
    <row r="3090" spans="1:6" ht="15" x14ac:dyDescent="0.25">
      <c r="A3090"/>
      <c r="B3090"/>
      <c r="C3090"/>
      <c r="D3090"/>
      <c r="E3090"/>
      <c r="F3090"/>
    </row>
    <row r="3091" spans="1:6" ht="15" x14ac:dyDescent="0.25">
      <c r="A3091"/>
      <c r="B3091"/>
      <c r="C3091"/>
      <c r="D3091"/>
      <c r="E3091"/>
      <c r="F3091"/>
    </row>
    <row r="3092" spans="1:6" ht="15" x14ac:dyDescent="0.25">
      <c r="A3092"/>
      <c r="B3092"/>
      <c r="C3092"/>
      <c r="D3092"/>
      <c r="E3092"/>
      <c r="F3092"/>
    </row>
    <row r="3093" spans="1:6" ht="15" x14ac:dyDescent="0.25">
      <c r="A3093"/>
      <c r="B3093"/>
      <c r="C3093"/>
      <c r="D3093"/>
      <c r="E3093"/>
      <c r="F3093"/>
    </row>
    <row r="3094" spans="1:6" ht="15" x14ac:dyDescent="0.25">
      <c r="A3094"/>
      <c r="B3094"/>
      <c r="C3094"/>
      <c r="D3094"/>
      <c r="E3094"/>
      <c r="F3094"/>
    </row>
    <row r="3095" spans="1:6" ht="15" x14ac:dyDescent="0.25">
      <c r="A3095"/>
      <c r="B3095"/>
      <c r="C3095"/>
      <c r="D3095"/>
      <c r="E3095"/>
      <c r="F3095"/>
    </row>
    <row r="3096" spans="1:6" ht="15" x14ac:dyDescent="0.25">
      <c r="A3096"/>
      <c r="B3096"/>
      <c r="C3096"/>
      <c r="D3096"/>
      <c r="E3096"/>
      <c r="F3096"/>
    </row>
    <row r="3097" spans="1:6" ht="15" x14ac:dyDescent="0.25">
      <c r="A3097"/>
      <c r="B3097"/>
      <c r="C3097"/>
      <c r="D3097"/>
      <c r="E3097"/>
      <c r="F3097"/>
    </row>
    <row r="3098" spans="1:6" ht="15" x14ac:dyDescent="0.25">
      <c r="A3098"/>
      <c r="B3098"/>
      <c r="C3098"/>
      <c r="D3098"/>
      <c r="E3098"/>
      <c r="F3098"/>
    </row>
    <row r="3099" spans="1:6" ht="15" x14ac:dyDescent="0.25">
      <c r="A3099"/>
      <c r="B3099"/>
      <c r="C3099"/>
      <c r="D3099"/>
      <c r="E3099"/>
      <c r="F3099"/>
    </row>
    <row r="3100" spans="1:6" ht="15" x14ac:dyDescent="0.25">
      <c r="A3100"/>
      <c r="B3100"/>
      <c r="C3100"/>
      <c r="D3100"/>
      <c r="E3100"/>
      <c r="F3100"/>
    </row>
    <row r="3101" spans="1:6" ht="15" x14ac:dyDescent="0.25">
      <c r="A3101"/>
      <c r="B3101"/>
      <c r="C3101"/>
      <c r="D3101"/>
      <c r="E3101"/>
      <c r="F3101"/>
    </row>
    <row r="3102" spans="1:6" ht="15" x14ac:dyDescent="0.25">
      <c r="A3102"/>
      <c r="B3102"/>
      <c r="C3102"/>
      <c r="D3102"/>
      <c r="E3102"/>
      <c r="F3102"/>
    </row>
    <row r="3103" spans="1:6" ht="15" x14ac:dyDescent="0.25">
      <c r="A3103"/>
      <c r="B3103"/>
      <c r="C3103"/>
      <c r="D3103"/>
      <c r="E3103"/>
      <c r="F3103"/>
    </row>
    <row r="3104" spans="1:6" ht="15" x14ac:dyDescent="0.25">
      <c r="A3104"/>
      <c r="B3104"/>
      <c r="C3104"/>
      <c r="D3104"/>
      <c r="E3104"/>
      <c r="F3104"/>
    </row>
    <row r="3105" spans="1:6" ht="15" x14ac:dyDescent="0.25">
      <c r="A3105"/>
      <c r="B3105"/>
      <c r="C3105"/>
      <c r="D3105"/>
      <c r="E3105"/>
      <c r="F3105"/>
    </row>
    <row r="3106" spans="1:6" ht="15" x14ac:dyDescent="0.25">
      <c r="A3106"/>
      <c r="B3106"/>
      <c r="C3106"/>
      <c r="D3106"/>
      <c r="E3106"/>
      <c r="F3106"/>
    </row>
    <row r="3107" spans="1:6" ht="15" x14ac:dyDescent="0.25">
      <c r="A3107"/>
      <c r="B3107"/>
      <c r="C3107"/>
      <c r="D3107"/>
      <c r="E3107"/>
      <c r="F3107"/>
    </row>
    <row r="3108" spans="1:6" ht="15" x14ac:dyDescent="0.25">
      <c r="A3108"/>
      <c r="B3108"/>
      <c r="C3108"/>
      <c r="D3108"/>
      <c r="E3108"/>
      <c r="F3108"/>
    </row>
    <row r="3109" spans="1:6" ht="15" x14ac:dyDescent="0.25">
      <c r="A3109"/>
      <c r="B3109"/>
      <c r="C3109"/>
      <c r="D3109"/>
      <c r="E3109"/>
      <c r="F3109"/>
    </row>
    <row r="3110" spans="1:6" ht="15" x14ac:dyDescent="0.25">
      <c r="A3110"/>
      <c r="B3110"/>
      <c r="C3110"/>
      <c r="D3110"/>
      <c r="E3110"/>
      <c r="F3110"/>
    </row>
    <row r="3111" spans="1:6" ht="15" x14ac:dyDescent="0.25">
      <c r="A3111"/>
      <c r="B3111"/>
      <c r="C3111"/>
      <c r="D3111"/>
      <c r="E3111"/>
      <c r="F3111"/>
    </row>
    <row r="3112" spans="1:6" ht="15" x14ac:dyDescent="0.25">
      <c r="A3112"/>
      <c r="B3112"/>
      <c r="C3112"/>
      <c r="D3112"/>
      <c r="E3112"/>
      <c r="F3112"/>
    </row>
    <row r="3113" spans="1:6" ht="15" x14ac:dyDescent="0.25">
      <c r="A3113"/>
      <c r="B3113"/>
      <c r="C3113"/>
      <c r="D3113"/>
      <c r="E3113"/>
      <c r="F3113"/>
    </row>
    <row r="3114" spans="1:6" ht="15" x14ac:dyDescent="0.25">
      <c r="A3114"/>
      <c r="B3114"/>
      <c r="C3114"/>
      <c r="D3114"/>
      <c r="E3114"/>
      <c r="F3114"/>
    </row>
    <row r="3115" spans="1:6" ht="15" x14ac:dyDescent="0.25">
      <c r="A3115"/>
      <c r="B3115"/>
      <c r="C3115"/>
      <c r="D3115"/>
      <c r="E3115"/>
      <c r="F3115"/>
    </row>
    <row r="3116" spans="1:6" ht="15" x14ac:dyDescent="0.25">
      <c r="A3116"/>
      <c r="B3116"/>
      <c r="C3116"/>
      <c r="D3116"/>
      <c r="E3116"/>
      <c r="F3116"/>
    </row>
    <row r="3117" spans="1:6" ht="15" x14ac:dyDescent="0.25">
      <c r="A3117"/>
      <c r="B3117"/>
      <c r="C3117"/>
      <c r="D3117"/>
      <c r="E3117"/>
      <c r="F3117"/>
    </row>
    <row r="3118" spans="1:6" ht="15" x14ac:dyDescent="0.25">
      <c r="A3118"/>
      <c r="B3118"/>
      <c r="C3118"/>
      <c r="D3118"/>
      <c r="E3118"/>
      <c r="F3118"/>
    </row>
    <row r="3119" spans="1:6" ht="15" x14ac:dyDescent="0.25">
      <c r="A3119"/>
      <c r="B3119"/>
      <c r="C3119"/>
      <c r="D3119"/>
      <c r="E3119"/>
      <c r="F3119"/>
    </row>
    <row r="3120" spans="1:6" ht="15" x14ac:dyDescent="0.25">
      <c r="A3120"/>
      <c r="B3120"/>
      <c r="C3120"/>
      <c r="D3120"/>
      <c r="E3120"/>
      <c r="F3120"/>
    </row>
    <row r="3121" spans="1:6" ht="15" x14ac:dyDescent="0.25">
      <c r="A3121"/>
      <c r="B3121"/>
      <c r="C3121"/>
      <c r="D3121"/>
      <c r="E3121"/>
      <c r="F3121"/>
    </row>
    <row r="3122" spans="1:6" ht="15" x14ac:dyDescent="0.25">
      <c r="A3122"/>
      <c r="B3122"/>
      <c r="C3122"/>
      <c r="D3122"/>
      <c r="E3122"/>
      <c r="F3122"/>
    </row>
    <row r="3123" spans="1:6" ht="15" x14ac:dyDescent="0.25">
      <c r="A3123"/>
      <c r="B3123"/>
      <c r="C3123"/>
      <c r="D3123"/>
      <c r="E3123"/>
      <c r="F3123"/>
    </row>
    <row r="3124" spans="1:6" ht="15" x14ac:dyDescent="0.25">
      <c r="A3124"/>
      <c r="B3124"/>
      <c r="C3124"/>
      <c r="D3124"/>
      <c r="E3124"/>
      <c r="F3124"/>
    </row>
    <row r="3125" spans="1:6" ht="15" x14ac:dyDescent="0.25">
      <c r="A3125"/>
      <c r="B3125"/>
      <c r="C3125"/>
      <c r="D3125"/>
      <c r="E3125"/>
      <c r="F3125"/>
    </row>
    <row r="3126" spans="1:6" ht="15" x14ac:dyDescent="0.25">
      <c r="A3126"/>
      <c r="B3126"/>
      <c r="C3126"/>
      <c r="D3126"/>
      <c r="E3126"/>
      <c r="F3126"/>
    </row>
    <row r="3127" spans="1:6" ht="15" x14ac:dyDescent="0.25">
      <c r="A3127"/>
      <c r="B3127"/>
      <c r="C3127"/>
      <c r="D3127"/>
      <c r="E3127"/>
      <c r="F3127"/>
    </row>
    <row r="3128" spans="1:6" ht="15" x14ac:dyDescent="0.25">
      <c r="A3128"/>
      <c r="B3128"/>
      <c r="C3128"/>
      <c r="D3128"/>
      <c r="E3128"/>
      <c r="F3128"/>
    </row>
    <row r="3129" spans="1:6" ht="15" x14ac:dyDescent="0.25">
      <c r="A3129"/>
      <c r="B3129"/>
      <c r="C3129"/>
      <c r="D3129"/>
      <c r="E3129"/>
      <c r="F3129"/>
    </row>
    <row r="3130" spans="1:6" ht="15" x14ac:dyDescent="0.25">
      <c r="A3130"/>
      <c r="B3130"/>
      <c r="C3130"/>
      <c r="D3130"/>
      <c r="E3130"/>
      <c r="F3130"/>
    </row>
    <row r="3131" spans="1:6" ht="15" x14ac:dyDescent="0.25">
      <c r="A3131"/>
      <c r="B3131"/>
      <c r="C3131"/>
      <c r="D3131"/>
      <c r="E3131"/>
      <c r="F3131"/>
    </row>
    <row r="3132" spans="1:6" ht="15" x14ac:dyDescent="0.25">
      <c r="A3132"/>
      <c r="B3132"/>
      <c r="C3132"/>
      <c r="D3132"/>
      <c r="E3132"/>
      <c r="F3132"/>
    </row>
    <row r="3133" spans="1:6" ht="15" x14ac:dyDescent="0.25">
      <c r="A3133"/>
      <c r="B3133"/>
      <c r="C3133"/>
      <c r="D3133"/>
      <c r="E3133"/>
      <c r="F3133"/>
    </row>
    <row r="3134" spans="1:6" ht="15" x14ac:dyDescent="0.25">
      <c r="A3134"/>
      <c r="B3134"/>
      <c r="C3134"/>
      <c r="D3134"/>
      <c r="E3134"/>
      <c r="F3134"/>
    </row>
    <row r="3135" spans="1:6" ht="15" x14ac:dyDescent="0.25">
      <c r="A3135"/>
      <c r="B3135"/>
      <c r="C3135"/>
      <c r="D3135"/>
      <c r="E3135"/>
      <c r="F3135"/>
    </row>
    <row r="3136" spans="1:6" ht="15" x14ac:dyDescent="0.25">
      <c r="A3136"/>
      <c r="B3136"/>
      <c r="C3136"/>
      <c r="D3136"/>
      <c r="E3136"/>
      <c r="F3136"/>
    </row>
    <row r="3137" spans="1:6" ht="15" x14ac:dyDescent="0.25">
      <c r="A3137"/>
      <c r="B3137"/>
      <c r="C3137"/>
      <c r="D3137"/>
      <c r="E3137"/>
      <c r="F3137"/>
    </row>
    <row r="3138" spans="1:6" ht="15" x14ac:dyDescent="0.25">
      <c r="A3138"/>
      <c r="B3138"/>
      <c r="C3138"/>
      <c r="D3138"/>
      <c r="E3138"/>
      <c r="F3138"/>
    </row>
    <row r="3139" spans="1:6" ht="15" x14ac:dyDescent="0.25">
      <c r="A3139"/>
      <c r="B3139"/>
      <c r="C3139"/>
      <c r="D3139"/>
      <c r="E3139"/>
      <c r="F3139"/>
    </row>
    <row r="3140" spans="1:6" ht="15" x14ac:dyDescent="0.25">
      <c r="A3140"/>
      <c r="B3140"/>
      <c r="C3140"/>
      <c r="D3140"/>
      <c r="E3140"/>
      <c r="F3140"/>
    </row>
    <row r="3141" spans="1:6" ht="15" x14ac:dyDescent="0.25">
      <c r="A3141"/>
      <c r="B3141"/>
      <c r="C3141"/>
      <c r="D3141"/>
      <c r="E3141"/>
      <c r="F3141"/>
    </row>
    <row r="3142" spans="1:6" ht="15" x14ac:dyDescent="0.25">
      <c r="A3142"/>
      <c r="B3142"/>
      <c r="C3142"/>
      <c r="D3142"/>
      <c r="E3142"/>
      <c r="F3142"/>
    </row>
    <row r="3143" spans="1:6" ht="15" x14ac:dyDescent="0.25">
      <c r="A3143"/>
      <c r="B3143"/>
      <c r="C3143"/>
      <c r="D3143"/>
      <c r="E3143"/>
      <c r="F3143"/>
    </row>
    <row r="3144" spans="1:6" ht="15" x14ac:dyDescent="0.25">
      <c r="A3144"/>
      <c r="B3144"/>
      <c r="C3144"/>
      <c r="D3144"/>
      <c r="E3144"/>
      <c r="F3144"/>
    </row>
    <row r="3145" spans="1:6" ht="15" x14ac:dyDescent="0.25">
      <c r="A3145"/>
      <c r="B3145"/>
      <c r="C3145"/>
      <c r="D3145"/>
      <c r="E3145"/>
      <c r="F3145"/>
    </row>
    <row r="3146" spans="1:6" ht="15" x14ac:dyDescent="0.25">
      <c r="A3146"/>
      <c r="B3146"/>
      <c r="C3146"/>
      <c r="D3146"/>
      <c r="E3146"/>
      <c r="F3146"/>
    </row>
    <row r="3147" spans="1:6" ht="15" x14ac:dyDescent="0.25">
      <c r="A3147"/>
      <c r="B3147"/>
      <c r="C3147"/>
      <c r="D3147"/>
      <c r="E3147"/>
      <c r="F3147"/>
    </row>
    <row r="3148" spans="1:6" ht="15" x14ac:dyDescent="0.25">
      <c r="A3148"/>
      <c r="B3148"/>
      <c r="C3148"/>
      <c r="D3148"/>
      <c r="E3148"/>
      <c r="F3148"/>
    </row>
    <row r="3149" spans="1:6" ht="15" x14ac:dyDescent="0.25">
      <c r="A3149"/>
      <c r="B3149"/>
      <c r="C3149"/>
      <c r="D3149"/>
      <c r="E3149"/>
      <c r="F3149"/>
    </row>
    <row r="3150" spans="1:6" ht="15" x14ac:dyDescent="0.25">
      <c r="A3150"/>
      <c r="B3150"/>
      <c r="C3150"/>
      <c r="D3150"/>
      <c r="E3150"/>
      <c r="F3150"/>
    </row>
    <row r="3151" spans="1:6" ht="15" x14ac:dyDescent="0.25">
      <c r="A3151"/>
      <c r="B3151"/>
      <c r="C3151"/>
      <c r="D3151"/>
      <c r="E3151"/>
      <c r="F3151"/>
    </row>
    <row r="3152" spans="1:6" ht="15" x14ac:dyDescent="0.25">
      <c r="A3152"/>
      <c r="B3152"/>
      <c r="C3152"/>
      <c r="D3152"/>
      <c r="E3152"/>
      <c r="F3152"/>
    </row>
    <row r="3153" spans="1:6" ht="15" x14ac:dyDescent="0.25">
      <c r="A3153"/>
      <c r="B3153"/>
      <c r="C3153"/>
      <c r="D3153"/>
      <c r="E3153"/>
      <c r="F3153"/>
    </row>
    <row r="3154" spans="1:6" ht="15" x14ac:dyDescent="0.25">
      <c r="A3154"/>
      <c r="B3154"/>
      <c r="C3154"/>
      <c r="D3154"/>
      <c r="E3154"/>
      <c r="F3154"/>
    </row>
    <row r="3155" spans="1:6" ht="15" x14ac:dyDescent="0.25">
      <c r="A3155"/>
      <c r="B3155"/>
      <c r="C3155"/>
      <c r="D3155"/>
      <c r="E3155"/>
      <c r="F3155"/>
    </row>
    <row r="3156" spans="1:6" ht="15" x14ac:dyDescent="0.25">
      <c r="A3156"/>
      <c r="B3156"/>
      <c r="C3156"/>
      <c r="D3156"/>
      <c r="E3156"/>
      <c r="F3156"/>
    </row>
    <row r="3157" spans="1:6" ht="15" x14ac:dyDescent="0.25">
      <c r="A3157"/>
      <c r="B3157"/>
      <c r="C3157"/>
      <c r="D3157"/>
      <c r="E3157"/>
      <c r="F3157"/>
    </row>
    <row r="3158" spans="1:6" ht="15" x14ac:dyDescent="0.25">
      <c r="A3158"/>
      <c r="B3158"/>
      <c r="C3158"/>
      <c r="D3158"/>
      <c r="E3158"/>
      <c r="F3158"/>
    </row>
    <row r="3159" spans="1:6" ht="15" x14ac:dyDescent="0.25">
      <c r="A3159"/>
      <c r="B3159"/>
      <c r="C3159"/>
      <c r="D3159"/>
      <c r="E3159"/>
      <c r="F3159"/>
    </row>
    <row r="3160" spans="1:6" ht="15" x14ac:dyDescent="0.25">
      <c r="A3160"/>
      <c r="B3160"/>
      <c r="C3160"/>
      <c r="D3160"/>
      <c r="E3160"/>
      <c r="F3160"/>
    </row>
    <row r="3161" spans="1:6" ht="15" x14ac:dyDescent="0.25">
      <c r="A3161"/>
      <c r="B3161"/>
      <c r="C3161"/>
      <c r="D3161"/>
      <c r="E3161"/>
      <c r="F3161"/>
    </row>
    <row r="3162" spans="1:6" ht="15" x14ac:dyDescent="0.25">
      <c r="A3162"/>
      <c r="B3162"/>
      <c r="C3162"/>
      <c r="D3162"/>
      <c r="E3162"/>
      <c r="F3162"/>
    </row>
    <row r="3163" spans="1:6" ht="15" x14ac:dyDescent="0.25">
      <c r="A3163"/>
      <c r="B3163"/>
      <c r="C3163"/>
      <c r="D3163"/>
      <c r="E3163"/>
      <c r="F3163"/>
    </row>
    <row r="3164" spans="1:6" ht="15" x14ac:dyDescent="0.25">
      <c r="A3164"/>
      <c r="B3164"/>
      <c r="C3164"/>
      <c r="D3164"/>
      <c r="E3164"/>
      <c r="F3164"/>
    </row>
    <row r="3165" spans="1:6" ht="15" x14ac:dyDescent="0.25">
      <c r="A3165"/>
      <c r="B3165"/>
      <c r="C3165"/>
      <c r="D3165"/>
      <c r="E3165"/>
      <c r="F3165"/>
    </row>
    <row r="3166" spans="1:6" ht="15" x14ac:dyDescent="0.25">
      <c r="A3166"/>
      <c r="B3166"/>
      <c r="C3166"/>
      <c r="D3166"/>
      <c r="E3166"/>
      <c r="F3166"/>
    </row>
    <row r="3167" spans="1:6" ht="15" x14ac:dyDescent="0.25">
      <c r="A3167"/>
      <c r="B3167"/>
      <c r="C3167"/>
      <c r="D3167"/>
      <c r="E3167"/>
      <c r="F3167"/>
    </row>
    <row r="3168" spans="1:6" ht="15" x14ac:dyDescent="0.25">
      <c r="A3168"/>
      <c r="B3168"/>
      <c r="C3168"/>
      <c r="D3168"/>
      <c r="E3168"/>
      <c r="F3168"/>
    </row>
    <row r="3169" spans="1:6" ht="15" x14ac:dyDescent="0.25">
      <c r="A3169"/>
      <c r="B3169"/>
      <c r="C3169"/>
      <c r="D3169"/>
      <c r="E3169"/>
      <c r="F3169"/>
    </row>
    <row r="3170" spans="1:6" ht="15" x14ac:dyDescent="0.25">
      <c r="A3170"/>
      <c r="B3170"/>
      <c r="C3170"/>
      <c r="D3170"/>
      <c r="E3170"/>
      <c r="F3170"/>
    </row>
    <row r="3171" spans="1:6" ht="15" x14ac:dyDescent="0.25">
      <c r="A3171"/>
      <c r="B3171"/>
      <c r="C3171"/>
      <c r="D3171"/>
      <c r="E3171"/>
      <c r="F3171"/>
    </row>
    <row r="3172" spans="1:6" ht="15" x14ac:dyDescent="0.25">
      <c r="A3172"/>
      <c r="B3172"/>
      <c r="C3172"/>
      <c r="D3172"/>
      <c r="E3172"/>
      <c r="F3172"/>
    </row>
    <row r="3173" spans="1:6" ht="15" x14ac:dyDescent="0.25">
      <c r="A3173"/>
      <c r="B3173"/>
      <c r="C3173"/>
      <c r="D3173"/>
      <c r="E3173"/>
      <c r="F3173"/>
    </row>
    <row r="3174" spans="1:6" ht="15" x14ac:dyDescent="0.25">
      <c r="A3174"/>
      <c r="B3174"/>
      <c r="C3174"/>
      <c r="D3174"/>
      <c r="E3174"/>
      <c r="F3174"/>
    </row>
    <row r="3175" spans="1:6" ht="15" x14ac:dyDescent="0.25">
      <c r="A3175"/>
      <c r="B3175"/>
      <c r="C3175"/>
      <c r="D3175"/>
      <c r="E3175"/>
      <c r="F3175"/>
    </row>
    <row r="3176" spans="1:6" ht="15" x14ac:dyDescent="0.25">
      <c r="A3176"/>
      <c r="B3176"/>
      <c r="C3176"/>
      <c r="D3176"/>
      <c r="E3176"/>
      <c r="F3176"/>
    </row>
    <row r="3177" spans="1:6" ht="15" x14ac:dyDescent="0.25">
      <c r="A3177"/>
      <c r="B3177"/>
      <c r="C3177"/>
      <c r="D3177"/>
      <c r="E3177"/>
      <c r="F3177"/>
    </row>
    <row r="3178" spans="1:6" ht="15" x14ac:dyDescent="0.25">
      <c r="A3178"/>
      <c r="B3178"/>
      <c r="C3178"/>
      <c r="D3178"/>
      <c r="E3178"/>
      <c r="F3178"/>
    </row>
    <row r="3179" spans="1:6" ht="15" x14ac:dyDescent="0.25">
      <c r="A3179"/>
      <c r="B3179"/>
      <c r="C3179"/>
      <c r="D3179"/>
      <c r="E3179"/>
      <c r="F3179"/>
    </row>
    <row r="3180" spans="1:6" ht="15" x14ac:dyDescent="0.25">
      <c r="A3180"/>
      <c r="B3180"/>
      <c r="C3180"/>
      <c r="D3180"/>
      <c r="E3180"/>
      <c r="F3180"/>
    </row>
    <row r="3181" spans="1:6" ht="15" x14ac:dyDescent="0.25">
      <c r="A3181"/>
      <c r="B3181"/>
      <c r="C3181"/>
      <c r="D3181"/>
      <c r="E3181"/>
      <c r="F3181"/>
    </row>
    <row r="3182" spans="1:6" ht="15" x14ac:dyDescent="0.25">
      <c r="A3182"/>
      <c r="B3182"/>
      <c r="C3182"/>
      <c r="D3182"/>
      <c r="E3182"/>
      <c r="F3182"/>
    </row>
    <row r="3183" spans="1:6" ht="15" x14ac:dyDescent="0.25">
      <c r="A3183"/>
      <c r="B3183"/>
      <c r="C3183"/>
      <c r="D3183"/>
      <c r="E3183"/>
      <c r="F3183"/>
    </row>
    <row r="3184" spans="1:6" ht="15" x14ac:dyDescent="0.25">
      <c r="A3184"/>
      <c r="B3184"/>
      <c r="C3184"/>
      <c r="D3184"/>
      <c r="E3184"/>
      <c r="F3184"/>
    </row>
    <row r="3185" spans="1:6" ht="15" x14ac:dyDescent="0.25">
      <c r="A3185"/>
      <c r="B3185"/>
      <c r="C3185"/>
      <c r="D3185"/>
      <c r="E3185"/>
      <c r="F3185"/>
    </row>
    <row r="3186" spans="1:6" ht="15" x14ac:dyDescent="0.25">
      <c r="A3186"/>
      <c r="B3186"/>
      <c r="C3186"/>
      <c r="D3186"/>
      <c r="E3186"/>
      <c r="F3186"/>
    </row>
    <row r="3187" spans="1:6" ht="15" x14ac:dyDescent="0.25">
      <c r="A3187"/>
      <c r="B3187"/>
      <c r="C3187"/>
      <c r="D3187"/>
      <c r="E3187"/>
      <c r="F3187"/>
    </row>
    <row r="3188" spans="1:6" ht="15" x14ac:dyDescent="0.25">
      <c r="A3188"/>
      <c r="B3188"/>
      <c r="C3188"/>
      <c r="D3188"/>
      <c r="E3188"/>
      <c r="F3188"/>
    </row>
    <row r="3189" spans="1:6" ht="15" x14ac:dyDescent="0.25">
      <c r="A3189"/>
      <c r="B3189"/>
      <c r="C3189"/>
      <c r="D3189"/>
      <c r="E3189"/>
      <c r="F3189"/>
    </row>
    <row r="3190" spans="1:6" ht="15" x14ac:dyDescent="0.25">
      <c r="A3190"/>
      <c r="B3190"/>
      <c r="C3190"/>
      <c r="D3190"/>
      <c r="E3190"/>
      <c r="F3190"/>
    </row>
    <row r="3191" spans="1:6" ht="15" x14ac:dyDescent="0.25">
      <c r="A3191"/>
      <c r="B3191"/>
      <c r="C3191"/>
      <c r="D3191"/>
      <c r="E3191"/>
      <c r="F3191"/>
    </row>
    <row r="3192" spans="1:6" ht="15" x14ac:dyDescent="0.25">
      <c r="A3192"/>
      <c r="B3192"/>
      <c r="C3192"/>
      <c r="D3192"/>
      <c r="E3192"/>
      <c r="F3192"/>
    </row>
    <row r="3193" spans="1:6" ht="15" x14ac:dyDescent="0.25">
      <c r="A3193"/>
      <c r="B3193"/>
      <c r="C3193"/>
      <c r="D3193"/>
      <c r="E3193"/>
      <c r="F3193"/>
    </row>
    <row r="3194" spans="1:6" ht="15" x14ac:dyDescent="0.25">
      <c r="A3194"/>
      <c r="B3194"/>
      <c r="C3194"/>
      <c r="D3194"/>
      <c r="E3194"/>
      <c r="F3194"/>
    </row>
    <row r="3195" spans="1:6" ht="15" x14ac:dyDescent="0.25">
      <c r="A3195"/>
      <c r="B3195"/>
      <c r="C3195"/>
      <c r="D3195"/>
      <c r="E3195"/>
      <c r="F3195"/>
    </row>
    <row r="3196" spans="1:6" ht="15" x14ac:dyDescent="0.25">
      <c r="A3196"/>
      <c r="B3196"/>
      <c r="C3196"/>
      <c r="D3196"/>
      <c r="E3196"/>
      <c r="F3196"/>
    </row>
    <row r="3197" spans="1:6" ht="15" x14ac:dyDescent="0.25">
      <c r="A3197"/>
      <c r="B3197"/>
      <c r="C3197"/>
      <c r="D3197"/>
      <c r="E3197"/>
      <c r="F3197"/>
    </row>
    <row r="3198" spans="1:6" ht="15" x14ac:dyDescent="0.25">
      <c r="A3198"/>
      <c r="B3198"/>
      <c r="C3198"/>
      <c r="D3198"/>
      <c r="E3198"/>
      <c r="F3198"/>
    </row>
    <row r="3199" spans="1:6" ht="15" x14ac:dyDescent="0.25">
      <c r="A3199"/>
      <c r="B3199"/>
      <c r="C3199"/>
      <c r="D3199"/>
      <c r="E3199"/>
      <c r="F3199"/>
    </row>
    <row r="3200" spans="1:6" ht="15" x14ac:dyDescent="0.25">
      <c r="A3200"/>
      <c r="B3200"/>
      <c r="C3200"/>
      <c r="D3200"/>
      <c r="E3200"/>
      <c r="F3200"/>
    </row>
    <row r="3201" spans="1:6" ht="15" x14ac:dyDescent="0.25">
      <c r="A3201"/>
      <c r="B3201"/>
      <c r="C3201"/>
      <c r="D3201"/>
      <c r="E3201"/>
      <c r="F3201"/>
    </row>
    <row r="3202" spans="1:6" ht="15" x14ac:dyDescent="0.25">
      <c r="A3202"/>
      <c r="B3202"/>
      <c r="C3202"/>
      <c r="D3202"/>
      <c r="E3202"/>
      <c r="F3202"/>
    </row>
    <row r="3203" spans="1:6" ht="15" x14ac:dyDescent="0.25">
      <c r="A3203"/>
      <c r="B3203"/>
      <c r="C3203"/>
      <c r="D3203"/>
      <c r="E3203"/>
      <c r="F3203"/>
    </row>
    <row r="3204" spans="1:6" ht="15" x14ac:dyDescent="0.25">
      <c r="A3204"/>
      <c r="B3204"/>
      <c r="C3204"/>
      <c r="D3204"/>
      <c r="E3204"/>
      <c r="F3204"/>
    </row>
    <row r="3205" spans="1:6" ht="15" x14ac:dyDescent="0.25">
      <c r="A3205"/>
      <c r="B3205"/>
      <c r="C3205"/>
      <c r="D3205"/>
      <c r="E3205"/>
      <c r="F3205"/>
    </row>
    <row r="3206" spans="1:6" ht="15" x14ac:dyDescent="0.25">
      <c r="A3206"/>
      <c r="B3206"/>
      <c r="C3206"/>
      <c r="D3206"/>
      <c r="E3206"/>
      <c r="F3206"/>
    </row>
    <row r="3207" spans="1:6" ht="15" x14ac:dyDescent="0.25">
      <c r="A3207"/>
      <c r="B3207"/>
      <c r="C3207"/>
      <c r="D3207"/>
      <c r="E3207"/>
      <c r="F3207"/>
    </row>
    <row r="3208" spans="1:6" ht="15" x14ac:dyDescent="0.25">
      <c r="A3208"/>
      <c r="B3208"/>
      <c r="C3208"/>
      <c r="D3208"/>
      <c r="E3208"/>
      <c r="F3208"/>
    </row>
    <row r="3209" spans="1:6" ht="15" x14ac:dyDescent="0.25">
      <c r="A3209"/>
      <c r="B3209"/>
      <c r="C3209"/>
      <c r="D3209"/>
      <c r="E3209"/>
      <c r="F3209"/>
    </row>
    <row r="3210" spans="1:6" ht="15" x14ac:dyDescent="0.25">
      <c r="A3210"/>
      <c r="B3210"/>
      <c r="C3210"/>
      <c r="D3210"/>
      <c r="E3210"/>
      <c r="F3210"/>
    </row>
    <row r="3211" spans="1:6" ht="15" x14ac:dyDescent="0.25">
      <c r="A3211"/>
      <c r="B3211"/>
      <c r="C3211"/>
      <c r="D3211"/>
      <c r="E3211"/>
      <c r="F3211"/>
    </row>
    <row r="3212" spans="1:6" ht="15" x14ac:dyDescent="0.25">
      <c r="A3212"/>
      <c r="B3212"/>
      <c r="C3212"/>
      <c r="D3212"/>
      <c r="E3212"/>
      <c r="F3212"/>
    </row>
    <row r="3213" spans="1:6" ht="15" x14ac:dyDescent="0.25">
      <c r="A3213"/>
      <c r="B3213"/>
      <c r="C3213"/>
      <c r="D3213"/>
      <c r="E3213"/>
      <c r="F3213"/>
    </row>
    <row r="3214" spans="1:6" ht="15" x14ac:dyDescent="0.25">
      <c r="A3214"/>
      <c r="B3214"/>
      <c r="C3214"/>
      <c r="D3214"/>
      <c r="E3214"/>
      <c r="F3214"/>
    </row>
    <row r="3215" spans="1:6" ht="15" x14ac:dyDescent="0.25">
      <c r="A3215"/>
      <c r="B3215"/>
      <c r="C3215"/>
      <c r="D3215"/>
      <c r="E3215"/>
      <c r="F3215"/>
    </row>
    <row r="3216" spans="1:6" ht="15" x14ac:dyDescent="0.25">
      <c r="A3216"/>
      <c r="B3216"/>
      <c r="C3216"/>
      <c r="D3216"/>
      <c r="E3216"/>
      <c r="F3216"/>
    </row>
    <row r="3217" spans="1:6" ht="15" x14ac:dyDescent="0.25">
      <c r="A3217"/>
      <c r="B3217"/>
      <c r="C3217"/>
      <c r="D3217"/>
      <c r="E3217"/>
      <c r="F3217"/>
    </row>
    <row r="3218" spans="1:6" ht="15" x14ac:dyDescent="0.25">
      <c r="A3218"/>
      <c r="B3218"/>
      <c r="C3218"/>
      <c r="D3218"/>
      <c r="E3218"/>
      <c r="F3218"/>
    </row>
    <row r="3219" spans="1:6" ht="15" x14ac:dyDescent="0.25">
      <c r="A3219"/>
      <c r="B3219"/>
      <c r="C3219"/>
      <c r="D3219"/>
      <c r="E3219"/>
      <c r="F3219"/>
    </row>
    <row r="3220" spans="1:6" ht="15" x14ac:dyDescent="0.25">
      <c r="A3220"/>
      <c r="B3220"/>
      <c r="C3220"/>
      <c r="D3220"/>
      <c r="E3220"/>
      <c r="F3220"/>
    </row>
    <row r="3221" spans="1:6" ht="15" x14ac:dyDescent="0.25">
      <c r="A3221"/>
      <c r="B3221"/>
      <c r="C3221"/>
      <c r="D3221"/>
      <c r="E3221"/>
      <c r="F3221"/>
    </row>
    <row r="3222" spans="1:6" ht="15" x14ac:dyDescent="0.25">
      <c r="A3222"/>
      <c r="B3222"/>
      <c r="C3222"/>
      <c r="D3222"/>
      <c r="E3222"/>
      <c r="F3222"/>
    </row>
    <row r="3223" spans="1:6" ht="15" x14ac:dyDescent="0.25">
      <c r="A3223"/>
      <c r="B3223"/>
      <c r="C3223"/>
      <c r="D3223"/>
      <c r="E3223"/>
      <c r="F3223"/>
    </row>
    <row r="3224" spans="1:6" ht="15" x14ac:dyDescent="0.25">
      <c r="A3224"/>
      <c r="B3224"/>
      <c r="C3224"/>
      <c r="D3224"/>
      <c r="E3224"/>
      <c r="F3224"/>
    </row>
    <row r="3225" spans="1:6" ht="15" x14ac:dyDescent="0.25">
      <c r="A3225"/>
      <c r="B3225"/>
      <c r="C3225"/>
      <c r="D3225"/>
      <c r="E3225"/>
      <c r="F3225"/>
    </row>
    <row r="3226" spans="1:6" ht="15" x14ac:dyDescent="0.25">
      <c r="A3226"/>
      <c r="B3226"/>
      <c r="C3226"/>
      <c r="D3226"/>
      <c r="E3226"/>
      <c r="F3226"/>
    </row>
    <row r="3227" spans="1:6" ht="15" x14ac:dyDescent="0.25">
      <c r="A3227"/>
      <c r="B3227"/>
      <c r="C3227"/>
      <c r="D3227"/>
      <c r="E3227"/>
      <c r="F3227"/>
    </row>
    <row r="3228" spans="1:6" ht="15" x14ac:dyDescent="0.25">
      <c r="A3228"/>
      <c r="B3228"/>
      <c r="C3228"/>
      <c r="D3228"/>
      <c r="E3228"/>
      <c r="F3228"/>
    </row>
    <row r="3229" spans="1:6" ht="15" x14ac:dyDescent="0.25">
      <c r="A3229"/>
      <c r="B3229"/>
      <c r="C3229"/>
      <c r="D3229"/>
      <c r="E3229"/>
      <c r="F3229"/>
    </row>
    <row r="3230" spans="1:6" ht="15" x14ac:dyDescent="0.25">
      <c r="A3230"/>
      <c r="B3230"/>
      <c r="C3230"/>
      <c r="D3230"/>
      <c r="E3230"/>
      <c r="F3230"/>
    </row>
    <row r="3231" spans="1:6" ht="15" x14ac:dyDescent="0.25">
      <c r="A3231"/>
      <c r="B3231"/>
      <c r="C3231"/>
      <c r="D3231"/>
      <c r="E3231"/>
      <c r="F3231"/>
    </row>
    <row r="3232" spans="1:6" ht="15" x14ac:dyDescent="0.25">
      <c r="A3232"/>
      <c r="B3232"/>
      <c r="C3232"/>
      <c r="D3232"/>
      <c r="E3232"/>
      <c r="F3232"/>
    </row>
    <row r="3233" spans="1:6" ht="15" x14ac:dyDescent="0.25">
      <c r="A3233"/>
      <c r="B3233"/>
      <c r="C3233"/>
      <c r="D3233"/>
      <c r="E3233"/>
      <c r="F3233"/>
    </row>
    <row r="3234" spans="1:6" ht="15" x14ac:dyDescent="0.25">
      <c r="A3234"/>
      <c r="B3234"/>
      <c r="C3234"/>
      <c r="D3234"/>
      <c r="E3234"/>
      <c r="F3234"/>
    </row>
    <row r="3235" spans="1:6" ht="15" x14ac:dyDescent="0.25">
      <c r="A3235"/>
      <c r="B3235"/>
      <c r="C3235"/>
      <c r="D3235"/>
      <c r="E3235"/>
      <c r="F3235"/>
    </row>
    <row r="3236" spans="1:6" ht="15" x14ac:dyDescent="0.25">
      <c r="A3236"/>
      <c r="B3236"/>
      <c r="C3236"/>
      <c r="D3236"/>
      <c r="E3236"/>
      <c r="F3236"/>
    </row>
    <row r="3237" spans="1:6" ht="15" x14ac:dyDescent="0.25">
      <c r="A3237"/>
      <c r="B3237"/>
      <c r="C3237"/>
      <c r="D3237"/>
      <c r="E3237"/>
      <c r="F3237"/>
    </row>
    <row r="3238" spans="1:6" ht="15" x14ac:dyDescent="0.25">
      <c r="A3238"/>
      <c r="B3238"/>
      <c r="C3238"/>
      <c r="D3238"/>
      <c r="E3238"/>
      <c r="F3238"/>
    </row>
    <row r="3239" spans="1:6" ht="15" x14ac:dyDescent="0.25">
      <c r="A3239"/>
      <c r="B3239"/>
      <c r="C3239"/>
      <c r="D3239"/>
      <c r="E3239"/>
      <c r="F3239"/>
    </row>
    <row r="3240" spans="1:6" ht="15" x14ac:dyDescent="0.25">
      <c r="A3240"/>
      <c r="B3240"/>
      <c r="C3240"/>
      <c r="D3240"/>
      <c r="E3240"/>
      <c r="F3240"/>
    </row>
    <row r="3241" spans="1:6" ht="15" x14ac:dyDescent="0.25">
      <c r="A3241"/>
      <c r="B3241"/>
      <c r="C3241"/>
      <c r="D3241"/>
      <c r="E3241"/>
      <c r="F3241"/>
    </row>
    <row r="3242" spans="1:6" ht="15" x14ac:dyDescent="0.25">
      <c r="A3242"/>
      <c r="B3242"/>
      <c r="C3242"/>
      <c r="D3242"/>
      <c r="E3242"/>
      <c r="F3242"/>
    </row>
    <row r="3243" spans="1:6" ht="15" x14ac:dyDescent="0.25">
      <c r="A3243"/>
      <c r="B3243"/>
      <c r="C3243"/>
      <c r="D3243"/>
      <c r="E3243"/>
      <c r="F3243"/>
    </row>
    <row r="3244" spans="1:6" ht="15" x14ac:dyDescent="0.25">
      <c r="A3244"/>
      <c r="B3244"/>
      <c r="C3244"/>
      <c r="D3244"/>
      <c r="E3244"/>
      <c r="F3244"/>
    </row>
    <row r="3245" spans="1:6" ht="15" x14ac:dyDescent="0.25">
      <c r="A3245"/>
      <c r="B3245"/>
      <c r="C3245"/>
      <c r="D3245"/>
      <c r="E3245"/>
      <c r="F3245"/>
    </row>
    <row r="3246" spans="1:6" ht="15" x14ac:dyDescent="0.25">
      <c r="A3246"/>
      <c r="B3246"/>
      <c r="C3246"/>
      <c r="D3246"/>
      <c r="E3246"/>
      <c r="F3246"/>
    </row>
    <row r="3247" spans="1:6" ht="15" x14ac:dyDescent="0.25">
      <c r="A3247"/>
      <c r="B3247"/>
      <c r="C3247"/>
      <c r="D3247"/>
      <c r="E3247"/>
      <c r="F3247"/>
    </row>
    <row r="3248" spans="1:6" ht="15" x14ac:dyDescent="0.25">
      <c r="A3248"/>
      <c r="B3248"/>
      <c r="C3248"/>
      <c r="D3248"/>
      <c r="E3248"/>
      <c r="F3248"/>
    </row>
    <row r="3249" spans="1:6" ht="15" x14ac:dyDescent="0.25">
      <c r="A3249"/>
      <c r="B3249"/>
      <c r="C3249"/>
      <c r="D3249"/>
      <c r="E3249"/>
      <c r="F3249"/>
    </row>
    <row r="3250" spans="1:6" ht="15" x14ac:dyDescent="0.25">
      <c r="A3250"/>
      <c r="B3250"/>
      <c r="C3250"/>
      <c r="D3250"/>
      <c r="E3250"/>
      <c r="F3250"/>
    </row>
    <row r="3251" spans="1:6" ht="15" x14ac:dyDescent="0.25">
      <c r="A3251"/>
      <c r="B3251"/>
      <c r="C3251"/>
      <c r="D3251"/>
      <c r="E3251"/>
      <c r="F3251"/>
    </row>
    <row r="3252" spans="1:6" ht="15" x14ac:dyDescent="0.25">
      <c r="A3252"/>
      <c r="B3252"/>
      <c r="C3252"/>
      <c r="D3252"/>
      <c r="E3252"/>
      <c r="F3252"/>
    </row>
    <row r="3253" spans="1:6" ht="15" x14ac:dyDescent="0.25">
      <c r="A3253"/>
      <c r="B3253"/>
      <c r="C3253"/>
      <c r="D3253"/>
      <c r="E3253"/>
      <c r="F3253"/>
    </row>
    <row r="3254" spans="1:6" ht="15" x14ac:dyDescent="0.25">
      <c r="A3254"/>
      <c r="B3254"/>
      <c r="C3254"/>
      <c r="D3254"/>
      <c r="E3254"/>
      <c r="F3254"/>
    </row>
    <row r="3255" spans="1:6" ht="15" x14ac:dyDescent="0.25">
      <c r="A3255"/>
      <c r="B3255"/>
      <c r="C3255"/>
      <c r="D3255"/>
      <c r="E3255"/>
      <c r="F3255"/>
    </row>
    <row r="3256" spans="1:6" ht="15" x14ac:dyDescent="0.25">
      <c r="A3256"/>
      <c r="B3256"/>
      <c r="C3256"/>
      <c r="D3256"/>
      <c r="E3256"/>
      <c r="F3256"/>
    </row>
    <row r="3257" spans="1:6" ht="15" x14ac:dyDescent="0.25">
      <c r="A3257"/>
      <c r="B3257"/>
      <c r="C3257"/>
      <c r="D3257"/>
      <c r="E3257"/>
      <c r="F3257"/>
    </row>
    <row r="3258" spans="1:6" ht="15" x14ac:dyDescent="0.25">
      <c r="A3258"/>
      <c r="B3258"/>
      <c r="C3258"/>
      <c r="D3258"/>
      <c r="E3258"/>
      <c r="F3258"/>
    </row>
    <row r="3259" spans="1:6" ht="15" x14ac:dyDescent="0.25">
      <c r="A3259"/>
      <c r="B3259"/>
      <c r="C3259"/>
      <c r="D3259"/>
      <c r="E3259"/>
      <c r="F3259"/>
    </row>
    <row r="3260" spans="1:6" ht="15" x14ac:dyDescent="0.25">
      <c r="A3260"/>
      <c r="B3260"/>
      <c r="C3260"/>
      <c r="D3260"/>
      <c r="E3260"/>
      <c r="F3260"/>
    </row>
    <row r="3261" spans="1:6" ht="15" x14ac:dyDescent="0.25">
      <c r="A3261"/>
      <c r="B3261"/>
      <c r="C3261"/>
      <c r="D3261"/>
      <c r="E3261"/>
      <c r="F3261"/>
    </row>
    <row r="3262" spans="1:6" ht="15" x14ac:dyDescent="0.25">
      <c r="A3262"/>
      <c r="B3262"/>
      <c r="C3262"/>
      <c r="D3262"/>
      <c r="E3262"/>
      <c r="F3262"/>
    </row>
    <row r="3263" spans="1:6" ht="15" x14ac:dyDescent="0.25">
      <c r="A3263"/>
      <c r="B3263"/>
      <c r="C3263"/>
      <c r="D3263"/>
      <c r="E3263"/>
      <c r="F3263"/>
    </row>
    <row r="3264" spans="1:6" ht="15" x14ac:dyDescent="0.25">
      <c r="A3264"/>
      <c r="B3264"/>
      <c r="C3264"/>
      <c r="D3264"/>
      <c r="E3264"/>
      <c r="F3264"/>
    </row>
    <row r="3265" spans="1:6" ht="15" x14ac:dyDescent="0.25">
      <c r="A3265"/>
      <c r="B3265"/>
      <c r="C3265"/>
      <c r="D3265"/>
      <c r="E3265"/>
      <c r="F3265"/>
    </row>
    <row r="3266" spans="1:6" ht="15" x14ac:dyDescent="0.25">
      <c r="A3266"/>
      <c r="B3266"/>
      <c r="C3266"/>
      <c r="D3266"/>
      <c r="E3266"/>
      <c r="F3266"/>
    </row>
    <row r="3267" spans="1:6" ht="15" x14ac:dyDescent="0.25">
      <c r="A3267"/>
      <c r="B3267"/>
      <c r="C3267"/>
      <c r="D3267"/>
      <c r="E3267"/>
      <c r="F3267"/>
    </row>
    <row r="3268" spans="1:6" ht="15" x14ac:dyDescent="0.25">
      <c r="A3268"/>
      <c r="B3268"/>
      <c r="C3268"/>
      <c r="D3268"/>
      <c r="E3268"/>
      <c r="F3268"/>
    </row>
    <row r="3269" spans="1:6" ht="15" x14ac:dyDescent="0.25">
      <c r="A3269"/>
      <c r="B3269"/>
      <c r="C3269"/>
      <c r="D3269"/>
      <c r="E3269"/>
      <c r="F3269"/>
    </row>
    <row r="3270" spans="1:6" ht="15" x14ac:dyDescent="0.25">
      <c r="A3270"/>
      <c r="B3270"/>
      <c r="C3270"/>
      <c r="D3270"/>
      <c r="E3270"/>
      <c r="F3270"/>
    </row>
    <row r="3271" spans="1:6" ht="15" x14ac:dyDescent="0.25">
      <c r="A3271"/>
      <c r="B3271"/>
      <c r="C3271"/>
      <c r="D3271"/>
      <c r="E3271"/>
      <c r="F3271"/>
    </row>
    <row r="3272" spans="1:6" ht="15" x14ac:dyDescent="0.25">
      <c r="A3272"/>
      <c r="B3272"/>
      <c r="C3272"/>
      <c r="D3272"/>
      <c r="E3272"/>
      <c r="F3272"/>
    </row>
    <row r="3273" spans="1:6" ht="15" x14ac:dyDescent="0.25">
      <c r="A3273"/>
      <c r="B3273"/>
      <c r="C3273"/>
      <c r="D3273"/>
      <c r="E3273"/>
      <c r="F3273"/>
    </row>
    <row r="3274" spans="1:6" ht="15" x14ac:dyDescent="0.25">
      <c r="A3274"/>
      <c r="B3274"/>
      <c r="C3274"/>
      <c r="D3274"/>
      <c r="E3274"/>
      <c r="F3274"/>
    </row>
    <row r="3275" spans="1:6" ht="15" x14ac:dyDescent="0.25">
      <c r="A3275"/>
      <c r="B3275"/>
      <c r="C3275"/>
      <c r="D3275"/>
      <c r="E3275"/>
      <c r="F3275"/>
    </row>
    <row r="3276" spans="1:6" ht="15" x14ac:dyDescent="0.25">
      <c r="A3276"/>
      <c r="B3276"/>
      <c r="C3276"/>
      <c r="D3276"/>
      <c r="E3276"/>
      <c r="F3276"/>
    </row>
    <row r="3277" spans="1:6" ht="15" x14ac:dyDescent="0.25">
      <c r="A3277"/>
      <c r="B3277"/>
      <c r="C3277"/>
      <c r="D3277"/>
      <c r="E3277"/>
      <c r="F3277"/>
    </row>
    <row r="3278" spans="1:6" ht="15" x14ac:dyDescent="0.25">
      <c r="A3278"/>
      <c r="B3278"/>
      <c r="C3278"/>
      <c r="D3278"/>
      <c r="E3278"/>
      <c r="F3278"/>
    </row>
    <row r="3279" spans="1:6" ht="15" x14ac:dyDescent="0.25">
      <c r="A3279"/>
      <c r="B3279"/>
      <c r="C3279"/>
      <c r="D3279"/>
      <c r="E3279"/>
      <c r="F3279"/>
    </row>
    <row r="3280" spans="1:6" ht="15" x14ac:dyDescent="0.25">
      <c r="A3280"/>
      <c r="B3280"/>
      <c r="C3280"/>
      <c r="D3280"/>
      <c r="E3280"/>
      <c r="F3280"/>
    </row>
    <row r="3281" spans="1:6" ht="15" x14ac:dyDescent="0.25">
      <c r="A3281"/>
      <c r="B3281"/>
      <c r="C3281"/>
      <c r="D3281"/>
      <c r="E3281"/>
      <c r="F3281"/>
    </row>
    <row r="3282" spans="1:6" ht="15" x14ac:dyDescent="0.25">
      <c r="A3282"/>
      <c r="B3282"/>
      <c r="C3282"/>
      <c r="D3282"/>
      <c r="E3282"/>
      <c r="F3282"/>
    </row>
    <row r="3283" spans="1:6" ht="15" x14ac:dyDescent="0.25">
      <c r="A3283"/>
      <c r="B3283"/>
      <c r="C3283"/>
      <c r="D3283"/>
      <c r="E3283"/>
      <c r="F3283"/>
    </row>
    <row r="3284" spans="1:6" ht="15" x14ac:dyDescent="0.25">
      <c r="A3284"/>
      <c r="B3284"/>
      <c r="C3284"/>
      <c r="D3284"/>
      <c r="E3284"/>
      <c r="F3284"/>
    </row>
    <row r="3285" spans="1:6" ht="15" x14ac:dyDescent="0.25">
      <c r="A3285"/>
      <c r="B3285"/>
      <c r="C3285"/>
      <c r="D3285"/>
      <c r="E3285"/>
      <c r="F3285"/>
    </row>
    <row r="3286" spans="1:6" ht="15" x14ac:dyDescent="0.25">
      <c r="A3286"/>
      <c r="B3286"/>
      <c r="C3286"/>
      <c r="D3286"/>
      <c r="E3286"/>
      <c r="F3286"/>
    </row>
    <row r="3287" spans="1:6" ht="15" x14ac:dyDescent="0.25">
      <c r="A3287"/>
      <c r="B3287"/>
      <c r="C3287"/>
      <c r="D3287"/>
      <c r="E3287"/>
      <c r="F3287"/>
    </row>
    <row r="3288" spans="1:6" ht="15" x14ac:dyDescent="0.25">
      <c r="A3288"/>
      <c r="B3288"/>
      <c r="C3288"/>
      <c r="D3288"/>
      <c r="E3288"/>
      <c r="F3288"/>
    </row>
    <row r="3289" spans="1:6" ht="15" x14ac:dyDescent="0.25">
      <c r="A3289"/>
      <c r="B3289"/>
      <c r="C3289"/>
      <c r="D3289"/>
      <c r="E3289"/>
      <c r="F3289"/>
    </row>
    <row r="3290" spans="1:6" ht="15" x14ac:dyDescent="0.25">
      <c r="A3290"/>
      <c r="B3290"/>
      <c r="C3290"/>
      <c r="D3290"/>
      <c r="E3290"/>
      <c r="F3290"/>
    </row>
    <row r="3291" spans="1:6" ht="15" x14ac:dyDescent="0.25">
      <c r="A3291"/>
      <c r="B3291"/>
      <c r="C3291"/>
      <c r="D3291"/>
      <c r="E3291"/>
      <c r="F3291"/>
    </row>
    <row r="3292" spans="1:6" ht="15" x14ac:dyDescent="0.25">
      <c r="A3292"/>
      <c r="B3292"/>
      <c r="C3292"/>
      <c r="D3292"/>
      <c r="E3292"/>
      <c r="F3292"/>
    </row>
    <row r="3293" spans="1:6" ht="15" x14ac:dyDescent="0.25">
      <c r="A3293"/>
      <c r="B3293"/>
      <c r="C3293"/>
      <c r="D3293"/>
      <c r="E3293"/>
      <c r="F3293"/>
    </row>
    <row r="3294" spans="1:6" ht="15" x14ac:dyDescent="0.25">
      <c r="A3294"/>
      <c r="B3294"/>
      <c r="C3294"/>
      <c r="D3294"/>
      <c r="E3294"/>
      <c r="F3294"/>
    </row>
    <row r="3295" spans="1:6" ht="15" x14ac:dyDescent="0.25">
      <c r="A3295"/>
      <c r="B3295"/>
      <c r="C3295"/>
      <c r="D3295"/>
      <c r="E3295"/>
      <c r="F3295"/>
    </row>
    <row r="3296" spans="1:6" ht="15" x14ac:dyDescent="0.25">
      <c r="A3296"/>
      <c r="B3296"/>
      <c r="C3296"/>
      <c r="D3296"/>
      <c r="E3296"/>
      <c r="F3296"/>
    </row>
    <row r="3297" spans="1:6" ht="15" x14ac:dyDescent="0.25">
      <c r="A3297"/>
      <c r="B3297"/>
      <c r="C3297"/>
      <c r="D3297"/>
      <c r="E3297"/>
      <c r="F3297"/>
    </row>
    <row r="3298" spans="1:6" ht="15" x14ac:dyDescent="0.25">
      <c r="A3298"/>
      <c r="B3298"/>
      <c r="C3298"/>
      <c r="D3298"/>
      <c r="E3298"/>
      <c r="F3298"/>
    </row>
    <row r="3299" spans="1:6" ht="15" x14ac:dyDescent="0.25">
      <c r="A3299"/>
      <c r="B3299"/>
      <c r="C3299"/>
      <c r="D3299"/>
      <c r="E3299"/>
      <c r="F3299"/>
    </row>
    <row r="3300" spans="1:6" ht="15" x14ac:dyDescent="0.25">
      <c r="A3300"/>
      <c r="B3300"/>
      <c r="C3300"/>
      <c r="D3300"/>
      <c r="E3300"/>
      <c r="F3300"/>
    </row>
    <row r="3301" spans="1:6" ht="15" x14ac:dyDescent="0.25">
      <c r="A3301"/>
      <c r="B3301"/>
      <c r="C3301"/>
      <c r="D3301"/>
      <c r="E3301"/>
      <c r="F3301"/>
    </row>
    <row r="3302" spans="1:6" ht="15" x14ac:dyDescent="0.25">
      <c r="A3302"/>
      <c r="B3302"/>
      <c r="C3302"/>
      <c r="D3302"/>
      <c r="E3302"/>
      <c r="F3302"/>
    </row>
    <row r="3303" spans="1:6" ht="15" x14ac:dyDescent="0.25">
      <c r="A3303"/>
      <c r="B3303"/>
      <c r="C3303"/>
      <c r="D3303"/>
      <c r="E3303"/>
      <c r="F3303"/>
    </row>
    <row r="3304" spans="1:6" ht="15" x14ac:dyDescent="0.25">
      <c r="A3304"/>
      <c r="B3304"/>
      <c r="C3304"/>
      <c r="D3304"/>
      <c r="E3304"/>
      <c r="F3304"/>
    </row>
    <row r="3305" spans="1:6" ht="15" x14ac:dyDescent="0.25">
      <c r="A3305"/>
      <c r="B3305"/>
      <c r="C3305"/>
      <c r="D3305"/>
      <c r="E3305"/>
      <c r="F3305"/>
    </row>
    <row r="3306" spans="1:6" ht="15" x14ac:dyDescent="0.25">
      <c r="A3306"/>
      <c r="B3306"/>
      <c r="C3306"/>
      <c r="D3306"/>
      <c r="E3306"/>
      <c r="F3306"/>
    </row>
    <row r="3307" spans="1:6" ht="15" x14ac:dyDescent="0.25">
      <c r="A3307"/>
      <c r="B3307"/>
      <c r="C3307"/>
      <c r="D3307"/>
      <c r="E3307"/>
      <c r="F3307"/>
    </row>
    <row r="3308" spans="1:6" ht="15" x14ac:dyDescent="0.25">
      <c r="A3308"/>
      <c r="B3308"/>
      <c r="C3308"/>
      <c r="D3308"/>
      <c r="E3308"/>
      <c r="F3308"/>
    </row>
    <row r="3309" spans="1:6" ht="15" x14ac:dyDescent="0.25">
      <c r="A3309"/>
      <c r="B3309"/>
      <c r="C3309"/>
      <c r="D3309"/>
      <c r="E3309"/>
      <c r="F3309"/>
    </row>
    <row r="3310" spans="1:6" ht="15" x14ac:dyDescent="0.25">
      <c r="A3310"/>
      <c r="B3310"/>
      <c r="C3310"/>
      <c r="D3310"/>
      <c r="E3310"/>
      <c r="F3310"/>
    </row>
    <row r="3311" spans="1:6" ht="15" x14ac:dyDescent="0.25">
      <c r="A3311"/>
      <c r="B3311"/>
      <c r="C3311"/>
      <c r="D3311"/>
      <c r="E3311"/>
      <c r="F3311"/>
    </row>
    <row r="3312" spans="1:6" ht="15" x14ac:dyDescent="0.25">
      <c r="A3312"/>
      <c r="B3312"/>
      <c r="C3312"/>
      <c r="D3312"/>
      <c r="E3312"/>
      <c r="F3312"/>
    </row>
    <row r="3313" spans="1:6" ht="15" x14ac:dyDescent="0.25">
      <c r="A3313"/>
      <c r="B3313"/>
      <c r="C3313"/>
      <c r="D3313"/>
      <c r="E3313"/>
      <c r="F3313"/>
    </row>
    <row r="3314" spans="1:6" ht="15" x14ac:dyDescent="0.25">
      <c r="A3314"/>
      <c r="B3314"/>
      <c r="C3314"/>
      <c r="D3314"/>
      <c r="E3314"/>
      <c r="F3314"/>
    </row>
    <row r="3315" spans="1:6" ht="15" x14ac:dyDescent="0.25">
      <c r="A3315"/>
      <c r="B3315"/>
      <c r="C3315"/>
      <c r="D3315"/>
      <c r="E3315"/>
      <c r="F3315"/>
    </row>
    <row r="3316" spans="1:6" ht="15" x14ac:dyDescent="0.25">
      <c r="A3316"/>
      <c r="B3316"/>
      <c r="C3316"/>
      <c r="D3316"/>
      <c r="E3316"/>
      <c r="F3316"/>
    </row>
    <row r="3317" spans="1:6" ht="15" x14ac:dyDescent="0.25">
      <c r="A3317"/>
      <c r="B3317"/>
      <c r="C3317"/>
      <c r="D3317"/>
      <c r="E3317"/>
      <c r="F3317"/>
    </row>
    <row r="3318" spans="1:6" ht="15" x14ac:dyDescent="0.25">
      <c r="A3318"/>
      <c r="B3318"/>
      <c r="C3318"/>
      <c r="D3318"/>
      <c r="E3318"/>
      <c r="F3318"/>
    </row>
    <row r="3319" spans="1:6" ht="15" x14ac:dyDescent="0.25">
      <c r="A3319"/>
      <c r="B3319"/>
      <c r="C3319"/>
      <c r="D3319"/>
      <c r="E3319"/>
      <c r="F3319"/>
    </row>
    <row r="3320" spans="1:6" ht="15" x14ac:dyDescent="0.25">
      <c r="A3320"/>
      <c r="B3320"/>
      <c r="C3320"/>
      <c r="D3320"/>
      <c r="E3320"/>
      <c r="F3320"/>
    </row>
    <row r="3321" spans="1:6" ht="15" x14ac:dyDescent="0.25">
      <c r="A3321"/>
      <c r="B3321"/>
      <c r="C3321"/>
      <c r="D3321"/>
      <c r="E3321"/>
      <c r="F3321"/>
    </row>
    <row r="3322" spans="1:6" ht="15" x14ac:dyDescent="0.25">
      <c r="A3322"/>
      <c r="B3322"/>
      <c r="C3322"/>
      <c r="D3322"/>
      <c r="E3322"/>
      <c r="F3322"/>
    </row>
    <row r="3323" spans="1:6" ht="15" x14ac:dyDescent="0.25">
      <c r="A3323"/>
      <c r="B3323"/>
      <c r="C3323"/>
      <c r="D3323"/>
      <c r="E3323"/>
      <c r="F3323"/>
    </row>
    <row r="3324" spans="1:6" ht="15" x14ac:dyDescent="0.25">
      <c r="A3324"/>
      <c r="B3324"/>
      <c r="C3324"/>
      <c r="D3324"/>
      <c r="E3324"/>
      <c r="F3324"/>
    </row>
    <row r="3325" spans="1:6" ht="15" x14ac:dyDescent="0.25">
      <c r="A3325"/>
      <c r="B3325"/>
      <c r="C3325"/>
      <c r="D3325"/>
      <c r="E3325"/>
      <c r="F3325"/>
    </row>
    <row r="3326" spans="1:6" ht="15" x14ac:dyDescent="0.25">
      <c r="A3326"/>
      <c r="B3326"/>
      <c r="C3326"/>
      <c r="D3326"/>
      <c r="E3326"/>
      <c r="F3326"/>
    </row>
    <row r="3327" spans="1:6" ht="15" x14ac:dyDescent="0.25">
      <c r="A3327"/>
      <c r="B3327"/>
      <c r="C3327"/>
      <c r="D3327"/>
      <c r="E3327"/>
      <c r="F3327"/>
    </row>
    <row r="3328" spans="1:6" ht="15" x14ac:dyDescent="0.25">
      <c r="A3328"/>
      <c r="B3328"/>
      <c r="C3328"/>
      <c r="D3328"/>
      <c r="E3328"/>
      <c r="F3328"/>
    </row>
    <row r="3329" spans="1:6" ht="15" x14ac:dyDescent="0.25">
      <c r="A3329"/>
      <c r="B3329"/>
      <c r="C3329"/>
      <c r="D3329"/>
      <c r="E3329"/>
      <c r="F3329"/>
    </row>
    <row r="3330" spans="1:6" ht="15" x14ac:dyDescent="0.25">
      <c r="A3330"/>
      <c r="B3330"/>
      <c r="C3330"/>
      <c r="D3330"/>
      <c r="E3330"/>
      <c r="F3330"/>
    </row>
    <row r="3331" spans="1:6" ht="15" x14ac:dyDescent="0.25">
      <c r="A3331"/>
      <c r="B3331"/>
      <c r="C3331"/>
      <c r="D3331"/>
      <c r="E3331"/>
      <c r="F3331"/>
    </row>
    <row r="3332" spans="1:6" ht="15" x14ac:dyDescent="0.25">
      <c r="A3332"/>
      <c r="B3332"/>
      <c r="C3332"/>
      <c r="D3332"/>
      <c r="E3332"/>
      <c r="F3332"/>
    </row>
    <row r="3333" spans="1:6" ht="15" x14ac:dyDescent="0.25">
      <c r="A3333"/>
      <c r="B3333"/>
      <c r="C3333"/>
      <c r="D3333"/>
      <c r="E3333"/>
      <c r="F3333"/>
    </row>
    <row r="3334" spans="1:6" ht="15" x14ac:dyDescent="0.25">
      <c r="A3334"/>
      <c r="B3334"/>
      <c r="C3334"/>
      <c r="D3334"/>
      <c r="E3334"/>
      <c r="F3334"/>
    </row>
    <row r="3335" spans="1:6" ht="15" x14ac:dyDescent="0.25">
      <c r="A3335"/>
      <c r="B3335"/>
      <c r="C3335"/>
      <c r="D3335"/>
      <c r="E3335"/>
      <c r="F3335"/>
    </row>
    <row r="3336" spans="1:6" ht="15" x14ac:dyDescent="0.25">
      <c r="A3336"/>
      <c r="B3336"/>
      <c r="C3336"/>
      <c r="D3336"/>
      <c r="E3336"/>
      <c r="F3336"/>
    </row>
    <row r="3337" spans="1:6" ht="15" x14ac:dyDescent="0.25">
      <c r="A3337"/>
      <c r="B3337"/>
      <c r="C3337"/>
      <c r="D3337"/>
      <c r="E3337"/>
      <c r="F3337"/>
    </row>
    <row r="3338" spans="1:6" ht="15" x14ac:dyDescent="0.25">
      <c r="A3338"/>
      <c r="B3338"/>
      <c r="C3338"/>
      <c r="D3338"/>
      <c r="E3338"/>
      <c r="F3338"/>
    </row>
    <row r="3339" spans="1:6" ht="15" x14ac:dyDescent="0.25">
      <c r="A3339"/>
      <c r="B3339"/>
      <c r="C3339"/>
      <c r="D3339"/>
      <c r="E3339"/>
      <c r="F3339"/>
    </row>
    <row r="3340" spans="1:6" ht="15" x14ac:dyDescent="0.25">
      <c r="A3340"/>
      <c r="B3340"/>
      <c r="C3340"/>
      <c r="D3340"/>
      <c r="E3340"/>
      <c r="F3340"/>
    </row>
    <row r="3341" spans="1:6" ht="15" x14ac:dyDescent="0.25">
      <c r="A3341"/>
      <c r="B3341"/>
      <c r="C3341"/>
      <c r="D3341"/>
      <c r="E3341"/>
      <c r="F3341"/>
    </row>
    <row r="3342" spans="1:6" ht="15" x14ac:dyDescent="0.25">
      <c r="A3342"/>
      <c r="B3342"/>
      <c r="C3342"/>
      <c r="D3342"/>
      <c r="E3342"/>
      <c r="F3342"/>
    </row>
    <row r="3343" spans="1:6" ht="15" x14ac:dyDescent="0.25">
      <c r="A3343"/>
      <c r="B3343"/>
      <c r="C3343"/>
      <c r="D3343"/>
      <c r="E3343"/>
      <c r="F3343"/>
    </row>
    <row r="3344" spans="1:6" ht="15" x14ac:dyDescent="0.25">
      <c r="A3344"/>
      <c r="B3344"/>
      <c r="C3344"/>
      <c r="D3344"/>
      <c r="E3344"/>
      <c r="F3344"/>
    </row>
    <row r="3345" spans="1:6" ht="15" x14ac:dyDescent="0.25">
      <c r="A3345"/>
      <c r="B3345"/>
      <c r="C3345"/>
      <c r="D3345"/>
      <c r="E3345"/>
      <c r="F3345"/>
    </row>
    <row r="3346" spans="1:6" ht="15" x14ac:dyDescent="0.25">
      <c r="A3346"/>
      <c r="B3346"/>
      <c r="C3346"/>
      <c r="D3346"/>
      <c r="E3346"/>
      <c r="F3346"/>
    </row>
    <row r="3347" spans="1:6" ht="15" x14ac:dyDescent="0.25">
      <c r="A3347"/>
      <c r="B3347"/>
      <c r="C3347"/>
      <c r="D3347"/>
      <c r="E3347"/>
      <c r="F3347"/>
    </row>
    <row r="3348" spans="1:6" ht="15" x14ac:dyDescent="0.25">
      <c r="A3348"/>
      <c r="B3348"/>
      <c r="C3348"/>
      <c r="D3348"/>
      <c r="E3348"/>
      <c r="F3348"/>
    </row>
    <row r="3349" spans="1:6" ht="15" x14ac:dyDescent="0.25">
      <c r="A3349"/>
      <c r="B3349"/>
      <c r="C3349"/>
      <c r="D3349"/>
      <c r="E3349"/>
      <c r="F3349"/>
    </row>
    <row r="3350" spans="1:6" ht="15" x14ac:dyDescent="0.25">
      <c r="A3350"/>
      <c r="B3350"/>
      <c r="C3350"/>
      <c r="D3350"/>
      <c r="E3350"/>
      <c r="F3350"/>
    </row>
    <row r="3351" spans="1:6" ht="15" x14ac:dyDescent="0.25">
      <c r="A3351"/>
      <c r="B3351"/>
      <c r="C3351"/>
      <c r="D3351"/>
      <c r="E3351"/>
      <c r="F3351"/>
    </row>
    <row r="3352" spans="1:6" ht="15" x14ac:dyDescent="0.25">
      <c r="A3352"/>
      <c r="B3352"/>
      <c r="C3352"/>
      <c r="D3352"/>
      <c r="E3352"/>
      <c r="F3352"/>
    </row>
    <row r="3353" spans="1:6" ht="15" x14ac:dyDescent="0.25">
      <c r="A3353"/>
      <c r="B3353"/>
      <c r="C3353"/>
      <c r="D3353"/>
      <c r="E3353"/>
      <c r="F3353"/>
    </row>
    <row r="3354" spans="1:6" ht="15" x14ac:dyDescent="0.25">
      <c r="A3354"/>
      <c r="B3354"/>
      <c r="C3354"/>
      <c r="D3354"/>
      <c r="E3354"/>
      <c r="F3354"/>
    </row>
    <row r="3355" spans="1:6" ht="15" x14ac:dyDescent="0.25">
      <c r="A3355"/>
      <c r="B3355"/>
      <c r="C3355"/>
      <c r="D3355"/>
      <c r="E3355"/>
      <c r="F3355"/>
    </row>
    <row r="3356" spans="1:6" ht="15" x14ac:dyDescent="0.25">
      <c r="A3356"/>
      <c r="B3356"/>
      <c r="C3356"/>
      <c r="D3356"/>
      <c r="E3356"/>
      <c r="F3356"/>
    </row>
    <row r="3357" spans="1:6" ht="15" x14ac:dyDescent="0.25">
      <c r="A3357"/>
      <c r="B3357"/>
      <c r="C3357"/>
      <c r="D3357"/>
      <c r="E3357"/>
      <c r="F3357"/>
    </row>
    <row r="3358" spans="1:6" ht="15" x14ac:dyDescent="0.25">
      <c r="A3358"/>
      <c r="B3358"/>
      <c r="C3358"/>
      <c r="D3358"/>
      <c r="E3358"/>
      <c r="F3358"/>
    </row>
    <row r="3359" spans="1:6" ht="15" x14ac:dyDescent="0.25">
      <c r="A3359"/>
      <c r="B3359"/>
      <c r="C3359"/>
      <c r="D3359"/>
      <c r="E3359"/>
      <c r="F3359"/>
    </row>
    <row r="3360" spans="1:6" ht="15" x14ac:dyDescent="0.25">
      <c r="A3360"/>
      <c r="B3360"/>
      <c r="C3360"/>
      <c r="D3360"/>
      <c r="E3360"/>
      <c r="F3360"/>
    </row>
    <row r="3361" spans="1:6" ht="15" x14ac:dyDescent="0.25">
      <c r="A3361"/>
      <c r="B3361"/>
      <c r="C3361"/>
      <c r="D3361"/>
      <c r="E3361"/>
      <c r="F3361"/>
    </row>
    <row r="3362" spans="1:6" ht="15" x14ac:dyDescent="0.25">
      <c r="A3362"/>
      <c r="B3362"/>
      <c r="C3362"/>
      <c r="D3362"/>
      <c r="E3362"/>
      <c r="F3362"/>
    </row>
    <row r="3363" spans="1:6" ht="15" x14ac:dyDescent="0.25">
      <c r="A3363"/>
      <c r="B3363"/>
      <c r="C3363"/>
      <c r="D3363"/>
      <c r="E3363"/>
      <c r="F3363"/>
    </row>
    <row r="3364" spans="1:6" ht="15" x14ac:dyDescent="0.25">
      <c r="A3364"/>
      <c r="B3364"/>
      <c r="C3364"/>
      <c r="D3364"/>
      <c r="E3364"/>
      <c r="F3364"/>
    </row>
    <row r="3365" spans="1:6" ht="15" x14ac:dyDescent="0.25">
      <c r="A3365"/>
      <c r="B3365"/>
      <c r="C3365"/>
      <c r="D3365"/>
      <c r="E3365"/>
      <c r="F3365"/>
    </row>
    <row r="3366" spans="1:6" ht="15" x14ac:dyDescent="0.25">
      <c r="A3366"/>
      <c r="B3366"/>
      <c r="C3366"/>
      <c r="D3366"/>
      <c r="E3366"/>
      <c r="F3366"/>
    </row>
    <row r="3367" spans="1:6" ht="15" x14ac:dyDescent="0.25">
      <c r="A3367"/>
      <c r="B3367"/>
      <c r="C3367"/>
      <c r="D3367"/>
      <c r="E3367"/>
      <c r="F3367"/>
    </row>
    <row r="3368" spans="1:6" ht="15" x14ac:dyDescent="0.25">
      <c r="A3368"/>
      <c r="B3368"/>
      <c r="C3368"/>
      <c r="D3368"/>
      <c r="E3368"/>
      <c r="F3368"/>
    </row>
    <row r="3369" spans="1:6" ht="15" x14ac:dyDescent="0.25">
      <c r="A3369"/>
      <c r="B3369"/>
      <c r="C3369"/>
      <c r="D3369"/>
      <c r="E3369"/>
      <c r="F3369"/>
    </row>
    <row r="3370" spans="1:6" ht="15" x14ac:dyDescent="0.25">
      <c r="A3370"/>
      <c r="B3370"/>
      <c r="C3370"/>
      <c r="D3370"/>
      <c r="E3370"/>
      <c r="F3370"/>
    </row>
    <row r="3371" spans="1:6" ht="15" x14ac:dyDescent="0.25">
      <c r="A3371"/>
      <c r="B3371"/>
      <c r="C3371"/>
      <c r="D3371"/>
      <c r="E3371"/>
      <c r="F3371"/>
    </row>
    <row r="3372" spans="1:6" ht="15" x14ac:dyDescent="0.25">
      <c r="A3372"/>
      <c r="B3372"/>
      <c r="C3372"/>
      <c r="D3372"/>
      <c r="E3372"/>
      <c r="F3372"/>
    </row>
    <row r="3373" spans="1:6" ht="15" x14ac:dyDescent="0.25">
      <c r="A3373"/>
      <c r="B3373"/>
      <c r="C3373"/>
      <c r="D3373"/>
      <c r="E3373"/>
      <c r="F3373"/>
    </row>
    <row r="3374" spans="1:6" ht="15" x14ac:dyDescent="0.25">
      <c r="A3374"/>
      <c r="B3374"/>
      <c r="C3374"/>
      <c r="D3374"/>
      <c r="E3374"/>
      <c r="F3374"/>
    </row>
    <row r="3375" spans="1:6" ht="15" x14ac:dyDescent="0.25">
      <c r="A3375"/>
      <c r="B3375"/>
      <c r="C3375"/>
      <c r="D3375"/>
      <c r="E3375"/>
      <c r="F3375"/>
    </row>
    <row r="3376" spans="1:6" ht="15" x14ac:dyDescent="0.25">
      <c r="A3376"/>
      <c r="B3376"/>
      <c r="C3376"/>
      <c r="D3376"/>
      <c r="E3376"/>
      <c r="F3376"/>
    </row>
    <row r="3377" spans="1:6" ht="15" x14ac:dyDescent="0.25">
      <c r="A3377"/>
      <c r="B3377"/>
      <c r="C3377"/>
      <c r="D3377"/>
      <c r="E3377"/>
      <c r="F3377"/>
    </row>
    <row r="3378" spans="1:6" ht="15" x14ac:dyDescent="0.25">
      <c r="A3378"/>
      <c r="B3378"/>
      <c r="C3378"/>
      <c r="D3378"/>
      <c r="E3378"/>
      <c r="F3378"/>
    </row>
    <row r="3379" spans="1:6" ht="15" x14ac:dyDescent="0.25">
      <c r="A3379"/>
      <c r="B3379"/>
      <c r="C3379"/>
      <c r="D3379"/>
      <c r="E3379"/>
      <c r="F3379"/>
    </row>
    <row r="3380" spans="1:6" ht="15" x14ac:dyDescent="0.25">
      <c r="A3380"/>
      <c r="B3380"/>
      <c r="C3380"/>
      <c r="D3380"/>
      <c r="E3380"/>
      <c r="F3380"/>
    </row>
    <row r="3381" spans="1:6" ht="15" x14ac:dyDescent="0.25">
      <c r="A3381"/>
      <c r="B3381"/>
      <c r="C3381"/>
      <c r="D3381"/>
      <c r="E3381"/>
      <c r="F3381"/>
    </row>
    <row r="3382" spans="1:6" ht="15" x14ac:dyDescent="0.25">
      <c r="A3382"/>
      <c r="B3382"/>
      <c r="C3382"/>
      <c r="D3382"/>
      <c r="E3382"/>
      <c r="F3382"/>
    </row>
    <row r="3383" spans="1:6" ht="15" x14ac:dyDescent="0.25">
      <c r="A3383"/>
      <c r="B3383"/>
      <c r="C3383"/>
      <c r="D3383"/>
      <c r="E3383"/>
      <c r="F3383"/>
    </row>
    <row r="3384" spans="1:6" ht="15" x14ac:dyDescent="0.25">
      <c r="A3384"/>
      <c r="B3384"/>
      <c r="C3384"/>
      <c r="D3384"/>
      <c r="E3384"/>
      <c r="F3384"/>
    </row>
    <row r="3385" spans="1:6" ht="15" x14ac:dyDescent="0.25">
      <c r="A3385"/>
      <c r="B3385"/>
      <c r="C3385"/>
      <c r="D3385"/>
      <c r="E3385"/>
      <c r="F3385"/>
    </row>
    <row r="3386" spans="1:6" ht="15" x14ac:dyDescent="0.25">
      <c r="A3386"/>
      <c r="B3386"/>
      <c r="C3386"/>
      <c r="D3386"/>
      <c r="E3386"/>
      <c r="F3386"/>
    </row>
    <row r="3387" spans="1:6" ht="15" x14ac:dyDescent="0.25">
      <c r="A3387"/>
      <c r="B3387"/>
      <c r="C3387"/>
      <c r="D3387"/>
      <c r="E3387"/>
      <c r="F3387"/>
    </row>
    <row r="3388" spans="1:6" ht="15" x14ac:dyDescent="0.25">
      <c r="A3388"/>
      <c r="B3388"/>
      <c r="C3388"/>
      <c r="D3388"/>
      <c r="E3388"/>
      <c r="F3388"/>
    </row>
    <row r="3389" spans="1:6" ht="15" x14ac:dyDescent="0.25">
      <c r="A3389"/>
      <c r="B3389"/>
      <c r="C3389"/>
      <c r="D3389"/>
      <c r="E3389"/>
      <c r="F3389"/>
    </row>
    <row r="3390" spans="1:6" ht="15" x14ac:dyDescent="0.25">
      <c r="A3390"/>
      <c r="B3390"/>
      <c r="C3390"/>
      <c r="D3390"/>
      <c r="E3390"/>
      <c r="F3390"/>
    </row>
    <row r="3391" spans="1:6" ht="15" x14ac:dyDescent="0.25">
      <c r="A3391"/>
      <c r="B3391"/>
      <c r="C3391"/>
      <c r="D3391"/>
      <c r="E3391"/>
      <c r="F3391"/>
    </row>
    <row r="3392" spans="1:6" ht="15" x14ac:dyDescent="0.25">
      <c r="A3392"/>
      <c r="B3392"/>
      <c r="C3392"/>
      <c r="D3392"/>
      <c r="E3392"/>
      <c r="F3392"/>
    </row>
    <row r="3393" spans="1:6" ht="15" x14ac:dyDescent="0.25">
      <c r="A3393"/>
      <c r="B3393"/>
      <c r="C3393"/>
      <c r="D3393"/>
      <c r="E3393"/>
      <c r="F3393"/>
    </row>
    <row r="3394" spans="1:6" ht="15" x14ac:dyDescent="0.25">
      <c r="A3394"/>
      <c r="B3394"/>
      <c r="C3394"/>
      <c r="D3394"/>
      <c r="E3394"/>
      <c r="F3394"/>
    </row>
    <row r="3395" spans="1:6" ht="15" x14ac:dyDescent="0.25">
      <c r="A3395"/>
      <c r="B3395"/>
      <c r="C3395"/>
      <c r="D3395"/>
      <c r="E3395"/>
      <c r="F3395"/>
    </row>
    <row r="3396" spans="1:6" ht="15" x14ac:dyDescent="0.25">
      <c r="A3396"/>
      <c r="B3396"/>
      <c r="C3396"/>
      <c r="D3396"/>
      <c r="E3396"/>
      <c r="F3396"/>
    </row>
    <row r="3397" spans="1:6" ht="15" x14ac:dyDescent="0.25">
      <c r="A3397"/>
      <c r="B3397"/>
      <c r="C3397"/>
      <c r="D3397"/>
      <c r="E3397"/>
      <c r="F3397"/>
    </row>
    <row r="3398" spans="1:6" ht="15" x14ac:dyDescent="0.25">
      <c r="A3398"/>
      <c r="B3398"/>
      <c r="C3398"/>
      <c r="D3398"/>
      <c r="E3398"/>
      <c r="F3398"/>
    </row>
    <row r="3399" spans="1:6" ht="15" x14ac:dyDescent="0.25">
      <c r="A3399"/>
      <c r="B3399"/>
      <c r="C3399"/>
      <c r="D3399"/>
      <c r="E3399"/>
      <c r="F3399"/>
    </row>
    <row r="3400" spans="1:6" ht="15" x14ac:dyDescent="0.25">
      <c r="A3400"/>
      <c r="B3400"/>
      <c r="C3400"/>
      <c r="D3400"/>
      <c r="E3400"/>
      <c r="F3400"/>
    </row>
    <row r="3401" spans="1:6" ht="15" x14ac:dyDescent="0.25">
      <c r="A3401"/>
      <c r="B3401"/>
      <c r="C3401"/>
      <c r="D3401"/>
      <c r="E3401"/>
      <c r="F3401"/>
    </row>
    <row r="3402" spans="1:6" ht="15" x14ac:dyDescent="0.25">
      <c r="A3402"/>
      <c r="B3402"/>
      <c r="C3402"/>
      <c r="D3402"/>
      <c r="E3402"/>
      <c r="F3402"/>
    </row>
    <row r="3403" spans="1:6" ht="15" x14ac:dyDescent="0.25">
      <c r="A3403"/>
      <c r="B3403"/>
      <c r="C3403"/>
      <c r="D3403"/>
      <c r="E3403"/>
      <c r="F3403"/>
    </row>
    <row r="3404" spans="1:6" ht="15" x14ac:dyDescent="0.25">
      <c r="A3404"/>
      <c r="B3404"/>
      <c r="C3404"/>
      <c r="D3404"/>
      <c r="E3404"/>
      <c r="F3404"/>
    </row>
    <row r="3405" spans="1:6" ht="15" x14ac:dyDescent="0.25">
      <c r="A3405"/>
      <c r="B3405"/>
      <c r="C3405"/>
      <c r="D3405"/>
      <c r="E3405"/>
      <c r="F3405"/>
    </row>
    <row r="3406" spans="1:6" ht="15" x14ac:dyDescent="0.25">
      <c r="A3406"/>
      <c r="B3406"/>
      <c r="C3406"/>
      <c r="D3406"/>
      <c r="E3406"/>
      <c r="F3406"/>
    </row>
    <row r="3407" spans="1:6" ht="15" x14ac:dyDescent="0.25">
      <c r="A3407"/>
      <c r="B3407"/>
      <c r="C3407"/>
      <c r="D3407"/>
      <c r="E3407"/>
      <c r="F3407"/>
    </row>
    <row r="3408" spans="1:6" ht="15" x14ac:dyDescent="0.25">
      <c r="A3408"/>
      <c r="B3408"/>
      <c r="C3408"/>
      <c r="D3408"/>
      <c r="E3408"/>
      <c r="F3408"/>
    </row>
    <row r="3409" spans="1:6" ht="15" x14ac:dyDescent="0.25">
      <c r="A3409"/>
      <c r="B3409"/>
      <c r="C3409"/>
      <c r="D3409"/>
      <c r="E3409"/>
      <c r="F3409"/>
    </row>
    <row r="3410" spans="1:6" ht="15" x14ac:dyDescent="0.25">
      <c r="A3410"/>
      <c r="B3410"/>
      <c r="C3410"/>
      <c r="D3410"/>
      <c r="E3410"/>
      <c r="F3410"/>
    </row>
    <row r="3411" spans="1:6" ht="15" x14ac:dyDescent="0.25">
      <c r="A3411"/>
      <c r="B3411"/>
      <c r="C3411"/>
      <c r="D3411"/>
      <c r="E3411"/>
      <c r="F3411"/>
    </row>
    <row r="3412" spans="1:6" ht="15" x14ac:dyDescent="0.25">
      <c r="A3412"/>
      <c r="B3412"/>
      <c r="C3412"/>
      <c r="D3412"/>
      <c r="E3412"/>
      <c r="F3412"/>
    </row>
    <row r="3413" spans="1:6" ht="15" x14ac:dyDescent="0.25">
      <c r="A3413"/>
      <c r="B3413"/>
      <c r="C3413"/>
      <c r="D3413"/>
      <c r="E3413"/>
      <c r="F3413"/>
    </row>
    <row r="3414" spans="1:6" ht="15" x14ac:dyDescent="0.25">
      <c r="A3414"/>
      <c r="B3414"/>
      <c r="C3414"/>
      <c r="D3414"/>
      <c r="E3414"/>
      <c r="F3414"/>
    </row>
    <row r="3415" spans="1:6" ht="15" x14ac:dyDescent="0.25">
      <c r="A3415"/>
      <c r="B3415"/>
      <c r="C3415"/>
      <c r="D3415"/>
      <c r="E3415"/>
      <c r="F3415"/>
    </row>
    <row r="3416" spans="1:6" ht="15" x14ac:dyDescent="0.25">
      <c r="A3416"/>
      <c r="B3416"/>
      <c r="C3416"/>
      <c r="D3416"/>
      <c r="E3416"/>
      <c r="F3416"/>
    </row>
    <row r="3417" spans="1:6" ht="15" x14ac:dyDescent="0.25">
      <c r="A3417"/>
      <c r="B3417"/>
      <c r="C3417"/>
      <c r="D3417"/>
      <c r="E3417"/>
      <c r="F3417"/>
    </row>
    <row r="3418" spans="1:6" ht="15" x14ac:dyDescent="0.25">
      <c r="A3418"/>
      <c r="B3418"/>
      <c r="C3418"/>
      <c r="D3418"/>
      <c r="E3418"/>
      <c r="F3418"/>
    </row>
    <row r="3419" spans="1:6" ht="15" x14ac:dyDescent="0.25">
      <c r="A3419"/>
      <c r="B3419"/>
      <c r="C3419"/>
      <c r="D3419"/>
      <c r="E3419"/>
      <c r="F3419"/>
    </row>
    <row r="3420" spans="1:6" ht="15" x14ac:dyDescent="0.25">
      <c r="A3420"/>
      <c r="B3420"/>
      <c r="C3420"/>
      <c r="D3420"/>
      <c r="E3420"/>
      <c r="F3420"/>
    </row>
    <row r="3421" spans="1:6" ht="15" x14ac:dyDescent="0.25">
      <c r="A3421"/>
      <c r="B3421"/>
      <c r="C3421"/>
      <c r="D3421"/>
      <c r="E3421"/>
      <c r="F3421"/>
    </row>
    <row r="3422" spans="1:6" ht="15" x14ac:dyDescent="0.25">
      <c r="A3422"/>
      <c r="B3422"/>
      <c r="C3422"/>
      <c r="D3422"/>
      <c r="E3422"/>
      <c r="F3422"/>
    </row>
    <row r="3423" spans="1:6" ht="15" x14ac:dyDescent="0.25">
      <c r="A3423"/>
      <c r="B3423"/>
      <c r="C3423"/>
      <c r="D3423"/>
      <c r="E3423"/>
      <c r="F3423"/>
    </row>
    <row r="3424" spans="1:6" ht="15" x14ac:dyDescent="0.25">
      <c r="A3424"/>
      <c r="B3424"/>
      <c r="C3424"/>
      <c r="D3424"/>
      <c r="E3424"/>
      <c r="F3424"/>
    </row>
    <row r="3425" spans="1:6" ht="15" x14ac:dyDescent="0.25">
      <c r="A3425"/>
      <c r="B3425"/>
      <c r="C3425"/>
      <c r="D3425"/>
      <c r="E3425"/>
      <c r="F3425"/>
    </row>
    <row r="3426" spans="1:6" ht="15" x14ac:dyDescent="0.25">
      <c r="A3426"/>
      <c r="B3426"/>
      <c r="C3426"/>
      <c r="D3426"/>
      <c r="E3426"/>
      <c r="F3426"/>
    </row>
    <row r="3427" spans="1:6" ht="15" x14ac:dyDescent="0.25">
      <c r="A3427"/>
      <c r="B3427"/>
      <c r="C3427"/>
      <c r="D3427"/>
      <c r="E3427"/>
      <c r="F3427"/>
    </row>
    <row r="3428" spans="1:6" ht="15" x14ac:dyDescent="0.25">
      <c r="A3428"/>
      <c r="B3428"/>
      <c r="C3428"/>
      <c r="D3428"/>
      <c r="E3428"/>
      <c r="F3428"/>
    </row>
    <row r="3429" spans="1:6" ht="15" x14ac:dyDescent="0.25">
      <c r="A3429"/>
      <c r="B3429"/>
      <c r="C3429"/>
      <c r="D3429"/>
      <c r="E3429"/>
      <c r="F3429"/>
    </row>
    <row r="3430" spans="1:6" ht="15" x14ac:dyDescent="0.25">
      <c r="A3430"/>
      <c r="B3430"/>
      <c r="C3430"/>
      <c r="D3430"/>
      <c r="E3430"/>
      <c r="F3430"/>
    </row>
    <row r="3431" spans="1:6" ht="15" x14ac:dyDescent="0.25">
      <c r="A3431"/>
      <c r="B3431"/>
      <c r="C3431"/>
      <c r="D3431"/>
      <c r="E3431"/>
      <c r="F3431"/>
    </row>
    <row r="3432" spans="1:6" ht="15" x14ac:dyDescent="0.25">
      <c r="A3432"/>
      <c r="B3432"/>
      <c r="C3432"/>
      <c r="D3432"/>
      <c r="E3432"/>
      <c r="F3432"/>
    </row>
    <row r="3433" spans="1:6" ht="15" x14ac:dyDescent="0.25">
      <c r="A3433"/>
      <c r="B3433"/>
      <c r="C3433"/>
      <c r="D3433"/>
      <c r="E3433"/>
      <c r="F3433"/>
    </row>
    <row r="3434" spans="1:6" ht="15" x14ac:dyDescent="0.25">
      <c r="A3434"/>
      <c r="B3434"/>
      <c r="C3434"/>
      <c r="D3434"/>
      <c r="E3434"/>
      <c r="F3434"/>
    </row>
    <row r="3435" spans="1:6" ht="15" x14ac:dyDescent="0.25">
      <c r="A3435"/>
      <c r="B3435"/>
      <c r="C3435"/>
      <c r="D3435"/>
      <c r="E3435"/>
      <c r="F3435"/>
    </row>
    <row r="3436" spans="1:6" ht="15" x14ac:dyDescent="0.25">
      <c r="A3436"/>
      <c r="B3436"/>
      <c r="C3436"/>
      <c r="D3436"/>
      <c r="E3436"/>
      <c r="F3436"/>
    </row>
    <row r="3437" spans="1:6" ht="15" x14ac:dyDescent="0.25">
      <c r="A3437"/>
      <c r="B3437"/>
      <c r="C3437"/>
      <c r="D3437"/>
      <c r="E3437"/>
      <c r="F3437"/>
    </row>
    <row r="3438" spans="1:6" ht="15" x14ac:dyDescent="0.25">
      <c r="A3438"/>
      <c r="B3438"/>
      <c r="C3438"/>
      <c r="D3438"/>
      <c r="E3438"/>
      <c r="F3438"/>
    </row>
    <row r="3439" spans="1:6" ht="15" x14ac:dyDescent="0.25">
      <c r="A3439"/>
      <c r="B3439"/>
      <c r="C3439"/>
      <c r="D3439"/>
      <c r="E3439"/>
      <c r="F3439"/>
    </row>
    <row r="3440" spans="1:6" ht="15" x14ac:dyDescent="0.25">
      <c r="A3440"/>
      <c r="B3440"/>
      <c r="C3440"/>
      <c r="D3440"/>
      <c r="E3440"/>
      <c r="F3440"/>
    </row>
    <row r="3441" spans="1:6" ht="15" x14ac:dyDescent="0.25">
      <c r="A3441"/>
      <c r="B3441"/>
      <c r="C3441"/>
      <c r="D3441"/>
      <c r="E3441"/>
      <c r="F3441"/>
    </row>
    <row r="3442" spans="1:6" ht="15" x14ac:dyDescent="0.25">
      <c r="A3442"/>
      <c r="B3442"/>
      <c r="C3442"/>
      <c r="D3442"/>
      <c r="E3442"/>
      <c r="F3442"/>
    </row>
    <row r="3443" spans="1:6" ht="15" x14ac:dyDescent="0.25">
      <c r="A3443"/>
      <c r="B3443"/>
      <c r="C3443"/>
      <c r="D3443"/>
      <c r="E3443"/>
      <c r="F3443"/>
    </row>
    <row r="3444" spans="1:6" ht="15" x14ac:dyDescent="0.25">
      <c r="A3444"/>
      <c r="B3444"/>
      <c r="C3444"/>
      <c r="D3444"/>
      <c r="E3444"/>
      <c r="F3444"/>
    </row>
    <row r="3445" spans="1:6" ht="15" x14ac:dyDescent="0.25">
      <c r="A3445"/>
      <c r="B3445"/>
      <c r="C3445"/>
      <c r="D3445"/>
      <c r="E3445"/>
      <c r="F3445"/>
    </row>
    <row r="3446" spans="1:6" ht="15" x14ac:dyDescent="0.25">
      <c r="A3446"/>
      <c r="B3446"/>
      <c r="C3446"/>
      <c r="D3446"/>
      <c r="E3446"/>
      <c r="F3446"/>
    </row>
    <row r="3447" spans="1:6" ht="15" x14ac:dyDescent="0.25">
      <c r="A3447"/>
      <c r="B3447"/>
      <c r="C3447"/>
      <c r="D3447"/>
      <c r="E3447"/>
      <c r="F3447"/>
    </row>
    <row r="3448" spans="1:6" ht="15" x14ac:dyDescent="0.25">
      <c r="A3448"/>
      <c r="B3448"/>
      <c r="C3448"/>
      <c r="D3448"/>
      <c r="E3448"/>
      <c r="F3448"/>
    </row>
    <row r="3449" spans="1:6" ht="15" x14ac:dyDescent="0.25">
      <c r="A3449"/>
      <c r="B3449"/>
      <c r="C3449"/>
      <c r="D3449"/>
      <c r="E3449"/>
      <c r="F3449"/>
    </row>
    <row r="3450" spans="1:6" ht="15" x14ac:dyDescent="0.25">
      <c r="A3450"/>
      <c r="B3450"/>
      <c r="C3450"/>
      <c r="D3450"/>
      <c r="E3450"/>
      <c r="F3450"/>
    </row>
    <row r="3451" spans="1:6" ht="15" x14ac:dyDescent="0.25">
      <c r="A3451"/>
      <c r="B3451"/>
      <c r="C3451"/>
      <c r="D3451"/>
      <c r="E3451"/>
      <c r="F3451"/>
    </row>
    <row r="3452" spans="1:6" ht="15" x14ac:dyDescent="0.25">
      <c r="A3452"/>
      <c r="B3452"/>
      <c r="C3452"/>
      <c r="D3452"/>
      <c r="E3452"/>
      <c r="F3452"/>
    </row>
    <row r="3453" spans="1:6" ht="15" x14ac:dyDescent="0.25">
      <c r="A3453"/>
      <c r="B3453"/>
      <c r="C3453"/>
      <c r="D3453"/>
      <c r="E3453"/>
      <c r="F3453"/>
    </row>
    <row r="3454" spans="1:6" ht="15" x14ac:dyDescent="0.25">
      <c r="A3454"/>
      <c r="B3454"/>
      <c r="C3454"/>
      <c r="D3454"/>
      <c r="E3454"/>
      <c r="F3454"/>
    </row>
    <row r="3455" spans="1:6" ht="15" x14ac:dyDescent="0.25">
      <c r="A3455"/>
      <c r="B3455"/>
      <c r="C3455"/>
      <c r="D3455"/>
      <c r="E3455"/>
      <c r="F3455"/>
    </row>
    <row r="3456" spans="1:6" ht="15" x14ac:dyDescent="0.25">
      <c r="A3456"/>
      <c r="B3456"/>
      <c r="C3456"/>
      <c r="D3456"/>
      <c r="E3456"/>
      <c r="F3456"/>
    </row>
    <row r="3457" spans="1:6" ht="15" x14ac:dyDescent="0.25">
      <c r="A3457"/>
      <c r="B3457"/>
      <c r="C3457"/>
      <c r="D3457"/>
      <c r="E3457"/>
      <c r="F3457"/>
    </row>
    <row r="3458" spans="1:6" ht="15" x14ac:dyDescent="0.25">
      <c r="A3458"/>
      <c r="B3458"/>
      <c r="C3458"/>
      <c r="D3458"/>
      <c r="E3458"/>
      <c r="F3458"/>
    </row>
    <row r="3459" spans="1:6" ht="15" x14ac:dyDescent="0.25">
      <c r="A3459"/>
      <c r="B3459"/>
      <c r="C3459"/>
      <c r="D3459"/>
      <c r="E3459"/>
      <c r="F3459"/>
    </row>
    <row r="3460" spans="1:6" ht="15" x14ac:dyDescent="0.25">
      <c r="A3460"/>
      <c r="B3460"/>
      <c r="C3460"/>
      <c r="D3460"/>
      <c r="E3460"/>
      <c r="F3460"/>
    </row>
    <row r="3461" spans="1:6" ht="15" x14ac:dyDescent="0.25">
      <c r="A3461"/>
      <c r="B3461"/>
      <c r="C3461"/>
      <c r="D3461"/>
      <c r="E3461"/>
      <c r="F3461"/>
    </row>
    <row r="3462" spans="1:6" ht="15" x14ac:dyDescent="0.25">
      <c r="A3462"/>
      <c r="B3462"/>
      <c r="C3462"/>
      <c r="D3462"/>
      <c r="E3462"/>
      <c r="F3462"/>
    </row>
    <row r="3463" spans="1:6" ht="15" x14ac:dyDescent="0.25">
      <c r="A3463"/>
      <c r="B3463"/>
      <c r="C3463"/>
      <c r="D3463"/>
      <c r="E3463"/>
      <c r="F3463"/>
    </row>
    <row r="3464" spans="1:6" ht="15" x14ac:dyDescent="0.25">
      <c r="A3464"/>
      <c r="B3464"/>
      <c r="C3464"/>
      <c r="D3464"/>
      <c r="E3464"/>
      <c r="F3464"/>
    </row>
    <row r="3465" spans="1:6" ht="15" x14ac:dyDescent="0.25">
      <c r="A3465"/>
      <c r="B3465"/>
      <c r="C3465"/>
      <c r="D3465"/>
      <c r="E3465"/>
      <c r="F3465"/>
    </row>
    <row r="3466" spans="1:6" ht="15" x14ac:dyDescent="0.25">
      <c r="A3466"/>
      <c r="B3466"/>
      <c r="C3466"/>
      <c r="D3466"/>
      <c r="E3466"/>
      <c r="F3466"/>
    </row>
    <row r="3467" spans="1:6" ht="15" x14ac:dyDescent="0.25">
      <c r="A3467"/>
      <c r="B3467"/>
      <c r="C3467"/>
      <c r="D3467"/>
      <c r="E3467"/>
      <c r="F3467"/>
    </row>
    <row r="3468" spans="1:6" ht="15" x14ac:dyDescent="0.25">
      <c r="A3468"/>
      <c r="B3468"/>
      <c r="C3468"/>
      <c r="D3468"/>
      <c r="E3468"/>
      <c r="F3468"/>
    </row>
    <row r="3469" spans="1:6" ht="15" x14ac:dyDescent="0.25">
      <c r="A3469"/>
      <c r="B3469"/>
      <c r="C3469"/>
      <c r="D3469"/>
      <c r="E3469"/>
      <c r="F3469"/>
    </row>
    <row r="3470" spans="1:6" ht="15" x14ac:dyDescent="0.25">
      <c r="A3470"/>
      <c r="B3470"/>
      <c r="C3470"/>
      <c r="D3470"/>
      <c r="E3470"/>
      <c r="F3470"/>
    </row>
    <row r="3471" spans="1:6" ht="15" x14ac:dyDescent="0.25">
      <c r="A3471"/>
      <c r="B3471"/>
      <c r="C3471"/>
      <c r="D3471"/>
      <c r="E3471"/>
      <c r="F3471"/>
    </row>
    <row r="3472" spans="1:6" ht="15" x14ac:dyDescent="0.25">
      <c r="A3472"/>
      <c r="B3472"/>
      <c r="C3472"/>
      <c r="D3472"/>
      <c r="E3472"/>
      <c r="F3472"/>
    </row>
    <row r="3473" spans="1:6" ht="15" x14ac:dyDescent="0.25">
      <c r="A3473"/>
      <c r="B3473"/>
      <c r="C3473"/>
      <c r="D3473"/>
      <c r="E3473"/>
      <c r="F3473"/>
    </row>
    <row r="3474" spans="1:6" ht="15" x14ac:dyDescent="0.25">
      <c r="A3474"/>
      <c r="B3474"/>
      <c r="C3474"/>
      <c r="D3474"/>
      <c r="E3474"/>
      <c r="F3474"/>
    </row>
    <row r="3475" spans="1:6" ht="15" x14ac:dyDescent="0.25">
      <c r="A3475"/>
      <c r="B3475"/>
      <c r="C3475"/>
      <c r="D3475"/>
      <c r="E3475"/>
      <c r="F3475"/>
    </row>
    <row r="3476" spans="1:6" ht="15" x14ac:dyDescent="0.25">
      <c r="A3476"/>
      <c r="B3476"/>
      <c r="C3476"/>
      <c r="D3476"/>
      <c r="E3476"/>
      <c r="F3476"/>
    </row>
    <row r="3477" spans="1:6" ht="15" x14ac:dyDescent="0.25">
      <c r="A3477"/>
      <c r="B3477"/>
      <c r="C3477"/>
      <c r="D3477"/>
      <c r="E3477"/>
      <c r="F3477"/>
    </row>
    <row r="3478" spans="1:6" ht="15" x14ac:dyDescent="0.25">
      <c r="A3478"/>
      <c r="B3478"/>
      <c r="C3478"/>
      <c r="D3478"/>
      <c r="E3478"/>
      <c r="F3478"/>
    </row>
    <row r="3479" spans="1:6" ht="15" x14ac:dyDescent="0.25">
      <c r="A3479"/>
      <c r="B3479"/>
      <c r="C3479"/>
      <c r="D3479"/>
      <c r="E3479"/>
      <c r="F3479"/>
    </row>
    <row r="3480" spans="1:6" ht="15" x14ac:dyDescent="0.25">
      <c r="A3480"/>
      <c r="B3480"/>
      <c r="C3480"/>
      <c r="D3480"/>
      <c r="E3480"/>
      <c r="F3480"/>
    </row>
    <row r="3481" spans="1:6" ht="15" x14ac:dyDescent="0.25">
      <c r="A3481"/>
      <c r="B3481"/>
      <c r="C3481"/>
      <c r="D3481"/>
      <c r="E3481"/>
      <c r="F3481"/>
    </row>
    <row r="3482" spans="1:6" ht="15" x14ac:dyDescent="0.25">
      <c r="A3482"/>
      <c r="B3482"/>
      <c r="C3482"/>
      <c r="D3482"/>
      <c r="E3482"/>
      <c r="F3482"/>
    </row>
    <row r="3483" spans="1:6" ht="15" x14ac:dyDescent="0.25">
      <c r="A3483"/>
      <c r="B3483"/>
      <c r="C3483"/>
      <c r="D3483"/>
      <c r="E3483"/>
      <c r="F3483"/>
    </row>
    <row r="3484" spans="1:6" ht="15" x14ac:dyDescent="0.25">
      <c r="A3484"/>
      <c r="B3484"/>
      <c r="C3484"/>
      <c r="D3484"/>
      <c r="E3484"/>
      <c r="F3484"/>
    </row>
    <row r="3485" spans="1:6" ht="15" x14ac:dyDescent="0.25">
      <c r="A3485"/>
      <c r="B3485"/>
      <c r="C3485"/>
      <c r="D3485"/>
      <c r="E3485"/>
      <c r="F3485"/>
    </row>
    <row r="3486" spans="1:6" ht="15" x14ac:dyDescent="0.25">
      <c r="A3486"/>
      <c r="B3486"/>
      <c r="C3486"/>
      <c r="D3486"/>
      <c r="E3486"/>
      <c r="F3486"/>
    </row>
    <row r="3487" spans="1:6" ht="15" x14ac:dyDescent="0.25">
      <c r="A3487"/>
      <c r="B3487"/>
      <c r="C3487"/>
      <c r="D3487"/>
      <c r="E3487"/>
      <c r="F3487"/>
    </row>
    <row r="3488" spans="1:6" ht="15" x14ac:dyDescent="0.25">
      <c r="A3488"/>
      <c r="B3488"/>
      <c r="C3488"/>
      <c r="D3488"/>
      <c r="E3488"/>
      <c r="F3488"/>
    </row>
    <row r="3489" spans="1:6" ht="15" x14ac:dyDescent="0.25">
      <c r="A3489"/>
      <c r="B3489"/>
      <c r="C3489"/>
      <c r="D3489"/>
      <c r="E3489"/>
      <c r="F3489"/>
    </row>
    <row r="3490" spans="1:6" ht="15" x14ac:dyDescent="0.25">
      <c r="A3490"/>
      <c r="B3490"/>
      <c r="C3490"/>
      <c r="D3490"/>
      <c r="E3490"/>
      <c r="F3490"/>
    </row>
    <row r="3491" spans="1:6" ht="15" x14ac:dyDescent="0.25">
      <c r="A3491"/>
      <c r="B3491"/>
      <c r="C3491"/>
      <c r="D3491"/>
      <c r="E3491"/>
      <c r="F3491"/>
    </row>
    <row r="3492" spans="1:6" ht="15" x14ac:dyDescent="0.25">
      <c r="A3492"/>
      <c r="B3492"/>
      <c r="C3492"/>
      <c r="D3492"/>
      <c r="E3492"/>
      <c r="F3492"/>
    </row>
    <row r="3493" spans="1:6" ht="15" x14ac:dyDescent="0.25">
      <c r="A3493"/>
      <c r="B3493"/>
      <c r="C3493"/>
      <c r="D3493"/>
      <c r="E3493"/>
      <c r="F3493"/>
    </row>
    <row r="3494" spans="1:6" ht="15" x14ac:dyDescent="0.25">
      <c r="A3494"/>
      <c r="B3494"/>
      <c r="C3494"/>
      <c r="D3494"/>
      <c r="E3494"/>
      <c r="F3494"/>
    </row>
    <row r="3495" spans="1:6" ht="15" x14ac:dyDescent="0.25">
      <c r="A3495"/>
      <c r="B3495"/>
      <c r="C3495"/>
      <c r="D3495"/>
      <c r="E3495"/>
      <c r="F3495"/>
    </row>
    <row r="3496" spans="1:6" ht="15" x14ac:dyDescent="0.25">
      <c r="A3496"/>
      <c r="B3496"/>
      <c r="C3496"/>
      <c r="D3496"/>
      <c r="E3496"/>
      <c r="F3496"/>
    </row>
    <row r="3497" spans="1:6" ht="15" x14ac:dyDescent="0.25">
      <c r="A3497"/>
      <c r="B3497"/>
      <c r="C3497"/>
      <c r="D3497"/>
      <c r="E3497"/>
      <c r="F3497"/>
    </row>
    <row r="3498" spans="1:6" ht="15" x14ac:dyDescent="0.25">
      <c r="A3498"/>
      <c r="B3498"/>
      <c r="C3498"/>
      <c r="D3498"/>
      <c r="E3498"/>
      <c r="F3498"/>
    </row>
    <row r="3499" spans="1:6" ht="15" x14ac:dyDescent="0.25">
      <c r="A3499"/>
      <c r="B3499"/>
      <c r="C3499"/>
      <c r="D3499"/>
      <c r="E3499"/>
      <c r="F3499"/>
    </row>
    <row r="3500" spans="1:6" ht="15" x14ac:dyDescent="0.25">
      <c r="A3500"/>
      <c r="B3500"/>
      <c r="C3500"/>
      <c r="D3500"/>
      <c r="E3500"/>
      <c r="F3500"/>
    </row>
    <row r="3501" spans="1:6" ht="15" x14ac:dyDescent="0.25">
      <c r="A3501"/>
      <c r="B3501"/>
      <c r="C3501"/>
      <c r="D3501"/>
      <c r="E3501"/>
      <c r="F3501"/>
    </row>
    <row r="3502" spans="1:6" ht="15" x14ac:dyDescent="0.25">
      <c r="A3502"/>
      <c r="B3502"/>
      <c r="C3502"/>
      <c r="D3502"/>
      <c r="E3502"/>
      <c r="F3502"/>
    </row>
    <row r="3503" spans="1:6" ht="15" x14ac:dyDescent="0.25">
      <c r="A3503"/>
      <c r="B3503"/>
      <c r="C3503"/>
      <c r="D3503"/>
      <c r="E3503"/>
      <c r="F3503"/>
    </row>
    <row r="3504" spans="1:6" ht="15" x14ac:dyDescent="0.25">
      <c r="A3504"/>
      <c r="B3504"/>
      <c r="C3504"/>
      <c r="D3504"/>
      <c r="E3504"/>
      <c r="F3504"/>
    </row>
    <row r="3505" spans="1:6" ht="15" x14ac:dyDescent="0.25">
      <c r="A3505"/>
      <c r="B3505"/>
      <c r="C3505"/>
      <c r="D3505"/>
      <c r="E3505"/>
      <c r="F3505"/>
    </row>
    <row r="3506" spans="1:6" ht="15" x14ac:dyDescent="0.25">
      <c r="A3506"/>
      <c r="B3506"/>
      <c r="C3506"/>
      <c r="D3506"/>
      <c r="E3506"/>
      <c r="F3506"/>
    </row>
    <row r="3507" spans="1:6" ht="15" x14ac:dyDescent="0.25">
      <c r="A3507"/>
      <c r="B3507"/>
      <c r="C3507"/>
      <c r="D3507"/>
      <c r="E3507"/>
      <c r="F3507"/>
    </row>
    <row r="3508" spans="1:6" ht="15" x14ac:dyDescent="0.25">
      <c r="A3508"/>
      <c r="B3508"/>
      <c r="C3508"/>
      <c r="D3508"/>
      <c r="E3508"/>
      <c r="F3508"/>
    </row>
    <row r="3509" spans="1:6" ht="15" x14ac:dyDescent="0.25">
      <c r="A3509"/>
      <c r="B3509"/>
      <c r="C3509"/>
      <c r="D3509"/>
      <c r="E3509"/>
      <c r="F3509"/>
    </row>
    <row r="3510" spans="1:6" ht="15" x14ac:dyDescent="0.25">
      <c r="A3510"/>
      <c r="B3510"/>
      <c r="C3510"/>
      <c r="D3510"/>
      <c r="E3510"/>
      <c r="F3510"/>
    </row>
    <row r="3511" spans="1:6" ht="15" x14ac:dyDescent="0.25">
      <c r="A3511"/>
      <c r="B3511"/>
      <c r="C3511"/>
      <c r="D3511"/>
      <c r="E3511"/>
      <c r="F3511"/>
    </row>
    <row r="3512" spans="1:6" ht="15" x14ac:dyDescent="0.25">
      <c r="A3512"/>
      <c r="B3512"/>
      <c r="C3512"/>
      <c r="D3512"/>
      <c r="E3512"/>
      <c r="F3512"/>
    </row>
    <row r="3513" spans="1:6" ht="15" x14ac:dyDescent="0.25">
      <c r="A3513"/>
      <c r="B3513"/>
      <c r="C3513"/>
      <c r="D3513"/>
      <c r="E3513"/>
      <c r="F3513"/>
    </row>
    <row r="3514" spans="1:6" ht="15" x14ac:dyDescent="0.25">
      <c r="A3514"/>
      <c r="B3514"/>
      <c r="C3514"/>
      <c r="D3514"/>
      <c r="E3514"/>
      <c r="F3514"/>
    </row>
    <row r="3515" spans="1:6" ht="15" x14ac:dyDescent="0.25">
      <c r="A3515"/>
      <c r="B3515"/>
      <c r="C3515"/>
      <c r="D3515"/>
      <c r="E3515"/>
      <c r="F3515"/>
    </row>
    <row r="3516" spans="1:6" ht="15" x14ac:dyDescent="0.25">
      <c r="A3516"/>
      <c r="B3516"/>
      <c r="C3516"/>
      <c r="D3516"/>
      <c r="E3516"/>
      <c r="F3516"/>
    </row>
    <row r="3517" spans="1:6" ht="15" x14ac:dyDescent="0.25">
      <c r="A3517"/>
      <c r="B3517"/>
      <c r="C3517"/>
      <c r="D3517"/>
      <c r="E3517"/>
      <c r="F3517"/>
    </row>
    <row r="3518" spans="1:6" ht="15" x14ac:dyDescent="0.25">
      <c r="A3518"/>
      <c r="B3518"/>
      <c r="C3518"/>
      <c r="D3518"/>
      <c r="E3518"/>
      <c r="F3518"/>
    </row>
    <row r="3519" spans="1:6" ht="15" x14ac:dyDescent="0.25">
      <c r="A3519"/>
      <c r="B3519"/>
      <c r="C3519"/>
      <c r="D3519"/>
      <c r="E3519"/>
      <c r="F3519"/>
    </row>
    <row r="3520" spans="1:6" ht="15" x14ac:dyDescent="0.25">
      <c r="A3520"/>
      <c r="B3520"/>
      <c r="C3520"/>
      <c r="D3520"/>
      <c r="E3520"/>
      <c r="F3520"/>
    </row>
    <row r="3521" spans="1:6" ht="15" x14ac:dyDescent="0.25">
      <c r="A3521"/>
      <c r="B3521"/>
      <c r="C3521"/>
      <c r="D3521"/>
      <c r="E3521"/>
      <c r="F3521"/>
    </row>
    <row r="3522" spans="1:6" ht="15" x14ac:dyDescent="0.25">
      <c r="A3522"/>
      <c r="B3522"/>
      <c r="C3522"/>
      <c r="D3522"/>
      <c r="E3522"/>
      <c r="F3522"/>
    </row>
    <row r="3523" spans="1:6" ht="15" x14ac:dyDescent="0.25">
      <c r="A3523"/>
      <c r="B3523"/>
      <c r="C3523"/>
      <c r="D3523"/>
      <c r="E3523"/>
      <c r="F3523"/>
    </row>
    <row r="3524" spans="1:6" ht="15" x14ac:dyDescent="0.25">
      <c r="A3524"/>
      <c r="B3524"/>
      <c r="C3524"/>
      <c r="D3524"/>
      <c r="E3524"/>
      <c r="F3524"/>
    </row>
    <row r="3525" spans="1:6" ht="15" x14ac:dyDescent="0.25">
      <c r="A3525"/>
      <c r="B3525"/>
      <c r="C3525"/>
      <c r="D3525"/>
      <c r="E3525"/>
      <c r="F3525"/>
    </row>
    <row r="3526" spans="1:6" ht="15" x14ac:dyDescent="0.25">
      <c r="A3526"/>
      <c r="B3526"/>
      <c r="C3526"/>
      <c r="D3526"/>
      <c r="E3526"/>
      <c r="F3526"/>
    </row>
    <row r="3527" spans="1:6" ht="15" x14ac:dyDescent="0.25">
      <c r="A3527"/>
      <c r="B3527"/>
      <c r="C3527"/>
      <c r="D3527"/>
      <c r="E3527"/>
      <c r="F3527"/>
    </row>
    <row r="3528" spans="1:6" ht="15" x14ac:dyDescent="0.25">
      <c r="A3528"/>
      <c r="B3528"/>
      <c r="C3528"/>
      <c r="D3528"/>
      <c r="E3528"/>
      <c r="F3528"/>
    </row>
    <row r="3529" spans="1:6" ht="15" x14ac:dyDescent="0.25">
      <c r="A3529"/>
      <c r="B3529"/>
      <c r="C3529"/>
      <c r="D3529"/>
      <c r="E3529"/>
      <c r="F3529"/>
    </row>
    <row r="3530" spans="1:6" ht="15" x14ac:dyDescent="0.25">
      <c r="A3530"/>
      <c r="B3530"/>
      <c r="C3530"/>
      <c r="D3530"/>
      <c r="E3530"/>
      <c r="F3530"/>
    </row>
    <row r="3531" spans="1:6" ht="15" x14ac:dyDescent="0.25">
      <c r="A3531"/>
      <c r="B3531"/>
      <c r="C3531"/>
      <c r="D3531"/>
      <c r="E3531"/>
      <c r="F3531"/>
    </row>
    <row r="3532" spans="1:6" ht="15" x14ac:dyDescent="0.25">
      <c r="A3532"/>
      <c r="B3532"/>
      <c r="C3532"/>
      <c r="D3532"/>
      <c r="E3532"/>
      <c r="F3532"/>
    </row>
    <row r="3533" spans="1:6" ht="15" x14ac:dyDescent="0.25">
      <c r="A3533"/>
      <c r="B3533"/>
      <c r="C3533"/>
      <c r="D3533"/>
      <c r="E3533"/>
      <c r="F3533"/>
    </row>
    <row r="3534" spans="1:6" ht="15" x14ac:dyDescent="0.25">
      <c r="A3534"/>
      <c r="B3534"/>
      <c r="C3534"/>
      <c r="D3534"/>
      <c r="E3534"/>
      <c r="F3534"/>
    </row>
    <row r="3535" spans="1:6" ht="15" x14ac:dyDescent="0.25">
      <c r="A3535"/>
      <c r="B3535"/>
      <c r="C3535"/>
      <c r="D3535"/>
      <c r="E3535"/>
      <c r="F3535"/>
    </row>
    <row r="3536" spans="1:6" ht="15" x14ac:dyDescent="0.25">
      <c r="A3536"/>
      <c r="B3536"/>
      <c r="C3536"/>
      <c r="D3536"/>
      <c r="E3536"/>
      <c r="F3536"/>
    </row>
    <row r="3537" spans="1:6" ht="15" x14ac:dyDescent="0.25">
      <c r="A3537"/>
      <c r="B3537"/>
      <c r="C3537"/>
      <c r="D3537"/>
      <c r="E3537"/>
      <c r="F3537"/>
    </row>
    <row r="3538" spans="1:6" ht="15" x14ac:dyDescent="0.25">
      <c r="A3538"/>
      <c r="B3538"/>
      <c r="C3538"/>
      <c r="D3538"/>
      <c r="E3538"/>
      <c r="F3538"/>
    </row>
    <row r="3539" spans="1:6" ht="15" x14ac:dyDescent="0.25">
      <c r="A3539"/>
      <c r="B3539"/>
      <c r="C3539"/>
      <c r="D3539"/>
      <c r="E3539"/>
      <c r="F3539"/>
    </row>
    <row r="3540" spans="1:6" ht="15" x14ac:dyDescent="0.25">
      <c r="A3540"/>
      <c r="B3540"/>
      <c r="C3540"/>
      <c r="D3540"/>
      <c r="E3540"/>
      <c r="F3540"/>
    </row>
    <row r="3541" spans="1:6" ht="15" x14ac:dyDescent="0.25">
      <c r="A3541"/>
      <c r="B3541"/>
      <c r="C3541"/>
      <c r="D3541"/>
      <c r="E3541"/>
      <c r="F3541"/>
    </row>
    <row r="3542" spans="1:6" ht="15" x14ac:dyDescent="0.25">
      <c r="A3542"/>
      <c r="B3542"/>
      <c r="C3542"/>
      <c r="D3542"/>
      <c r="E3542"/>
      <c r="F3542"/>
    </row>
    <row r="3543" spans="1:6" ht="15" x14ac:dyDescent="0.25">
      <c r="A3543"/>
      <c r="B3543"/>
      <c r="C3543"/>
      <c r="D3543"/>
      <c r="E3543"/>
      <c r="F3543"/>
    </row>
    <row r="3544" spans="1:6" ht="15" x14ac:dyDescent="0.25">
      <c r="A3544"/>
      <c r="B3544"/>
      <c r="C3544"/>
      <c r="D3544"/>
      <c r="E3544"/>
      <c r="F3544"/>
    </row>
    <row r="3545" spans="1:6" ht="15" x14ac:dyDescent="0.25">
      <c r="A3545"/>
      <c r="B3545"/>
      <c r="C3545"/>
      <c r="D3545"/>
      <c r="E3545"/>
      <c r="F3545"/>
    </row>
    <row r="3546" spans="1:6" ht="15" x14ac:dyDescent="0.25">
      <c r="A3546"/>
      <c r="B3546"/>
      <c r="C3546"/>
      <c r="D3546"/>
      <c r="E3546"/>
      <c r="F3546"/>
    </row>
    <row r="3547" spans="1:6" ht="15" x14ac:dyDescent="0.25">
      <c r="A3547"/>
      <c r="B3547"/>
      <c r="C3547"/>
      <c r="D3547"/>
      <c r="E3547"/>
      <c r="F3547"/>
    </row>
    <row r="3548" spans="1:6" ht="15" x14ac:dyDescent="0.25">
      <c r="A3548"/>
      <c r="B3548"/>
      <c r="C3548"/>
      <c r="D3548"/>
      <c r="E3548"/>
      <c r="F3548"/>
    </row>
    <row r="3549" spans="1:6" ht="15" x14ac:dyDescent="0.25">
      <c r="A3549"/>
      <c r="B3549"/>
      <c r="C3549"/>
      <c r="D3549"/>
      <c r="E3549"/>
      <c r="F3549"/>
    </row>
    <row r="3550" spans="1:6" ht="15" x14ac:dyDescent="0.25">
      <c r="A3550"/>
      <c r="B3550"/>
      <c r="C3550"/>
      <c r="D3550"/>
      <c r="E3550"/>
      <c r="F3550"/>
    </row>
    <row r="3551" spans="1:6" ht="15" x14ac:dyDescent="0.25">
      <c r="A3551"/>
      <c r="B3551"/>
      <c r="C3551"/>
      <c r="D3551"/>
      <c r="E3551"/>
      <c r="F3551"/>
    </row>
    <row r="3552" spans="1:6" ht="15" x14ac:dyDescent="0.25">
      <c r="A3552"/>
      <c r="B3552"/>
      <c r="C3552"/>
      <c r="D3552"/>
      <c r="E3552"/>
      <c r="F3552"/>
    </row>
    <row r="3553" spans="1:6" ht="15" x14ac:dyDescent="0.25">
      <c r="A3553"/>
      <c r="B3553"/>
      <c r="C3553"/>
      <c r="D3553"/>
      <c r="E3553"/>
      <c r="F3553"/>
    </row>
    <row r="3554" spans="1:6" ht="15" x14ac:dyDescent="0.25">
      <c r="A3554"/>
      <c r="B3554"/>
      <c r="C3554"/>
      <c r="D3554"/>
      <c r="E3554"/>
      <c r="F3554"/>
    </row>
    <row r="3555" spans="1:6" ht="15" x14ac:dyDescent="0.25">
      <c r="A3555"/>
      <c r="B3555"/>
      <c r="C3555"/>
      <c r="D3555"/>
      <c r="E3555"/>
      <c r="F3555"/>
    </row>
    <row r="3556" spans="1:6" ht="15" x14ac:dyDescent="0.25">
      <c r="A3556"/>
      <c r="B3556"/>
      <c r="C3556"/>
      <c r="D3556"/>
      <c r="E3556"/>
      <c r="F3556"/>
    </row>
    <row r="3557" spans="1:6" ht="15" x14ac:dyDescent="0.25">
      <c r="A3557"/>
      <c r="B3557"/>
      <c r="C3557"/>
      <c r="D3557"/>
      <c r="E3557"/>
      <c r="F3557"/>
    </row>
    <row r="3558" spans="1:6" ht="15" x14ac:dyDescent="0.25">
      <c r="A3558"/>
      <c r="B3558"/>
      <c r="C3558"/>
      <c r="D3558"/>
      <c r="E3558"/>
      <c r="F3558"/>
    </row>
    <row r="3559" spans="1:6" ht="15" x14ac:dyDescent="0.25">
      <c r="A3559"/>
      <c r="B3559"/>
      <c r="C3559"/>
      <c r="D3559"/>
      <c r="E3559"/>
      <c r="F3559"/>
    </row>
    <row r="3560" spans="1:6" ht="15" x14ac:dyDescent="0.25">
      <c r="A3560"/>
      <c r="B3560"/>
      <c r="C3560"/>
      <c r="D3560"/>
      <c r="E3560"/>
      <c r="F3560"/>
    </row>
    <row r="3561" spans="1:6" ht="15" x14ac:dyDescent="0.25">
      <c r="A3561"/>
      <c r="B3561"/>
      <c r="C3561"/>
      <c r="D3561"/>
      <c r="E3561"/>
      <c r="F3561"/>
    </row>
    <row r="3562" spans="1:6" ht="15" x14ac:dyDescent="0.25">
      <c r="A3562"/>
      <c r="B3562"/>
      <c r="C3562"/>
      <c r="D3562"/>
      <c r="E3562"/>
      <c r="F3562"/>
    </row>
    <row r="3563" spans="1:6" ht="15" x14ac:dyDescent="0.25">
      <c r="A3563"/>
      <c r="B3563"/>
      <c r="C3563"/>
      <c r="D3563"/>
      <c r="E3563"/>
      <c r="F3563"/>
    </row>
    <row r="3564" spans="1:6" ht="15" x14ac:dyDescent="0.25">
      <c r="A3564"/>
      <c r="B3564"/>
      <c r="C3564"/>
      <c r="D3564"/>
      <c r="E3564"/>
      <c r="F3564"/>
    </row>
    <row r="3565" spans="1:6" ht="15" x14ac:dyDescent="0.25">
      <c r="A3565"/>
      <c r="B3565"/>
      <c r="C3565"/>
      <c r="D3565"/>
      <c r="E3565"/>
      <c r="F3565"/>
    </row>
    <row r="3566" spans="1:6" ht="15" x14ac:dyDescent="0.25">
      <c r="A3566"/>
      <c r="B3566"/>
      <c r="C3566"/>
      <c r="D3566"/>
      <c r="E3566"/>
      <c r="F3566"/>
    </row>
    <row r="3567" spans="1:6" ht="15" x14ac:dyDescent="0.25">
      <c r="A3567"/>
      <c r="B3567"/>
      <c r="C3567"/>
      <c r="D3567"/>
      <c r="E3567"/>
      <c r="F3567"/>
    </row>
    <row r="3568" spans="1:6" ht="15" x14ac:dyDescent="0.25">
      <c r="A3568"/>
      <c r="B3568"/>
      <c r="C3568"/>
      <c r="D3568"/>
      <c r="E3568"/>
      <c r="F3568"/>
    </row>
    <row r="3569" spans="1:6" ht="15" x14ac:dyDescent="0.25">
      <c r="A3569"/>
      <c r="B3569"/>
      <c r="C3569"/>
      <c r="D3569"/>
      <c r="E3569"/>
      <c r="F3569"/>
    </row>
    <row r="3570" spans="1:6" ht="15" x14ac:dyDescent="0.25">
      <c r="A3570"/>
      <c r="B3570"/>
      <c r="C3570"/>
      <c r="D3570"/>
      <c r="E3570"/>
      <c r="F3570"/>
    </row>
    <row r="3571" spans="1:6" ht="15" x14ac:dyDescent="0.25">
      <c r="A3571"/>
      <c r="B3571"/>
      <c r="C3571"/>
      <c r="D3571"/>
      <c r="E3571"/>
      <c r="F3571"/>
    </row>
    <row r="3572" spans="1:6" ht="15" x14ac:dyDescent="0.25">
      <c r="A3572"/>
      <c r="B3572"/>
      <c r="C3572"/>
      <c r="D3572"/>
      <c r="E3572"/>
      <c r="F3572"/>
    </row>
    <row r="3573" spans="1:6" ht="15" x14ac:dyDescent="0.25">
      <c r="A3573"/>
      <c r="B3573"/>
      <c r="C3573"/>
      <c r="D3573"/>
      <c r="E3573"/>
      <c r="F3573"/>
    </row>
    <row r="3574" spans="1:6" ht="15" x14ac:dyDescent="0.25">
      <c r="A3574"/>
      <c r="B3574"/>
      <c r="C3574"/>
      <c r="D3574"/>
      <c r="E3574"/>
      <c r="F3574"/>
    </row>
    <row r="3575" spans="1:6" ht="15" x14ac:dyDescent="0.25">
      <c r="A3575"/>
      <c r="B3575"/>
      <c r="C3575"/>
      <c r="D3575"/>
      <c r="E3575"/>
      <c r="F3575"/>
    </row>
    <row r="3576" spans="1:6" ht="15" x14ac:dyDescent="0.25">
      <c r="A3576"/>
      <c r="B3576"/>
      <c r="C3576"/>
      <c r="D3576"/>
      <c r="E3576"/>
      <c r="F3576"/>
    </row>
    <row r="3577" spans="1:6" ht="15" x14ac:dyDescent="0.25">
      <c r="A3577"/>
      <c r="B3577"/>
      <c r="C3577"/>
      <c r="D3577"/>
      <c r="E3577"/>
      <c r="F3577"/>
    </row>
    <row r="3578" spans="1:6" ht="15" x14ac:dyDescent="0.25">
      <c r="A3578"/>
      <c r="B3578"/>
      <c r="C3578"/>
      <c r="D3578"/>
      <c r="E3578"/>
      <c r="F3578"/>
    </row>
    <row r="3579" spans="1:6" ht="15" x14ac:dyDescent="0.25">
      <c r="A3579"/>
      <c r="B3579"/>
      <c r="C3579"/>
      <c r="D3579"/>
      <c r="E3579"/>
      <c r="F3579"/>
    </row>
    <row r="3580" spans="1:6" ht="15" x14ac:dyDescent="0.25">
      <c r="A3580"/>
      <c r="B3580"/>
      <c r="C3580"/>
      <c r="D3580"/>
      <c r="E3580"/>
      <c r="F3580"/>
    </row>
    <row r="3581" spans="1:6" ht="15" x14ac:dyDescent="0.25">
      <c r="A3581"/>
      <c r="B3581"/>
      <c r="C3581"/>
      <c r="D3581"/>
      <c r="E3581"/>
      <c r="F3581"/>
    </row>
    <row r="3582" spans="1:6" ht="15" x14ac:dyDescent="0.25">
      <c r="A3582"/>
      <c r="B3582"/>
      <c r="C3582"/>
      <c r="D3582"/>
      <c r="E3582"/>
      <c r="F3582"/>
    </row>
    <row r="3583" spans="1:6" ht="15" x14ac:dyDescent="0.25">
      <c r="A3583"/>
      <c r="B3583"/>
      <c r="C3583"/>
      <c r="D3583"/>
      <c r="E3583"/>
      <c r="F3583"/>
    </row>
    <row r="3584" spans="1:6" ht="15" x14ac:dyDescent="0.25">
      <c r="A3584"/>
      <c r="B3584"/>
      <c r="C3584"/>
      <c r="D3584"/>
      <c r="E3584"/>
      <c r="F3584"/>
    </row>
    <row r="3585" spans="1:6" ht="15" x14ac:dyDescent="0.25">
      <c r="A3585"/>
      <c r="B3585"/>
      <c r="C3585"/>
      <c r="D3585"/>
      <c r="E3585"/>
      <c r="F3585"/>
    </row>
    <row r="3586" spans="1:6" ht="15" x14ac:dyDescent="0.25">
      <c r="A3586"/>
      <c r="B3586"/>
      <c r="C3586"/>
      <c r="D3586"/>
      <c r="E3586"/>
      <c r="F3586"/>
    </row>
    <row r="3587" spans="1:6" ht="15" x14ac:dyDescent="0.25">
      <c r="A3587"/>
      <c r="B3587"/>
      <c r="C3587"/>
      <c r="D3587"/>
      <c r="E3587"/>
      <c r="F3587"/>
    </row>
    <row r="3588" spans="1:6" ht="15" x14ac:dyDescent="0.25">
      <c r="A3588"/>
      <c r="B3588"/>
      <c r="C3588"/>
      <c r="D3588"/>
      <c r="E3588"/>
      <c r="F3588"/>
    </row>
    <row r="3589" spans="1:6" ht="15" x14ac:dyDescent="0.25">
      <c r="A3589"/>
      <c r="B3589"/>
      <c r="C3589"/>
      <c r="D3589"/>
      <c r="E3589"/>
      <c r="F3589"/>
    </row>
    <row r="3590" spans="1:6" ht="15" x14ac:dyDescent="0.25">
      <c r="A3590"/>
      <c r="B3590"/>
      <c r="C3590"/>
      <c r="D3590"/>
      <c r="E3590"/>
      <c r="F3590"/>
    </row>
    <row r="3591" spans="1:6" ht="15" x14ac:dyDescent="0.25">
      <c r="A3591"/>
      <c r="B3591"/>
      <c r="C3591"/>
      <c r="D3591"/>
      <c r="E3591"/>
      <c r="F3591"/>
    </row>
    <row r="3592" spans="1:6" ht="15" x14ac:dyDescent="0.25">
      <c r="A3592"/>
      <c r="B3592"/>
      <c r="C3592"/>
      <c r="D3592"/>
      <c r="E3592"/>
      <c r="F3592"/>
    </row>
    <row r="3593" spans="1:6" ht="15" x14ac:dyDescent="0.25">
      <c r="A3593"/>
      <c r="B3593"/>
      <c r="C3593"/>
      <c r="D3593"/>
      <c r="E3593"/>
      <c r="F3593"/>
    </row>
    <row r="3594" spans="1:6" ht="15" x14ac:dyDescent="0.25">
      <c r="A3594"/>
      <c r="B3594"/>
      <c r="C3594"/>
      <c r="D3594"/>
      <c r="E3594"/>
      <c r="F3594"/>
    </row>
    <row r="3595" spans="1:6" ht="15" x14ac:dyDescent="0.25">
      <c r="A3595"/>
      <c r="B3595"/>
      <c r="C3595"/>
      <c r="D3595"/>
      <c r="E3595"/>
      <c r="F3595"/>
    </row>
    <row r="3596" spans="1:6" ht="15" x14ac:dyDescent="0.25">
      <c r="A3596"/>
      <c r="B3596"/>
      <c r="C3596"/>
      <c r="D3596"/>
      <c r="E3596"/>
      <c r="F3596"/>
    </row>
    <row r="3597" spans="1:6" ht="15" x14ac:dyDescent="0.25">
      <c r="A3597"/>
      <c r="B3597"/>
      <c r="C3597"/>
      <c r="D3597"/>
      <c r="E3597"/>
      <c r="F3597"/>
    </row>
    <row r="3598" spans="1:6" ht="15" x14ac:dyDescent="0.25">
      <c r="A3598"/>
      <c r="B3598"/>
      <c r="C3598"/>
      <c r="D3598"/>
      <c r="E3598"/>
      <c r="F3598"/>
    </row>
    <row r="3599" spans="1:6" ht="15" x14ac:dyDescent="0.25">
      <c r="A3599"/>
      <c r="B3599"/>
      <c r="C3599"/>
      <c r="D3599"/>
      <c r="E3599"/>
      <c r="F3599"/>
    </row>
    <row r="3600" spans="1:6" ht="15" x14ac:dyDescent="0.25">
      <c r="A3600"/>
      <c r="B3600"/>
      <c r="C3600"/>
      <c r="D3600"/>
      <c r="E3600"/>
      <c r="F3600"/>
    </row>
    <row r="3601" spans="1:6" ht="15" x14ac:dyDescent="0.25">
      <c r="A3601"/>
      <c r="B3601"/>
      <c r="C3601"/>
      <c r="D3601"/>
      <c r="E3601"/>
      <c r="F3601"/>
    </row>
    <row r="3602" spans="1:6" ht="15" x14ac:dyDescent="0.25">
      <c r="A3602"/>
      <c r="B3602"/>
      <c r="C3602"/>
      <c r="D3602"/>
      <c r="E3602"/>
      <c r="F3602"/>
    </row>
    <row r="3603" spans="1:6" ht="15" x14ac:dyDescent="0.25">
      <c r="A3603"/>
      <c r="B3603"/>
      <c r="C3603"/>
      <c r="D3603"/>
      <c r="E3603"/>
      <c r="F3603"/>
    </row>
    <row r="3604" spans="1:6" ht="15" x14ac:dyDescent="0.25">
      <c r="A3604"/>
      <c r="B3604"/>
      <c r="C3604"/>
      <c r="D3604"/>
      <c r="E3604"/>
      <c r="F3604"/>
    </row>
    <row r="3605" spans="1:6" ht="15" x14ac:dyDescent="0.25">
      <c r="A3605"/>
      <c r="B3605"/>
      <c r="C3605"/>
      <c r="D3605"/>
      <c r="E3605"/>
      <c r="F3605"/>
    </row>
    <row r="3606" spans="1:6" ht="15" x14ac:dyDescent="0.25">
      <c r="A3606"/>
      <c r="B3606"/>
      <c r="C3606"/>
      <c r="D3606"/>
      <c r="E3606"/>
      <c r="F3606"/>
    </row>
    <row r="3607" spans="1:6" ht="15" x14ac:dyDescent="0.25">
      <c r="A3607"/>
      <c r="B3607"/>
      <c r="C3607"/>
      <c r="D3607"/>
      <c r="E3607"/>
      <c r="F3607"/>
    </row>
    <row r="3608" spans="1:6" ht="15" x14ac:dyDescent="0.25">
      <c r="A3608"/>
      <c r="B3608"/>
      <c r="C3608"/>
      <c r="D3608"/>
      <c r="E3608"/>
      <c r="F3608"/>
    </row>
    <row r="3609" spans="1:6" ht="15" x14ac:dyDescent="0.25">
      <c r="A3609"/>
      <c r="B3609"/>
      <c r="C3609"/>
      <c r="D3609"/>
      <c r="E3609"/>
      <c r="F3609"/>
    </row>
    <row r="3610" spans="1:6" ht="15" x14ac:dyDescent="0.25">
      <c r="A3610"/>
      <c r="B3610"/>
      <c r="C3610"/>
      <c r="D3610"/>
      <c r="E3610"/>
      <c r="F3610"/>
    </row>
    <row r="3611" spans="1:6" ht="15" x14ac:dyDescent="0.25">
      <c r="A3611"/>
      <c r="B3611"/>
      <c r="C3611"/>
      <c r="D3611"/>
      <c r="E3611"/>
      <c r="F3611"/>
    </row>
    <row r="3612" spans="1:6" ht="15" x14ac:dyDescent="0.25">
      <c r="A3612"/>
      <c r="B3612"/>
      <c r="C3612"/>
      <c r="D3612"/>
      <c r="E3612"/>
      <c r="F3612"/>
    </row>
    <row r="3613" spans="1:6" ht="15" x14ac:dyDescent="0.25">
      <c r="A3613"/>
      <c r="B3613"/>
      <c r="C3613"/>
      <c r="D3613"/>
      <c r="E3613"/>
      <c r="F3613"/>
    </row>
    <row r="3614" spans="1:6" ht="15" x14ac:dyDescent="0.25">
      <c r="A3614"/>
      <c r="B3614"/>
      <c r="C3614"/>
      <c r="D3614"/>
      <c r="E3614"/>
      <c r="F3614"/>
    </row>
    <row r="3615" spans="1:6" ht="15" x14ac:dyDescent="0.25">
      <c r="A3615"/>
      <c r="B3615"/>
      <c r="C3615"/>
      <c r="D3615"/>
      <c r="E3615"/>
      <c r="F3615"/>
    </row>
    <row r="3616" spans="1:6" ht="15" x14ac:dyDescent="0.25">
      <c r="A3616"/>
      <c r="B3616"/>
      <c r="C3616"/>
      <c r="D3616"/>
      <c r="E3616"/>
      <c r="F3616"/>
    </row>
    <row r="3617" spans="1:6" ht="15" x14ac:dyDescent="0.25">
      <c r="A3617"/>
      <c r="B3617"/>
      <c r="C3617"/>
      <c r="D3617"/>
      <c r="E3617"/>
      <c r="F3617"/>
    </row>
    <row r="3618" spans="1:6" ht="15" x14ac:dyDescent="0.25">
      <c r="A3618"/>
      <c r="B3618"/>
      <c r="C3618"/>
      <c r="D3618"/>
      <c r="E3618"/>
      <c r="F3618"/>
    </row>
    <row r="3619" spans="1:6" ht="15" x14ac:dyDescent="0.25">
      <c r="A3619"/>
      <c r="B3619"/>
      <c r="C3619"/>
      <c r="D3619"/>
      <c r="E3619"/>
      <c r="F3619"/>
    </row>
    <row r="3620" spans="1:6" ht="15" x14ac:dyDescent="0.25">
      <c r="A3620"/>
      <c r="B3620"/>
      <c r="C3620"/>
      <c r="D3620"/>
      <c r="E3620"/>
      <c r="F3620"/>
    </row>
    <row r="3621" spans="1:6" ht="15" x14ac:dyDescent="0.25">
      <c r="A3621"/>
      <c r="B3621"/>
      <c r="C3621"/>
      <c r="D3621"/>
      <c r="E3621"/>
      <c r="F3621"/>
    </row>
    <row r="3622" spans="1:6" ht="15" x14ac:dyDescent="0.25">
      <c r="A3622"/>
      <c r="B3622"/>
      <c r="C3622"/>
      <c r="D3622"/>
      <c r="E3622"/>
      <c r="F3622"/>
    </row>
    <row r="3623" spans="1:6" ht="15" x14ac:dyDescent="0.25">
      <c r="A3623"/>
      <c r="B3623"/>
      <c r="C3623"/>
      <c r="D3623"/>
      <c r="E3623"/>
      <c r="F3623"/>
    </row>
    <row r="3624" spans="1:6" ht="15" x14ac:dyDescent="0.25">
      <c r="A3624"/>
      <c r="B3624"/>
      <c r="C3624"/>
      <c r="D3624"/>
      <c r="E3624"/>
      <c r="F3624"/>
    </row>
    <row r="3625" spans="1:6" ht="15" x14ac:dyDescent="0.25">
      <c r="A3625"/>
      <c r="B3625"/>
      <c r="C3625"/>
      <c r="D3625"/>
      <c r="E3625"/>
      <c r="F3625"/>
    </row>
    <row r="3626" spans="1:6" ht="15" x14ac:dyDescent="0.25">
      <c r="A3626"/>
      <c r="B3626"/>
      <c r="C3626"/>
      <c r="D3626"/>
      <c r="E3626"/>
      <c r="F3626"/>
    </row>
    <row r="3627" spans="1:6" ht="15" x14ac:dyDescent="0.25">
      <c r="A3627"/>
      <c r="B3627"/>
      <c r="C3627"/>
      <c r="D3627"/>
      <c r="E3627"/>
      <c r="F3627"/>
    </row>
    <row r="3628" spans="1:6" ht="15" x14ac:dyDescent="0.25">
      <c r="A3628"/>
      <c r="B3628"/>
      <c r="C3628"/>
      <c r="D3628"/>
      <c r="E3628"/>
      <c r="F3628"/>
    </row>
    <row r="3629" spans="1:6" ht="15" x14ac:dyDescent="0.25">
      <c r="A3629"/>
      <c r="B3629"/>
      <c r="C3629"/>
      <c r="D3629"/>
      <c r="E3629"/>
      <c r="F3629"/>
    </row>
    <row r="3630" spans="1:6" ht="15" x14ac:dyDescent="0.25">
      <c r="A3630"/>
      <c r="B3630"/>
      <c r="C3630"/>
      <c r="D3630"/>
      <c r="E3630"/>
      <c r="F3630"/>
    </row>
    <row r="3631" spans="1:6" ht="15" x14ac:dyDescent="0.25">
      <c r="A3631"/>
      <c r="B3631"/>
      <c r="C3631"/>
      <c r="D3631"/>
      <c r="E3631"/>
      <c r="F3631"/>
    </row>
    <row r="3632" spans="1:6" ht="15" x14ac:dyDescent="0.25">
      <c r="A3632"/>
      <c r="B3632"/>
      <c r="C3632"/>
      <c r="D3632"/>
      <c r="E3632"/>
      <c r="F3632"/>
    </row>
    <row r="3633" spans="1:6" ht="15" x14ac:dyDescent="0.25">
      <c r="A3633"/>
      <c r="B3633"/>
      <c r="C3633"/>
      <c r="D3633"/>
      <c r="E3633"/>
      <c r="F3633"/>
    </row>
    <row r="3634" spans="1:6" ht="15" x14ac:dyDescent="0.25">
      <c r="A3634"/>
      <c r="B3634"/>
      <c r="C3634"/>
      <c r="D3634"/>
      <c r="E3634"/>
      <c r="F3634"/>
    </row>
    <row r="3635" spans="1:6" ht="15" x14ac:dyDescent="0.25">
      <c r="A3635"/>
      <c r="B3635"/>
      <c r="C3635"/>
      <c r="D3635"/>
      <c r="E3635"/>
      <c r="F3635"/>
    </row>
    <row r="3636" spans="1:6" ht="15" x14ac:dyDescent="0.25">
      <c r="A3636"/>
      <c r="B3636"/>
      <c r="C3636"/>
      <c r="D3636"/>
      <c r="E3636"/>
      <c r="F3636"/>
    </row>
    <row r="3637" spans="1:6" ht="15" x14ac:dyDescent="0.25">
      <c r="A3637"/>
      <c r="B3637"/>
      <c r="C3637"/>
      <c r="D3637"/>
      <c r="E3637"/>
      <c r="F3637"/>
    </row>
    <row r="3638" spans="1:6" ht="15" x14ac:dyDescent="0.25">
      <c r="A3638"/>
      <c r="B3638"/>
      <c r="C3638"/>
      <c r="D3638"/>
      <c r="E3638"/>
      <c r="F3638"/>
    </row>
    <row r="3639" spans="1:6" ht="15" x14ac:dyDescent="0.25">
      <c r="A3639"/>
      <c r="B3639"/>
      <c r="C3639"/>
      <c r="D3639"/>
      <c r="E3639"/>
      <c r="F3639"/>
    </row>
    <row r="3640" spans="1:6" ht="15" x14ac:dyDescent="0.25">
      <c r="A3640"/>
      <c r="B3640"/>
      <c r="C3640"/>
      <c r="D3640"/>
      <c r="E3640"/>
      <c r="F3640"/>
    </row>
    <row r="3641" spans="1:6" ht="15" x14ac:dyDescent="0.25">
      <c r="A3641"/>
      <c r="B3641"/>
      <c r="C3641"/>
      <c r="D3641"/>
      <c r="E3641"/>
      <c r="F3641"/>
    </row>
    <row r="3642" spans="1:6" ht="15" x14ac:dyDescent="0.25">
      <c r="A3642"/>
      <c r="B3642"/>
      <c r="C3642"/>
      <c r="D3642"/>
      <c r="E3642"/>
      <c r="F3642"/>
    </row>
    <row r="3643" spans="1:6" ht="15" x14ac:dyDescent="0.25">
      <c r="A3643"/>
      <c r="B3643"/>
      <c r="C3643"/>
      <c r="D3643"/>
      <c r="E3643"/>
      <c r="F3643"/>
    </row>
    <row r="3644" spans="1:6" ht="15" x14ac:dyDescent="0.25">
      <c r="A3644"/>
      <c r="B3644"/>
      <c r="C3644"/>
      <c r="D3644"/>
      <c r="E3644"/>
      <c r="F3644"/>
    </row>
    <row r="3645" spans="1:6" ht="15" x14ac:dyDescent="0.25">
      <c r="A3645"/>
      <c r="B3645"/>
      <c r="C3645"/>
      <c r="D3645"/>
      <c r="E3645"/>
      <c r="F3645"/>
    </row>
    <row r="3646" spans="1:6" ht="15" x14ac:dyDescent="0.25">
      <c r="A3646"/>
      <c r="B3646"/>
      <c r="C3646"/>
      <c r="D3646"/>
      <c r="E3646"/>
      <c r="F3646"/>
    </row>
    <row r="3647" spans="1:6" ht="15" x14ac:dyDescent="0.25">
      <c r="A3647"/>
      <c r="B3647"/>
      <c r="C3647"/>
      <c r="D3647"/>
      <c r="E3647"/>
      <c r="F3647"/>
    </row>
    <row r="3648" spans="1:6" ht="15" x14ac:dyDescent="0.25">
      <c r="A3648"/>
      <c r="B3648"/>
      <c r="C3648"/>
      <c r="D3648"/>
      <c r="E3648"/>
      <c r="F3648"/>
    </row>
    <row r="3649" spans="1:6" ht="15" x14ac:dyDescent="0.25">
      <c r="A3649"/>
      <c r="B3649"/>
      <c r="C3649"/>
      <c r="D3649"/>
      <c r="E3649"/>
      <c r="F3649"/>
    </row>
    <row r="3650" spans="1:6" ht="15" x14ac:dyDescent="0.25">
      <c r="A3650"/>
      <c r="B3650"/>
      <c r="C3650"/>
      <c r="D3650"/>
      <c r="E3650"/>
      <c r="F3650"/>
    </row>
    <row r="3651" spans="1:6" ht="15" x14ac:dyDescent="0.25">
      <c r="A3651"/>
      <c r="B3651"/>
      <c r="C3651"/>
      <c r="D3651"/>
      <c r="E3651"/>
      <c r="F3651"/>
    </row>
    <row r="3652" spans="1:6" ht="15" x14ac:dyDescent="0.25">
      <c r="A3652"/>
      <c r="B3652"/>
      <c r="C3652"/>
      <c r="D3652"/>
      <c r="E3652"/>
      <c r="F3652"/>
    </row>
    <row r="3653" spans="1:6" ht="15" x14ac:dyDescent="0.25">
      <c r="A3653"/>
      <c r="B3653"/>
      <c r="C3653"/>
      <c r="D3653"/>
      <c r="E3653"/>
      <c r="F3653"/>
    </row>
    <row r="3654" spans="1:6" ht="15" x14ac:dyDescent="0.25">
      <c r="A3654"/>
      <c r="B3654"/>
      <c r="C3654"/>
      <c r="D3654"/>
      <c r="E3654"/>
      <c r="F3654"/>
    </row>
    <row r="3655" spans="1:6" ht="15" x14ac:dyDescent="0.25">
      <c r="A3655"/>
      <c r="B3655"/>
      <c r="C3655"/>
      <c r="D3655"/>
      <c r="E3655"/>
      <c r="F3655"/>
    </row>
    <row r="3656" spans="1:6" ht="15" x14ac:dyDescent="0.25">
      <c r="A3656"/>
      <c r="B3656"/>
      <c r="C3656"/>
      <c r="D3656"/>
      <c r="E3656"/>
      <c r="F3656"/>
    </row>
    <row r="3657" spans="1:6" ht="15" x14ac:dyDescent="0.25">
      <c r="A3657"/>
      <c r="B3657"/>
      <c r="C3657"/>
      <c r="D3657"/>
      <c r="E3657"/>
      <c r="F3657"/>
    </row>
    <row r="3658" spans="1:6" ht="15" x14ac:dyDescent="0.25">
      <c r="A3658"/>
      <c r="B3658"/>
      <c r="C3658"/>
      <c r="D3658"/>
      <c r="E3658"/>
      <c r="F3658"/>
    </row>
    <row r="3659" spans="1:6" ht="15" x14ac:dyDescent="0.25">
      <c r="A3659"/>
      <c r="B3659"/>
      <c r="C3659"/>
      <c r="D3659"/>
      <c r="E3659"/>
      <c r="F3659"/>
    </row>
    <row r="3660" spans="1:6" ht="15" x14ac:dyDescent="0.25">
      <c r="A3660"/>
      <c r="B3660"/>
      <c r="C3660"/>
      <c r="D3660"/>
      <c r="E3660"/>
      <c r="F3660"/>
    </row>
    <row r="3661" spans="1:6" ht="15" x14ac:dyDescent="0.25">
      <c r="A3661"/>
      <c r="B3661"/>
      <c r="C3661"/>
      <c r="D3661"/>
      <c r="E3661"/>
      <c r="F3661"/>
    </row>
    <row r="3662" spans="1:6" ht="15" x14ac:dyDescent="0.25">
      <c r="A3662"/>
      <c r="B3662"/>
      <c r="C3662"/>
      <c r="D3662"/>
      <c r="E3662"/>
      <c r="F3662"/>
    </row>
    <row r="3663" spans="1:6" ht="15" x14ac:dyDescent="0.25">
      <c r="A3663"/>
      <c r="B3663"/>
      <c r="C3663"/>
      <c r="D3663"/>
      <c r="E3663"/>
      <c r="F3663"/>
    </row>
    <row r="3664" spans="1:6" ht="15" x14ac:dyDescent="0.25">
      <c r="A3664"/>
      <c r="B3664"/>
      <c r="C3664"/>
      <c r="D3664"/>
      <c r="E3664"/>
      <c r="F3664"/>
    </row>
    <row r="3665" spans="1:6" ht="15" x14ac:dyDescent="0.25">
      <c r="A3665"/>
      <c r="B3665"/>
      <c r="C3665"/>
      <c r="D3665"/>
      <c r="E3665"/>
      <c r="F3665"/>
    </row>
    <row r="3666" spans="1:6" ht="15" x14ac:dyDescent="0.25">
      <c r="A3666"/>
      <c r="B3666"/>
      <c r="C3666"/>
      <c r="D3666"/>
      <c r="E3666"/>
      <c r="F3666"/>
    </row>
    <row r="3667" spans="1:6" ht="15" x14ac:dyDescent="0.25">
      <c r="A3667"/>
      <c r="B3667"/>
      <c r="C3667"/>
      <c r="D3667"/>
      <c r="E3667"/>
      <c r="F3667"/>
    </row>
    <row r="3668" spans="1:6" ht="15" x14ac:dyDescent="0.25">
      <c r="A3668"/>
      <c r="B3668"/>
      <c r="C3668"/>
      <c r="D3668"/>
      <c r="E3668"/>
      <c r="F3668"/>
    </row>
    <row r="3669" spans="1:6" ht="15" x14ac:dyDescent="0.25">
      <c r="A3669"/>
      <c r="B3669"/>
      <c r="C3669"/>
      <c r="D3669"/>
      <c r="E3669"/>
      <c r="F3669"/>
    </row>
    <row r="3670" spans="1:6" ht="15" x14ac:dyDescent="0.25">
      <c r="A3670"/>
      <c r="B3670"/>
      <c r="C3670"/>
      <c r="D3670"/>
      <c r="E3670"/>
      <c r="F3670"/>
    </row>
    <row r="3671" spans="1:6" ht="15" x14ac:dyDescent="0.25">
      <c r="A3671"/>
      <c r="B3671"/>
      <c r="C3671"/>
      <c r="D3671"/>
      <c r="E3671"/>
      <c r="F3671"/>
    </row>
    <row r="3672" spans="1:6" ht="15" x14ac:dyDescent="0.25">
      <c r="A3672"/>
      <c r="B3672"/>
      <c r="C3672"/>
      <c r="D3672"/>
      <c r="E3672"/>
      <c r="F3672"/>
    </row>
    <row r="3673" spans="1:6" ht="15" x14ac:dyDescent="0.25">
      <c r="A3673"/>
      <c r="B3673"/>
      <c r="C3673"/>
      <c r="D3673"/>
      <c r="E3673"/>
      <c r="F3673"/>
    </row>
    <row r="3674" spans="1:6" ht="15" x14ac:dyDescent="0.25">
      <c r="A3674"/>
      <c r="B3674"/>
      <c r="C3674"/>
      <c r="D3674"/>
      <c r="E3674"/>
      <c r="F3674"/>
    </row>
    <row r="3675" spans="1:6" ht="15" x14ac:dyDescent="0.25">
      <c r="A3675"/>
      <c r="B3675"/>
      <c r="C3675"/>
      <c r="D3675"/>
      <c r="E3675"/>
      <c r="F3675"/>
    </row>
    <row r="3676" spans="1:6" ht="15" x14ac:dyDescent="0.25">
      <c r="A3676"/>
      <c r="B3676"/>
      <c r="C3676"/>
      <c r="D3676"/>
      <c r="E3676"/>
      <c r="F3676"/>
    </row>
    <row r="3677" spans="1:6" ht="15" x14ac:dyDescent="0.25">
      <c r="A3677"/>
      <c r="B3677"/>
      <c r="C3677"/>
      <c r="D3677"/>
      <c r="E3677"/>
      <c r="F3677"/>
    </row>
    <row r="3678" spans="1:6" ht="15" x14ac:dyDescent="0.25">
      <c r="A3678"/>
      <c r="B3678"/>
      <c r="C3678"/>
      <c r="D3678"/>
      <c r="E3678"/>
      <c r="F3678"/>
    </row>
    <row r="3679" spans="1:6" ht="15" x14ac:dyDescent="0.25">
      <c r="A3679"/>
      <c r="B3679"/>
      <c r="C3679"/>
      <c r="D3679"/>
      <c r="E3679"/>
      <c r="F3679"/>
    </row>
    <row r="3680" spans="1:6" ht="15" x14ac:dyDescent="0.25">
      <c r="A3680"/>
      <c r="B3680"/>
      <c r="C3680"/>
      <c r="D3680"/>
      <c r="E3680"/>
      <c r="F3680"/>
    </row>
    <row r="3681" spans="1:6" ht="15" x14ac:dyDescent="0.25">
      <c r="A3681"/>
      <c r="B3681"/>
      <c r="C3681"/>
      <c r="D3681"/>
      <c r="E3681"/>
      <c r="F3681"/>
    </row>
    <row r="3682" spans="1:6" ht="15" x14ac:dyDescent="0.25">
      <c r="A3682"/>
      <c r="B3682"/>
      <c r="C3682"/>
      <c r="D3682"/>
      <c r="E3682"/>
      <c r="F3682"/>
    </row>
    <row r="3683" spans="1:6" ht="15" x14ac:dyDescent="0.25">
      <c r="A3683"/>
      <c r="B3683"/>
      <c r="C3683"/>
      <c r="D3683"/>
      <c r="E3683"/>
      <c r="F3683"/>
    </row>
    <row r="3684" spans="1:6" ht="15" x14ac:dyDescent="0.25">
      <c r="A3684"/>
      <c r="B3684"/>
      <c r="C3684"/>
      <c r="D3684"/>
      <c r="E3684"/>
      <c r="F3684"/>
    </row>
    <row r="3685" spans="1:6" ht="15" x14ac:dyDescent="0.25">
      <c r="A3685"/>
      <c r="B3685"/>
      <c r="C3685"/>
      <c r="D3685"/>
      <c r="E3685"/>
      <c r="F3685"/>
    </row>
    <row r="3686" spans="1:6" ht="15" x14ac:dyDescent="0.25">
      <c r="A3686"/>
      <c r="B3686"/>
      <c r="C3686"/>
      <c r="D3686"/>
      <c r="E3686"/>
      <c r="F3686"/>
    </row>
    <row r="3687" spans="1:6" ht="15" x14ac:dyDescent="0.25">
      <c r="A3687"/>
      <c r="B3687"/>
      <c r="C3687"/>
      <c r="D3687"/>
      <c r="E3687"/>
      <c r="F3687"/>
    </row>
    <row r="3688" spans="1:6" ht="15" x14ac:dyDescent="0.25">
      <c r="A3688"/>
      <c r="B3688"/>
      <c r="C3688"/>
      <c r="D3688"/>
      <c r="E3688"/>
      <c r="F3688"/>
    </row>
    <row r="3689" spans="1:6" ht="15" x14ac:dyDescent="0.25">
      <c r="A3689"/>
      <c r="B3689"/>
      <c r="C3689"/>
      <c r="D3689"/>
      <c r="E3689"/>
      <c r="F3689"/>
    </row>
    <row r="3690" spans="1:6" ht="15" x14ac:dyDescent="0.25">
      <c r="A3690"/>
      <c r="B3690"/>
      <c r="C3690"/>
      <c r="D3690"/>
      <c r="E3690"/>
      <c r="F3690"/>
    </row>
    <row r="3691" spans="1:6" ht="15" x14ac:dyDescent="0.25">
      <c r="A3691"/>
      <c r="B3691"/>
      <c r="C3691"/>
      <c r="D3691"/>
      <c r="E3691"/>
      <c r="F3691"/>
    </row>
    <row r="3692" spans="1:6" ht="15" x14ac:dyDescent="0.25">
      <c r="A3692"/>
      <c r="B3692"/>
      <c r="C3692"/>
      <c r="D3692"/>
      <c r="E3692"/>
      <c r="F3692"/>
    </row>
    <row r="3693" spans="1:6" ht="15" x14ac:dyDescent="0.25">
      <c r="A3693"/>
      <c r="B3693"/>
      <c r="C3693"/>
      <c r="D3693"/>
      <c r="E3693"/>
      <c r="F3693"/>
    </row>
    <row r="3694" spans="1:6" ht="15" x14ac:dyDescent="0.25">
      <c r="A3694"/>
      <c r="B3694"/>
      <c r="C3694"/>
      <c r="D3694"/>
      <c r="E3694"/>
      <c r="F3694"/>
    </row>
    <row r="3695" spans="1:6" ht="15" x14ac:dyDescent="0.25">
      <c r="A3695"/>
      <c r="B3695"/>
      <c r="C3695"/>
      <c r="D3695"/>
      <c r="E3695"/>
      <c r="F3695"/>
    </row>
    <row r="3696" spans="1:6" ht="15" x14ac:dyDescent="0.25">
      <c r="A3696"/>
      <c r="B3696"/>
      <c r="C3696"/>
      <c r="D3696"/>
      <c r="E3696"/>
      <c r="F3696"/>
    </row>
    <row r="3697" spans="1:6" ht="15" x14ac:dyDescent="0.25">
      <c r="A3697"/>
      <c r="B3697"/>
      <c r="C3697"/>
      <c r="D3697"/>
      <c r="E3697"/>
      <c r="F3697"/>
    </row>
    <row r="3698" spans="1:6" ht="15" x14ac:dyDescent="0.25">
      <c r="A3698"/>
      <c r="B3698"/>
      <c r="C3698"/>
      <c r="D3698"/>
      <c r="E3698"/>
      <c r="F3698"/>
    </row>
    <row r="3699" spans="1:6" ht="15" x14ac:dyDescent="0.25">
      <c r="A3699"/>
      <c r="B3699"/>
      <c r="C3699"/>
      <c r="D3699"/>
      <c r="E3699"/>
      <c r="F3699"/>
    </row>
    <row r="3700" spans="1:6" ht="15" x14ac:dyDescent="0.25">
      <c r="A3700"/>
      <c r="B3700"/>
      <c r="C3700"/>
      <c r="D3700"/>
      <c r="E3700"/>
      <c r="F3700"/>
    </row>
    <row r="3701" spans="1:6" ht="15" x14ac:dyDescent="0.25">
      <c r="A3701"/>
      <c r="B3701"/>
      <c r="C3701"/>
      <c r="D3701"/>
      <c r="E3701"/>
      <c r="F3701"/>
    </row>
    <row r="3702" spans="1:6" ht="15" x14ac:dyDescent="0.25">
      <c r="A3702"/>
      <c r="B3702"/>
      <c r="C3702"/>
      <c r="D3702"/>
      <c r="E3702"/>
      <c r="F3702"/>
    </row>
    <row r="3703" spans="1:6" ht="15" x14ac:dyDescent="0.25">
      <c r="A3703"/>
      <c r="B3703"/>
      <c r="C3703"/>
      <c r="D3703"/>
      <c r="E3703"/>
      <c r="F3703"/>
    </row>
    <row r="3704" spans="1:6" ht="15" x14ac:dyDescent="0.25">
      <c r="A3704"/>
      <c r="B3704"/>
      <c r="C3704"/>
      <c r="D3704"/>
      <c r="E3704"/>
      <c r="F3704"/>
    </row>
    <row r="3705" spans="1:6" ht="15" x14ac:dyDescent="0.25">
      <c r="A3705"/>
      <c r="B3705"/>
      <c r="C3705"/>
      <c r="D3705"/>
      <c r="E3705"/>
      <c r="F3705"/>
    </row>
    <row r="3706" spans="1:6" ht="15" x14ac:dyDescent="0.25">
      <c r="A3706"/>
      <c r="B3706"/>
      <c r="C3706"/>
      <c r="D3706"/>
      <c r="E3706"/>
      <c r="F3706"/>
    </row>
    <row r="3707" spans="1:6" ht="15" x14ac:dyDescent="0.25">
      <c r="A3707"/>
      <c r="B3707"/>
      <c r="C3707"/>
      <c r="D3707"/>
      <c r="E3707"/>
      <c r="F3707"/>
    </row>
    <row r="3708" spans="1:6" ht="15" x14ac:dyDescent="0.25">
      <c r="A3708"/>
      <c r="B3708"/>
      <c r="C3708"/>
      <c r="D3708"/>
      <c r="E3708"/>
      <c r="F3708"/>
    </row>
    <row r="3709" spans="1:6" ht="15" x14ac:dyDescent="0.25">
      <c r="A3709"/>
      <c r="B3709"/>
      <c r="C3709"/>
      <c r="D3709"/>
      <c r="E3709"/>
      <c r="F3709"/>
    </row>
    <row r="3710" spans="1:6" ht="15" x14ac:dyDescent="0.25">
      <c r="A3710"/>
      <c r="B3710"/>
      <c r="C3710"/>
      <c r="D3710"/>
      <c r="E3710"/>
      <c r="F3710"/>
    </row>
    <row r="3711" spans="1:6" ht="15" x14ac:dyDescent="0.25">
      <c r="A3711"/>
      <c r="B3711"/>
      <c r="C3711"/>
      <c r="D3711"/>
      <c r="E3711"/>
      <c r="F3711"/>
    </row>
    <row r="3712" spans="1:6" ht="15" x14ac:dyDescent="0.25">
      <c r="A3712"/>
      <c r="B3712"/>
      <c r="C3712"/>
      <c r="D3712"/>
      <c r="E3712"/>
      <c r="F3712"/>
    </row>
    <row r="3713" spans="1:6" ht="15" x14ac:dyDescent="0.25">
      <c r="A3713"/>
      <c r="B3713"/>
      <c r="C3713"/>
      <c r="D3713"/>
      <c r="E3713"/>
      <c r="F3713"/>
    </row>
    <row r="3714" spans="1:6" ht="15" x14ac:dyDescent="0.25">
      <c r="A3714"/>
      <c r="B3714"/>
      <c r="C3714"/>
      <c r="D3714"/>
      <c r="E3714"/>
      <c r="F3714"/>
    </row>
    <row r="3715" spans="1:6" ht="15" x14ac:dyDescent="0.25">
      <c r="A3715"/>
      <c r="B3715"/>
      <c r="C3715"/>
      <c r="D3715"/>
      <c r="E3715"/>
      <c r="F3715"/>
    </row>
    <row r="3716" spans="1:6" ht="15" x14ac:dyDescent="0.25">
      <c r="A3716"/>
      <c r="B3716"/>
      <c r="C3716"/>
      <c r="D3716"/>
      <c r="E3716"/>
      <c r="F3716"/>
    </row>
    <row r="3717" spans="1:6" ht="15" x14ac:dyDescent="0.25">
      <c r="A3717"/>
      <c r="B3717"/>
      <c r="C3717"/>
      <c r="D3717"/>
      <c r="E3717"/>
      <c r="F3717"/>
    </row>
    <row r="3718" spans="1:6" ht="15" x14ac:dyDescent="0.25">
      <c r="A3718"/>
      <c r="B3718"/>
      <c r="C3718"/>
      <c r="D3718"/>
      <c r="E3718"/>
      <c r="F3718"/>
    </row>
    <row r="3719" spans="1:6" ht="15" x14ac:dyDescent="0.25">
      <c r="A3719"/>
      <c r="B3719"/>
      <c r="C3719"/>
      <c r="D3719"/>
      <c r="E3719"/>
      <c r="F3719"/>
    </row>
    <row r="3720" spans="1:6" ht="15" x14ac:dyDescent="0.25">
      <c r="A3720"/>
      <c r="B3720"/>
      <c r="C3720"/>
      <c r="D3720"/>
      <c r="E3720"/>
      <c r="F3720"/>
    </row>
    <row r="3721" spans="1:6" ht="15" x14ac:dyDescent="0.25">
      <c r="A3721"/>
      <c r="B3721"/>
      <c r="C3721"/>
      <c r="D3721"/>
      <c r="E3721"/>
      <c r="F3721"/>
    </row>
    <row r="3722" spans="1:6" ht="15" x14ac:dyDescent="0.25">
      <c r="A3722"/>
      <c r="B3722"/>
      <c r="C3722"/>
      <c r="D3722"/>
      <c r="E3722"/>
      <c r="F3722"/>
    </row>
    <row r="3723" spans="1:6" ht="15" x14ac:dyDescent="0.25">
      <c r="A3723"/>
      <c r="B3723"/>
      <c r="C3723"/>
      <c r="D3723"/>
      <c r="E3723"/>
      <c r="F3723"/>
    </row>
    <row r="3724" spans="1:6" ht="15" x14ac:dyDescent="0.25">
      <c r="A3724"/>
      <c r="B3724"/>
      <c r="C3724"/>
      <c r="D3724"/>
      <c r="E3724"/>
      <c r="F3724"/>
    </row>
    <row r="3725" spans="1:6" ht="15" x14ac:dyDescent="0.25">
      <c r="A3725"/>
      <c r="B3725"/>
      <c r="C3725"/>
      <c r="D3725"/>
      <c r="E3725"/>
      <c r="F3725"/>
    </row>
    <row r="3726" spans="1:6" ht="15" x14ac:dyDescent="0.25">
      <c r="A3726"/>
      <c r="B3726"/>
      <c r="C3726"/>
      <c r="D3726"/>
      <c r="E3726"/>
      <c r="F3726"/>
    </row>
    <row r="3727" spans="1:6" ht="15" x14ac:dyDescent="0.25">
      <c r="A3727"/>
      <c r="B3727"/>
      <c r="C3727"/>
      <c r="D3727"/>
      <c r="E3727"/>
      <c r="F3727"/>
    </row>
    <row r="3728" spans="1:6" ht="15" x14ac:dyDescent="0.25">
      <c r="A3728"/>
      <c r="B3728"/>
      <c r="C3728"/>
      <c r="D3728"/>
      <c r="E3728"/>
      <c r="F3728"/>
    </row>
    <row r="3729" spans="1:6" ht="15" x14ac:dyDescent="0.25">
      <c r="A3729"/>
      <c r="B3729"/>
      <c r="C3729"/>
      <c r="D3729"/>
      <c r="E3729"/>
      <c r="F3729"/>
    </row>
    <row r="3730" spans="1:6" ht="15" x14ac:dyDescent="0.25">
      <c r="A3730"/>
      <c r="B3730"/>
      <c r="C3730"/>
      <c r="D3730"/>
      <c r="E3730"/>
      <c r="F3730"/>
    </row>
    <row r="3731" spans="1:6" ht="15" x14ac:dyDescent="0.25">
      <c r="A3731"/>
      <c r="B3731"/>
      <c r="C3731"/>
      <c r="D3731"/>
      <c r="E3731"/>
      <c r="F3731"/>
    </row>
    <row r="3732" spans="1:6" ht="15" x14ac:dyDescent="0.25">
      <c r="A3732"/>
      <c r="B3732"/>
      <c r="C3732"/>
      <c r="D3732"/>
      <c r="E3732"/>
      <c r="F3732"/>
    </row>
    <row r="3733" spans="1:6" ht="15" x14ac:dyDescent="0.25">
      <c r="A3733"/>
      <c r="B3733"/>
      <c r="C3733"/>
      <c r="D3733"/>
      <c r="E3733"/>
      <c r="F3733"/>
    </row>
    <row r="3734" spans="1:6" ht="15" x14ac:dyDescent="0.25">
      <c r="A3734"/>
      <c r="B3734"/>
      <c r="C3734"/>
      <c r="D3734"/>
      <c r="E3734"/>
      <c r="F3734"/>
    </row>
    <row r="3735" spans="1:6" ht="15" x14ac:dyDescent="0.25">
      <c r="A3735"/>
      <c r="B3735"/>
      <c r="C3735"/>
      <c r="D3735"/>
      <c r="E3735"/>
      <c r="F3735"/>
    </row>
    <row r="3736" spans="1:6" ht="15" x14ac:dyDescent="0.25">
      <c r="A3736"/>
      <c r="B3736"/>
      <c r="C3736"/>
      <c r="D3736"/>
      <c r="E3736"/>
      <c r="F3736"/>
    </row>
    <row r="3737" spans="1:6" ht="15" x14ac:dyDescent="0.25">
      <c r="A3737"/>
      <c r="B3737"/>
      <c r="C3737"/>
      <c r="D3737"/>
      <c r="E3737"/>
      <c r="F3737"/>
    </row>
    <row r="3738" spans="1:6" ht="15" x14ac:dyDescent="0.25">
      <c r="A3738"/>
      <c r="B3738"/>
      <c r="C3738"/>
      <c r="D3738"/>
      <c r="E3738"/>
      <c r="F3738"/>
    </row>
    <row r="3739" spans="1:6" ht="15" x14ac:dyDescent="0.25">
      <c r="A3739"/>
      <c r="B3739"/>
      <c r="C3739"/>
      <c r="D3739"/>
      <c r="E3739"/>
      <c r="F3739"/>
    </row>
    <row r="3740" spans="1:6" ht="15" x14ac:dyDescent="0.25">
      <c r="A3740"/>
      <c r="B3740"/>
      <c r="C3740"/>
      <c r="D3740"/>
      <c r="E3740"/>
      <c r="F3740"/>
    </row>
    <row r="3741" spans="1:6" ht="15" x14ac:dyDescent="0.25">
      <c r="A3741"/>
      <c r="B3741"/>
      <c r="C3741"/>
      <c r="D3741"/>
      <c r="E3741"/>
      <c r="F3741"/>
    </row>
    <row r="3742" spans="1:6" ht="15" x14ac:dyDescent="0.25">
      <c r="A3742"/>
      <c r="B3742"/>
      <c r="C3742"/>
      <c r="D3742"/>
      <c r="E3742"/>
      <c r="F3742"/>
    </row>
    <row r="3743" spans="1:6" ht="15" x14ac:dyDescent="0.25">
      <c r="A3743"/>
      <c r="B3743"/>
      <c r="C3743"/>
      <c r="D3743"/>
      <c r="E3743"/>
      <c r="F3743"/>
    </row>
    <row r="3744" spans="1:6" ht="15" x14ac:dyDescent="0.25">
      <c r="A3744"/>
      <c r="B3744"/>
      <c r="C3744"/>
      <c r="D3744"/>
      <c r="E3744"/>
      <c r="F3744"/>
    </row>
    <row r="3745" spans="1:6" ht="15" x14ac:dyDescent="0.25">
      <c r="A3745"/>
      <c r="B3745"/>
      <c r="C3745"/>
      <c r="D3745"/>
      <c r="E3745"/>
      <c r="F3745"/>
    </row>
    <row r="3746" spans="1:6" ht="15" x14ac:dyDescent="0.25">
      <c r="A3746"/>
      <c r="B3746"/>
      <c r="C3746"/>
      <c r="D3746"/>
      <c r="E3746"/>
      <c r="F3746"/>
    </row>
    <row r="3747" spans="1:6" ht="15" x14ac:dyDescent="0.25">
      <c r="A3747"/>
      <c r="B3747"/>
      <c r="C3747"/>
      <c r="D3747"/>
      <c r="E3747"/>
      <c r="F3747"/>
    </row>
    <row r="3748" spans="1:6" ht="15" x14ac:dyDescent="0.25">
      <c r="A3748"/>
      <c r="B3748"/>
      <c r="C3748"/>
      <c r="D3748"/>
      <c r="E3748"/>
      <c r="F3748"/>
    </row>
    <row r="3749" spans="1:6" ht="15" x14ac:dyDescent="0.25">
      <c r="A3749"/>
      <c r="B3749"/>
      <c r="C3749"/>
      <c r="D3749"/>
      <c r="E3749"/>
      <c r="F3749"/>
    </row>
    <row r="3750" spans="1:6" ht="15" x14ac:dyDescent="0.25">
      <c r="A3750"/>
      <c r="B3750"/>
      <c r="C3750"/>
      <c r="D3750"/>
      <c r="E3750"/>
      <c r="F3750"/>
    </row>
    <row r="3751" spans="1:6" ht="15" x14ac:dyDescent="0.25">
      <c r="A3751"/>
      <c r="B3751"/>
      <c r="C3751"/>
      <c r="D3751"/>
      <c r="E3751"/>
      <c r="F3751"/>
    </row>
    <row r="3752" spans="1:6" ht="15" x14ac:dyDescent="0.25">
      <c r="A3752"/>
      <c r="B3752"/>
      <c r="C3752"/>
      <c r="D3752"/>
      <c r="E3752"/>
      <c r="F3752"/>
    </row>
    <row r="3753" spans="1:6" ht="15" x14ac:dyDescent="0.25">
      <c r="A3753"/>
      <c r="B3753"/>
      <c r="C3753"/>
      <c r="D3753"/>
      <c r="E3753"/>
      <c r="F3753"/>
    </row>
    <row r="3754" spans="1:6" ht="15" x14ac:dyDescent="0.25">
      <c r="A3754"/>
      <c r="B3754"/>
      <c r="C3754"/>
      <c r="D3754"/>
      <c r="E3754"/>
      <c r="F3754"/>
    </row>
    <row r="3755" spans="1:6" ht="15" x14ac:dyDescent="0.25">
      <c r="A3755"/>
      <c r="B3755"/>
      <c r="C3755"/>
      <c r="D3755"/>
      <c r="E3755"/>
      <c r="F3755"/>
    </row>
    <row r="3756" spans="1:6" ht="15" x14ac:dyDescent="0.25">
      <c r="A3756"/>
      <c r="B3756"/>
      <c r="C3756"/>
      <c r="D3756"/>
      <c r="E3756"/>
      <c r="F3756"/>
    </row>
    <row r="3757" spans="1:6" ht="15" x14ac:dyDescent="0.25">
      <c r="A3757"/>
      <c r="B3757"/>
      <c r="C3757"/>
      <c r="D3757"/>
      <c r="E3757"/>
      <c r="F3757"/>
    </row>
    <row r="3758" spans="1:6" ht="15" x14ac:dyDescent="0.25">
      <c r="A3758"/>
      <c r="B3758"/>
      <c r="C3758"/>
      <c r="D3758"/>
      <c r="E3758"/>
      <c r="F3758"/>
    </row>
    <row r="3759" spans="1:6" ht="15" x14ac:dyDescent="0.25">
      <c r="A3759"/>
      <c r="B3759"/>
      <c r="C3759"/>
      <c r="D3759"/>
      <c r="E3759"/>
      <c r="F3759"/>
    </row>
    <row r="3760" spans="1:6" ht="15" x14ac:dyDescent="0.25">
      <c r="A3760"/>
      <c r="B3760"/>
      <c r="C3760"/>
      <c r="D3760"/>
      <c r="E3760"/>
      <c r="F3760"/>
    </row>
    <row r="3761" spans="1:6" ht="15" x14ac:dyDescent="0.25">
      <c r="A3761"/>
      <c r="B3761"/>
      <c r="C3761"/>
      <c r="D3761"/>
      <c r="E3761"/>
      <c r="F3761"/>
    </row>
    <row r="3762" spans="1:6" ht="15" x14ac:dyDescent="0.25">
      <c r="A3762"/>
      <c r="B3762"/>
      <c r="C3762"/>
      <c r="D3762"/>
      <c r="E3762"/>
      <c r="F3762"/>
    </row>
    <row r="3763" spans="1:6" ht="15" x14ac:dyDescent="0.25">
      <c r="A3763"/>
      <c r="B3763"/>
      <c r="C3763"/>
      <c r="D3763"/>
      <c r="E3763"/>
      <c r="F3763"/>
    </row>
    <row r="3764" spans="1:6" ht="15" x14ac:dyDescent="0.25">
      <c r="A3764"/>
      <c r="B3764"/>
      <c r="C3764"/>
      <c r="D3764"/>
      <c r="E3764"/>
      <c r="F3764"/>
    </row>
    <row r="3765" spans="1:6" ht="15" x14ac:dyDescent="0.25">
      <c r="A3765"/>
      <c r="B3765"/>
      <c r="C3765"/>
      <c r="D3765"/>
      <c r="E3765"/>
      <c r="F3765"/>
    </row>
    <row r="3766" spans="1:6" ht="15" x14ac:dyDescent="0.25">
      <c r="A3766"/>
      <c r="B3766"/>
      <c r="C3766"/>
      <c r="D3766"/>
      <c r="E3766"/>
      <c r="F3766"/>
    </row>
    <row r="3767" spans="1:6" ht="15" x14ac:dyDescent="0.25">
      <c r="A3767"/>
      <c r="B3767"/>
      <c r="C3767"/>
      <c r="D3767"/>
      <c r="E3767"/>
      <c r="F3767"/>
    </row>
    <row r="3768" spans="1:6" ht="15" x14ac:dyDescent="0.25">
      <c r="A3768"/>
      <c r="B3768"/>
      <c r="C3768"/>
      <c r="D3768"/>
      <c r="E3768"/>
      <c r="F3768"/>
    </row>
    <row r="3769" spans="1:6" ht="15" x14ac:dyDescent="0.25">
      <c r="A3769"/>
      <c r="B3769"/>
      <c r="C3769"/>
      <c r="D3769"/>
      <c r="E3769"/>
      <c r="F3769"/>
    </row>
    <row r="3770" spans="1:6" ht="15" x14ac:dyDescent="0.25">
      <c r="A3770"/>
      <c r="B3770"/>
      <c r="C3770"/>
      <c r="D3770"/>
      <c r="E3770"/>
      <c r="F3770"/>
    </row>
    <row r="3771" spans="1:6" ht="15" x14ac:dyDescent="0.25">
      <c r="A3771"/>
      <c r="B3771"/>
      <c r="C3771"/>
      <c r="D3771"/>
      <c r="E3771"/>
      <c r="F3771"/>
    </row>
    <row r="3772" spans="1:6" ht="15" x14ac:dyDescent="0.25">
      <c r="A3772"/>
      <c r="B3772"/>
      <c r="C3772"/>
      <c r="D3772"/>
      <c r="E3772"/>
      <c r="F3772"/>
    </row>
    <row r="3773" spans="1:6" ht="15" x14ac:dyDescent="0.25">
      <c r="A3773"/>
      <c r="B3773"/>
      <c r="C3773"/>
      <c r="D3773"/>
      <c r="E3773"/>
      <c r="F3773"/>
    </row>
    <row r="3774" spans="1:6" ht="15" x14ac:dyDescent="0.25">
      <c r="A3774"/>
      <c r="B3774"/>
      <c r="C3774"/>
      <c r="D3774"/>
      <c r="E3774"/>
      <c r="F3774"/>
    </row>
    <row r="3775" spans="1:6" ht="15" x14ac:dyDescent="0.25">
      <c r="A3775"/>
      <c r="B3775"/>
      <c r="C3775"/>
      <c r="D3775"/>
      <c r="E3775"/>
      <c r="F3775"/>
    </row>
    <row r="3776" spans="1:6" ht="15" x14ac:dyDescent="0.25">
      <c r="A3776"/>
      <c r="B3776"/>
      <c r="C3776"/>
      <c r="D3776"/>
      <c r="E3776"/>
      <c r="F3776"/>
    </row>
    <row r="3777" spans="1:6" ht="15" x14ac:dyDescent="0.25">
      <c r="A3777"/>
      <c r="B3777"/>
      <c r="C3777"/>
      <c r="D3777"/>
      <c r="E3777"/>
      <c r="F3777"/>
    </row>
    <row r="3778" spans="1:6" ht="15" x14ac:dyDescent="0.25">
      <c r="A3778"/>
      <c r="B3778"/>
      <c r="C3778"/>
      <c r="D3778"/>
      <c r="E3778"/>
      <c r="F3778"/>
    </row>
    <row r="3779" spans="1:6" ht="15" x14ac:dyDescent="0.25">
      <c r="A3779"/>
      <c r="B3779"/>
      <c r="C3779"/>
      <c r="D3779"/>
      <c r="E3779"/>
      <c r="F3779"/>
    </row>
    <row r="3780" spans="1:6" ht="15" x14ac:dyDescent="0.25">
      <c r="A3780"/>
      <c r="B3780"/>
      <c r="C3780"/>
      <c r="D3780"/>
      <c r="E3780"/>
      <c r="F3780"/>
    </row>
    <row r="3781" spans="1:6" ht="15" x14ac:dyDescent="0.25">
      <c r="A3781"/>
      <c r="B3781"/>
      <c r="C3781"/>
      <c r="D3781"/>
      <c r="E3781"/>
      <c r="F3781"/>
    </row>
    <row r="3782" spans="1:6" ht="15" x14ac:dyDescent="0.25">
      <c r="A3782"/>
      <c r="B3782"/>
      <c r="C3782"/>
      <c r="D3782"/>
      <c r="E3782"/>
      <c r="F3782"/>
    </row>
    <row r="3783" spans="1:6" ht="15" x14ac:dyDescent="0.25">
      <c r="A3783"/>
      <c r="B3783"/>
      <c r="C3783"/>
      <c r="D3783"/>
      <c r="E3783"/>
      <c r="F3783"/>
    </row>
    <row r="3784" spans="1:6" ht="15" x14ac:dyDescent="0.25">
      <c r="A3784"/>
      <c r="B3784"/>
      <c r="C3784"/>
      <c r="D3784"/>
      <c r="E3784"/>
      <c r="F3784"/>
    </row>
    <row r="3785" spans="1:6" ht="15" x14ac:dyDescent="0.25">
      <c r="A3785"/>
      <c r="B3785"/>
      <c r="C3785"/>
      <c r="D3785"/>
      <c r="E3785"/>
      <c r="F3785"/>
    </row>
    <row r="3786" spans="1:6" ht="15" x14ac:dyDescent="0.25">
      <c r="A3786"/>
      <c r="B3786"/>
      <c r="C3786"/>
      <c r="D3786"/>
      <c r="E3786"/>
      <c r="F3786"/>
    </row>
    <row r="3787" spans="1:6" ht="15" x14ac:dyDescent="0.25">
      <c r="A3787"/>
      <c r="B3787"/>
      <c r="C3787"/>
      <c r="D3787"/>
      <c r="E3787"/>
      <c r="F3787"/>
    </row>
    <row r="3788" spans="1:6" ht="15" x14ac:dyDescent="0.25">
      <c r="A3788"/>
      <c r="B3788"/>
      <c r="C3788"/>
      <c r="D3788"/>
      <c r="E3788"/>
      <c r="F3788"/>
    </row>
    <row r="3789" spans="1:6" ht="15" x14ac:dyDescent="0.25">
      <c r="A3789"/>
      <c r="B3789"/>
      <c r="C3789"/>
      <c r="D3789"/>
      <c r="E3789"/>
      <c r="F3789"/>
    </row>
    <row r="3790" spans="1:6" ht="15" x14ac:dyDescent="0.25">
      <c r="A3790"/>
      <c r="B3790"/>
      <c r="C3790"/>
      <c r="D3790"/>
      <c r="E3790"/>
      <c r="F3790"/>
    </row>
    <row r="3791" spans="1:6" ht="15" x14ac:dyDescent="0.25">
      <c r="A3791"/>
      <c r="B3791"/>
      <c r="C3791"/>
      <c r="D3791"/>
      <c r="E3791"/>
      <c r="F3791"/>
    </row>
    <row r="3792" spans="1:6" ht="15" x14ac:dyDescent="0.25">
      <c r="A3792"/>
      <c r="B3792"/>
      <c r="C3792"/>
      <c r="D3792"/>
      <c r="E3792"/>
      <c r="F3792"/>
    </row>
    <row r="3793" spans="1:6" ht="15" x14ac:dyDescent="0.25">
      <c r="A3793"/>
      <c r="B3793"/>
      <c r="C3793"/>
      <c r="D3793"/>
      <c r="E3793"/>
      <c r="F3793"/>
    </row>
    <row r="3794" spans="1:6" ht="15" x14ac:dyDescent="0.25">
      <c r="A3794"/>
      <c r="B3794"/>
      <c r="C3794"/>
      <c r="D3794"/>
      <c r="E3794"/>
      <c r="F3794"/>
    </row>
    <row r="3795" spans="1:6" ht="15" x14ac:dyDescent="0.25">
      <c r="A3795"/>
      <c r="B3795"/>
      <c r="C3795"/>
      <c r="D3795"/>
      <c r="E3795"/>
      <c r="F3795"/>
    </row>
    <row r="3796" spans="1:6" ht="15" x14ac:dyDescent="0.25">
      <c r="A3796"/>
      <c r="B3796"/>
      <c r="C3796"/>
      <c r="D3796"/>
      <c r="E3796"/>
      <c r="F3796"/>
    </row>
    <row r="3797" spans="1:6" ht="15" x14ac:dyDescent="0.25">
      <c r="A3797"/>
      <c r="B3797"/>
      <c r="C3797"/>
      <c r="D3797"/>
      <c r="E3797"/>
      <c r="F3797"/>
    </row>
    <row r="3798" spans="1:6" ht="15" x14ac:dyDescent="0.25">
      <c r="A3798"/>
      <c r="B3798"/>
      <c r="C3798"/>
      <c r="D3798"/>
      <c r="E3798"/>
      <c r="F3798"/>
    </row>
    <row r="3799" spans="1:6" ht="15" x14ac:dyDescent="0.25">
      <c r="A3799"/>
      <c r="B3799"/>
      <c r="C3799"/>
      <c r="D3799"/>
      <c r="E3799"/>
      <c r="F3799"/>
    </row>
    <row r="3800" spans="1:6" ht="15" x14ac:dyDescent="0.25">
      <c r="A3800"/>
      <c r="B3800"/>
      <c r="C3800"/>
      <c r="D3800"/>
      <c r="E3800"/>
      <c r="F3800"/>
    </row>
    <row r="3801" spans="1:6" ht="15" x14ac:dyDescent="0.25">
      <c r="A3801"/>
      <c r="B3801"/>
      <c r="C3801"/>
      <c r="D3801"/>
      <c r="E3801"/>
      <c r="F3801"/>
    </row>
    <row r="3802" spans="1:6" ht="15" x14ac:dyDescent="0.25">
      <c r="A3802"/>
      <c r="B3802"/>
      <c r="C3802"/>
      <c r="D3802"/>
      <c r="E3802"/>
      <c r="F3802"/>
    </row>
    <row r="3803" spans="1:6" ht="15" x14ac:dyDescent="0.25">
      <c r="A3803"/>
      <c r="B3803"/>
      <c r="C3803"/>
      <c r="D3803"/>
      <c r="E3803"/>
      <c r="F3803"/>
    </row>
    <row r="3804" spans="1:6" ht="15" x14ac:dyDescent="0.25">
      <c r="A3804"/>
      <c r="B3804"/>
      <c r="C3804"/>
      <c r="D3804"/>
      <c r="E3804"/>
      <c r="F3804"/>
    </row>
    <row r="3805" spans="1:6" ht="15" x14ac:dyDescent="0.25">
      <c r="A3805"/>
      <c r="B3805"/>
      <c r="C3805"/>
      <c r="D3805"/>
      <c r="E3805"/>
      <c r="F3805"/>
    </row>
    <row r="3806" spans="1:6" ht="15" x14ac:dyDescent="0.25">
      <c r="A3806"/>
      <c r="B3806"/>
      <c r="C3806"/>
      <c r="D3806"/>
      <c r="E3806"/>
      <c r="F3806"/>
    </row>
    <row r="3807" spans="1:6" ht="15" x14ac:dyDescent="0.25">
      <c r="A3807"/>
      <c r="B3807"/>
      <c r="C3807"/>
      <c r="D3807"/>
      <c r="E3807"/>
      <c r="F3807"/>
    </row>
    <row r="3808" spans="1:6" ht="15" x14ac:dyDescent="0.25">
      <c r="A3808"/>
      <c r="B3808"/>
      <c r="C3808"/>
      <c r="D3808"/>
      <c r="E3808"/>
      <c r="F3808"/>
    </row>
    <row r="3809" spans="1:6" ht="15" x14ac:dyDescent="0.25">
      <c r="A3809"/>
      <c r="B3809"/>
      <c r="C3809"/>
      <c r="D3809"/>
      <c r="E3809"/>
      <c r="F3809"/>
    </row>
    <row r="3810" spans="1:6" ht="15" x14ac:dyDescent="0.25">
      <c r="A3810"/>
      <c r="B3810"/>
      <c r="C3810"/>
      <c r="D3810"/>
      <c r="E3810"/>
      <c r="F3810"/>
    </row>
    <row r="3811" spans="1:6" ht="15" x14ac:dyDescent="0.25">
      <c r="A3811"/>
      <c r="B3811"/>
      <c r="C3811"/>
      <c r="D3811"/>
      <c r="E3811"/>
      <c r="F3811"/>
    </row>
    <row r="3812" spans="1:6" ht="15" x14ac:dyDescent="0.25">
      <c r="A3812"/>
      <c r="B3812"/>
      <c r="C3812"/>
      <c r="D3812"/>
      <c r="E3812"/>
      <c r="F3812"/>
    </row>
    <row r="3813" spans="1:6" ht="15" x14ac:dyDescent="0.25">
      <c r="A3813"/>
      <c r="B3813"/>
      <c r="C3813"/>
      <c r="D3813"/>
      <c r="E3813"/>
      <c r="F3813"/>
    </row>
    <row r="3814" spans="1:6" ht="15" x14ac:dyDescent="0.25">
      <c r="A3814"/>
      <c r="B3814"/>
      <c r="C3814"/>
      <c r="D3814"/>
      <c r="E3814"/>
      <c r="F3814"/>
    </row>
    <row r="3815" spans="1:6" ht="15" x14ac:dyDescent="0.25">
      <c r="A3815"/>
      <c r="B3815"/>
      <c r="C3815"/>
      <c r="D3815"/>
      <c r="E3815"/>
      <c r="F3815"/>
    </row>
    <row r="3816" spans="1:6" ht="15" x14ac:dyDescent="0.25">
      <c r="A3816"/>
      <c r="B3816"/>
      <c r="C3816"/>
      <c r="D3816"/>
      <c r="E3816"/>
      <c r="F3816"/>
    </row>
    <row r="3817" spans="1:6" ht="15" x14ac:dyDescent="0.25">
      <c r="A3817"/>
      <c r="B3817"/>
      <c r="C3817"/>
      <c r="D3817"/>
      <c r="E3817"/>
      <c r="F3817"/>
    </row>
    <row r="3818" spans="1:6" ht="15" x14ac:dyDescent="0.25">
      <c r="A3818"/>
      <c r="B3818"/>
      <c r="C3818"/>
      <c r="D3818"/>
      <c r="E3818"/>
      <c r="F3818"/>
    </row>
    <row r="3819" spans="1:6" ht="15" x14ac:dyDescent="0.25">
      <c r="A3819"/>
      <c r="B3819"/>
      <c r="C3819"/>
      <c r="D3819"/>
      <c r="E3819"/>
      <c r="F3819"/>
    </row>
    <row r="3820" spans="1:6" ht="15" x14ac:dyDescent="0.25">
      <c r="A3820"/>
      <c r="B3820"/>
      <c r="C3820"/>
      <c r="D3820"/>
      <c r="E3820"/>
      <c r="F3820"/>
    </row>
    <row r="3821" spans="1:6" ht="15" x14ac:dyDescent="0.25">
      <c r="A3821"/>
      <c r="B3821"/>
      <c r="C3821"/>
      <c r="D3821"/>
      <c r="E3821"/>
      <c r="F3821"/>
    </row>
    <row r="3822" spans="1:6" ht="15" x14ac:dyDescent="0.25">
      <c r="A3822"/>
      <c r="B3822"/>
      <c r="C3822"/>
      <c r="D3822"/>
      <c r="E3822"/>
      <c r="F3822"/>
    </row>
    <row r="3823" spans="1:6" ht="15" x14ac:dyDescent="0.25">
      <c r="A3823"/>
      <c r="B3823"/>
      <c r="C3823"/>
      <c r="D3823"/>
      <c r="E3823"/>
      <c r="F3823"/>
    </row>
    <row r="3824" spans="1:6" ht="15" x14ac:dyDescent="0.25">
      <c r="A3824"/>
      <c r="B3824"/>
      <c r="C3824"/>
      <c r="D3824"/>
      <c r="E3824"/>
      <c r="F3824"/>
    </row>
    <row r="3825" spans="1:6" ht="15" x14ac:dyDescent="0.25">
      <c r="A3825"/>
      <c r="B3825"/>
      <c r="C3825"/>
      <c r="D3825"/>
      <c r="E3825"/>
      <c r="F3825"/>
    </row>
    <row r="3826" spans="1:6" ht="15" x14ac:dyDescent="0.25">
      <c r="A3826"/>
      <c r="B3826"/>
      <c r="C3826"/>
      <c r="D3826"/>
      <c r="E3826"/>
      <c r="F3826"/>
    </row>
    <row r="3827" spans="1:6" ht="15" x14ac:dyDescent="0.25">
      <c r="A3827"/>
      <c r="B3827"/>
      <c r="C3827"/>
      <c r="D3827"/>
      <c r="E3827"/>
      <c r="F3827"/>
    </row>
    <row r="3828" spans="1:6" ht="15" x14ac:dyDescent="0.25">
      <c r="A3828"/>
      <c r="B3828"/>
      <c r="C3828"/>
      <c r="D3828"/>
      <c r="E3828"/>
      <c r="F3828"/>
    </row>
    <row r="3829" spans="1:6" ht="15" x14ac:dyDescent="0.25">
      <c r="A3829"/>
      <c r="B3829"/>
      <c r="C3829"/>
      <c r="D3829"/>
      <c r="E3829"/>
      <c r="F3829"/>
    </row>
    <row r="3830" spans="1:6" ht="15" x14ac:dyDescent="0.25">
      <c r="A3830"/>
      <c r="B3830"/>
      <c r="C3830"/>
      <c r="D3830"/>
      <c r="E3830"/>
      <c r="F3830"/>
    </row>
    <row r="3831" spans="1:6" ht="15" x14ac:dyDescent="0.25">
      <c r="A3831"/>
      <c r="B3831"/>
      <c r="C3831"/>
      <c r="D3831"/>
      <c r="E3831"/>
      <c r="F3831"/>
    </row>
    <row r="3832" spans="1:6" ht="15" x14ac:dyDescent="0.25">
      <c r="A3832"/>
      <c r="B3832"/>
      <c r="C3832"/>
      <c r="D3832"/>
      <c r="E3832"/>
      <c r="F3832"/>
    </row>
    <row r="3833" spans="1:6" ht="15" x14ac:dyDescent="0.25">
      <c r="A3833"/>
      <c r="B3833"/>
      <c r="C3833"/>
      <c r="D3833"/>
      <c r="E3833"/>
      <c r="F3833"/>
    </row>
    <row r="3834" spans="1:6" ht="15" x14ac:dyDescent="0.25">
      <c r="A3834"/>
      <c r="B3834"/>
      <c r="C3834"/>
      <c r="D3834"/>
      <c r="E3834"/>
      <c r="F3834"/>
    </row>
    <row r="3835" spans="1:6" ht="15" x14ac:dyDescent="0.25">
      <c r="A3835"/>
      <c r="B3835"/>
      <c r="C3835"/>
      <c r="D3835"/>
      <c r="E3835"/>
      <c r="F3835"/>
    </row>
    <row r="3836" spans="1:6" ht="15" x14ac:dyDescent="0.25">
      <c r="A3836"/>
      <c r="B3836"/>
      <c r="C3836"/>
      <c r="D3836"/>
      <c r="E3836"/>
      <c r="F3836"/>
    </row>
    <row r="3837" spans="1:6" ht="15" x14ac:dyDescent="0.25">
      <c r="A3837"/>
      <c r="B3837"/>
      <c r="C3837"/>
      <c r="D3837"/>
      <c r="E3837"/>
      <c r="F3837"/>
    </row>
    <row r="3838" spans="1:6" ht="15" x14ac:dyDescent="0.25">
      <c r="A3838"/>
      <c r="B3838"/>
      <c r="C3838"/>
      <c r="D3838"/>
      <c r="E3838"/>
      <c r="F3838"/>
    </row>
    <row r="3839" spans="1:6" ht="15" x14ac:dyDescent="0.25">
      <c r="A3839"/>
      <c r="B3839"/>
      <c r="C3839"/>
      <c r="D3839"/>
      <c r="E3839"/>
      <c r="F3839"/>
    </row>
    <row r="3840" spans="1:6" ht="15" x14ac:dyDescent="0.25">
      <c r="A3840"/>
      <c r="B3840"/>
      <c r="C3840"/>
      <c r="D3840"/>
      <c r="E3840"/>
      <c r="F3840"/>
    </row>
    <row r="3841" spans="1:6" ht="15" x14ac:dyDescent="0.25">
      <c r="A3841"/>
      <c r="B3841"/>
      <c r="C3841"/>
      <c r="D3841"/>
      <c r="E3841"/>
      <c r="F3841"/>
    </row>
    <row r="3842" spans="1:6" ht="15" x14ac:dyDescent="0.25">
      <c r="A3842"/>
      <c r="B3842"/>
      <c r="C3842"/>
      <c r="D3842"/>
      <c r="E3842"/>
      <c r="F3842"/>
    </row>
    <row r="3843" spans="1:6" ht="15" x14ac:dyDescent="0.25">
      <c r="A3843"/>
      <c r="B3843"/>
      <c r="C3843"/>
      <c r="D3843"/>
      <c r="E3843"/>
      <c r="F3843"/>
    </row>
    <row r="3844" spans="1:6" ht="15" x14ac:dyDescent="0.25">
      <c r="A3844"/>
      <c r="B3844"/>
      <c r="C3844"/>
      <c r="D3844"/>
      <c r="E3844"/>
      <c r="F3844"/>
    </row>
    <row r="3845" spans="1:6" ht="15" x14ac:dyDescent="0.25">
      <c r="A3845"/>
      <c r="B3845"/>
      <c r="C3845"/>
      <c r="D3845"/>
      <c r="E3845"/>
      <c r="F3845"/>
    </row>
    <row r="3846" spans="1:6" ht="15" x14ac:dyDescent="0.25">
      <c r="A3846"/>
      <c r="B3846"/>
      <c r="C3846"/>
      <c r="D3846"/>
      <c r="E3846"/>
      <c r="F3846"/>
    </row>
    <row r="3847" spans="1:6" ht="15" x14ac:dyDescent="0.25">
      <c r="A3847"/>
      <c r="B3847"/>
      <c r="C3847"/>
      <c r="D3847"/>
      <c r="E3847"/>
      <c r="F3847"/>
    </row>
    <row r="3848" spans="1:6" ht="15" x14ac:dyDescent="0.25">
      <c r="A3848"/>
      <c r="B3848"/>
      <c r="C3848"/>
      <c r="D3848"/>
      <c r="E3848"/>
      <c r="F3848"/>
    </row>
    <row r="3849" spans="1:6" ht="15" x14ac:dyDescent="0.25">
      <c r="A3849"/>
      <c r="B3849"/>
      <c r="C3849"/>
      <c r="D3849"/>
      <c r="E3849"/>
      <c r="F3849"/>
    </row>
    <row r="3850" spans="1:6" ht="15" x14ac:dyDescent="0.25">
      <c r="A3850"/>
      <c r="B3850"/>
      <c r="C3850"/>
      <c r="D3850"/>
      <c r="E3850"/>
      <c r="F3850"/>
    </row>
    <row r="3851" spans="1:6" ht="15" x14ac:dyDescent="0.25">
      <c r="A3851"/>
      <c r="B3851"/>
      <c r="C3851"/>
      <c r="D3851"/>
      <c r="E3851"/>
      <c r="F3851"/>
    </row>
    <row r="3852" spans="1:6" ht="15" x14ac:dyDescent="0.25">
      <c r="A3852"/>
      <c r="B3852"/>
      <c r="C3852"/>
      <c r="D3852"/>
      <c r="E3852"/>
      <c r="F3852"/>
    </row>
    <row r="3853" spans="1:6" ht="15" x14ac:dyDescent="0.25">
      <c r="A3853"/>
      <c r="B3853"/>
      <c r="C3853"/>
      <c r="D3853"/>
      <c r="E3853"/>
      <c r="F3853"/>
    </row>
    <row r="3854" spans="1:6" ht="15" x14ac:dyDescent="0.25">
      <c r="A3854"/>
      <c r="B3854"/>
      <c r="C3854"/>
      <c r="D3854"/>
      <c r="E3854"/>
      <c r="F3854"/>
    </row>
    <row r="3855" spans="1:6" ht="15" x14ac:dyDescent="0.25">
      <c r="A3855"/>
      <c r="B3855"/>
      <c r="C3855"/>
      <c r="D3855"/>
      <c r="E3855"/>
      <c r="F3855"/>
    </row>
    <row r="3856" spans="1:6" ht="15" x14ac:dyDescent="0.25">
      <c r="A3856"/>
      <c r="B3856"/>
      <c r="C3856"/>
      <c r="D3856"/>
      <c r="E3856"/>
      <c r="F3856"/>
    </row>
    <row r="3857" spans="1:6" ht="15" x14ac:dyDescent="0.25">
      <c r="A3857"/>
      <c r="B3857"/>
      <c r="C3857"/>
      <c r="D3857"/>
      <c r="E3857"/>
      <c r="F3857"/>
    </row>
    <row r="3858" spans="1:6" ht="15" x14ac:dyDescent="0.25">
      <c r="A3858"/>
      <c r="B3858"/>
      <c r="C3858"/>
      <c r="D3858"/>
      <c r="E3858"/>
      <c r="F3858"/>
    </row>
    <row r="3859" spans="1:6" ht="15" x14ac:dyDescent="0.25">
      <c r="A3859"/>
      <c r="B3859"/>
      <c r="C3859"/>
      <c r="D3859"/>
      <c r="E3859"/>
      <c r="F3859"/>
    </row>
    <row r="3860" spans="1:6" ht="15" x14ac:dyDescent="0.25">
      <c r="A3860"/>
      <c r="B3860"/>
      <c r="C3860"/>
      <c r="D3860"/>
      <c r="E3860"/>
      <c r="F3860"/>
    </row>
    <row r="3861" spans="1:6" ht="15" x14ac:dyDescent="0.25">
      <c r="A3861"/>
      <c r="B3861"/>
      <c r="C3861"/>
      <c r="D3861"/>
      <c r="E3861"/>
      <c r="F3861"/>
    </row>
    <row r="3862" spans="1:6" ht="15" x14ac:dyDescent="0.25">
      <c r="A3862"/>
      <c r="B3862"/>
      <c r="C3862"/>
      <c r="D3862"/>
      <c r="E3862"/>
      <c r="F3862"/>
    </row>
    <row r="3863" spans="1:6" ht="15" x14ac:dyDescent="0.25">
      <c r="A3863"/>
      <c r="B3863"/>
      <c r="C3863"/>
      <c r="D3863"/>
      <c r="E3863"/>
      <c r="F3863"/>
    </row>
    <row r="3864" spans="1:6" ht="15" x14ac:dyDescent="0.25">
      <c r="A3864"/>
      <c r="B3864"/>
      <c r="C3864"/>
      <c r="D3864"/>
      <c r="E3864"/>
      <c r="F3864"/>
    </row>
    <row r="3865" spans="1:6" ht="15" x14ac:dyDescent="0.25">
      <c r="A3865"/>
      <c r="B3865"/>
      <c r="C3865"/>
      <c r="D3865"/>
      <c r="E3865"/>
      <c r="F3865"/>
    </row>
    <row r="3866" spans="1:6" ht="15" x14ac:dyDescent="0.25">
      <c r="A3866"/>
      <c r="B3866"/>
      <c r="C3866"/>
      <c r="D3866"/>
      <c r="E3866"/>
      <c r="F3866"/>
    </row>
    <row r="3867" spans="1:6" ht="15" x14ac:dyDescent="0.25">
      <c r="A3867"/>
      <c r="B3867"/>
      <c r="C3867"/>
      <c r="D3867"/>
      <c r="E3867"/>
      <c r="F3867"/>
    </row>
    <row r="3868" spans="1:6" ht="15" x14ac:dyDescent="0.25">
      <c r="A3868"/>
      <c r="B3868"/>
      <c r="C3868"/>
      <c r="D3868"/>
      <c r="E3868"/>
      <c r="F3868"/>
    </row>
    <row r="3869" spans="1:6" ht="15" x14ac:dyDescent="0.25">
      <c r="A3869"/>
      <c r="B3869"/>
      <c r="C3869"/>
      <c r="D3869"/>
      <c r="E3869"/>
      <c r="F3869"/>
    </row>
    <row r="3870" spans="1:6" ht="15" x14ac:dyDescent="0.25">
      <c r="A3870"/>
      <c r="B3870"/>
      <c r="C3870"/>
      <c r="D3870"/>
      <c r="E3870"/>
      <c r="F3870"/>
    </row>
    <row r="3871" spans="1:6" ht="15" x14ac:dyDescent="0.25">
      <c r="A3871"/>
      <c r="B3871"/>
      <c r="C3871"/>
      <c r="D3871"/>
      <c r="E3871"/>
      <c r="F3871"/>
    </row>
    <row r="3872" spans="1:6" ht="15" x14ac:dyDescent="0.25">
      <c r="A3872"/>
      <c r="B3872"/>
      <c r="C3872"/>
      <c r="D3872"/>
      <c r="E3872"/>
      <c r="F3872"/>
    </row>
    <row r="3873" spans="1:6" ht="15" x14ac:dyDescent="0.25">
      <c r="A3873"/>
      <c r="B3873"/>
      <c r="C3873"/>
      <c r="D3873"/>
      <c r="E3873"/>
      <c r="F3873"/>
    </row>
    <row r="3874" spans="1:6" ht="15" x14ac:dyDescent="0.25">
      <c r="A3874"/>
      <c r="B3874"/>
      <c r="C3874"/>
      <c r="D3874"/>
      <c r="E3874"/>
      <c r="F3874"/>
    </row>
    <row r="3875" spans="1:6" ht="15" x14ac:dyDescent="0.25">
      <c r="A3875"/>
      <c r="B3875"/>
      <c r="C3875"/>
      <c r="D3875"/>
      <c r="E3875"/>
      <c r="F3875"/>
    </row>
    <row r="3876" spans="1:6" ht="15" x14ac:dyDescent="0.25">
      <c r="A3876"/>
      <c r="B3876"/>
      <c r="C3876"/>
      <c r="D3876"/>
      <c r="E3876"/>
      <c r="F3876"/>
    </row>
    <row r="3877" spans="1:6" ht="15" x14ac:dyDescent="0.25">
      <c r="A3877"/>
      <c r="B3877"/>
      <c r="C3877"/>
      <c r="D3877"/>
      <c r="E3877"/>
      <c r="F3877"/>
    </row>
    <row r="3878" spans="1:6" ht="15" x14ac:dyDescent="0.25">
      <c r="A3878"/>
      <c r="B3878"/>
      <c r="C3878"/>
      <c r="D3878"/>
      <c r="E3878"/>
      <c r="F3878"/>
    </row>
    <row r="3879" spans="1:6" ht="15" x14ac:dyDescent="0.25">
      <c r="A3879"/>
      <c r="B3879"/>
      <c r="C3879"/>
      <c r="D3879"/>
      <c r="E3879"/>
      <c r="F3879"/>
    </row>
    <row r="3880" spans="1:6" ht="15" x14ac:dyDescent="0.25">
      <c r="A3880"/>
      <c r="B3880"/>
      <c r="C3880"/>
      <c r="D3880"/>
      <c r="E3880"/>
      <c r="F3880"/>
    </row>
    <row r="3881" spans="1:6" ht="15" x14ac:dyDescent="0.25">
      <c r="A3881"/>
      <c r="B3881"/>
      <c r="C3881"/>
      <c r="D3881"/>
      <c r="E3881"/>
      <c r="F3881"/>
    </row>
    <row r="3882" spans="1:6" ht="15" x14ac:dyDescent="0.25">
      <c r="A3882"/>
      <c r="B3882"/>
      <c r="C3882"/>
      <c r="D3882"/>
      <c r="E3882"/>
      <c r="F3882"/>
    </row>
    <row r="3883" spans="1:6" ht="15" x14ac:dyDescent="0.25">
      <c r="A3883"/>
      <c r="B3883"/>
      <c r="C3883"/>
      <c r="D3883"/>
      <c r="E3883"/>
      <c r="F3883"/>
    </row>
    <row r="3884" spans="1:6" ht="15" x14ac:dyDescent="0.25">
      <c r="A3884"/>
      <c r="B3884"/>
      <c r="C3884"/>
      <c r="D3884"/>
      <c r="E3884"/>
      <c r="F3884"/>
    </row>
    <row r="3885" spans="1:6" ht="15" x14ac:dyDescent="0.25">
      <c r="A3885"/>
      <c r="B3885"/>
      <c r="C3885"/>
      <c r="D3885"/>
      <c r="E3885"/>
      <c r="F3885"/>
    </row>
    <row r="3886" spans="1:6" ht="15" x14ac:dyDescent="0.25">
      <c r="A3886"/>
      <c r="B3886"/>
      <c r="C3886"/>
      <c r="D3886"/>
      <c r="E3886"/>
      <c r="F3886"/>
    </row>
    <row r="3887" spans="1:6" ht="15" x14ac:dyDescent="0.25">
      <c r="A3887"/>
      <c r="B3887"/>
      <c r="C3887"/>
      <c r="D3887"/>
      <c r="E3887"/>
      <c r="F3887"/>
    </row>
    <row r="3888" spans="1:6" ht="15" x14ac:dyDescent="0.25">
      <c r="A3888"/>
      <c r="B3888"/>
      <c r="C3888"/>
      <c r="D3888"/>
      <c r="E3888"/>
      <c r="F3888"/>
    </row>
    <row r="3889" spans="1:6" ht="15" x14ac:dyDescent="0.25">
      <c r="A3889"/>
      <c r="B3889"/>
      <c r="C3889"/>
      <c r="D3889"/>
      <c r="E3889"/>
      <c r="F3889"/>
    </row>
    <row r="3890" spans="1:6" ht="15" x14ac:dyDescent="0.25">
      <c r="A3890"/>
      <c r="B3890"/>
      <c r="C3890"/>
      <c r="D3890"/>
      <c r="E3890"/>
      <c r="F3890"/>
    </row>
    <row r="3891" spans="1:6" ht="15" x14ac:dyDescent="0.25">
      <c r="A3891"/>
      <c r="B3891"/>
      <c r="C3891"/>
      <c r="D3891"/>
      <c r="E3891"/>
      <c r="F3891"/>
    </row>
    <row r="3892" spans="1:6" ht="15" x14ac:dyDescent="0.25">
      <c r="A3892"/>
      <c r="B3892"/>
      <c r="C3892"/>
      <c r="D3892"/>
      <c r="E3892"/>
      <c r="F3892"/>
    </row>
    <row r="3893" spans="1:6" ht="15" x14ac:dyDescent="0.25">
      <c r="A3893"/>
      <c r="B3893"/>
      <c r="C3893"/>
      <c r="D3893"/>
      <c r="E3893"/>
      <c r="F3893"/>
    </row>
    <row r="3894" spans="1:6" ht="15" x14ac:dyDescent="0.25">
      <c r="A3894"/>
      <c r="B3894"/>
      <c r="C3894"/>
      <c r="D3894"/>
      <c r="E3894"/>
      <c r="F3894"/>
    </row>
    <row r="3895" spans="1:6" ht="15" x14ac:dyDescent="0.25">
      <c r="A3895"/>
      <c r="B3895"/>
      <c r="C3895"/>
      <c r="D3895"/>
      <c r="E3895"/>
      <c r="F3895"/>
    </row>
    <row r="3896" spans="1:6" ht="15" x14ac:dyDescent="0.25">
      <c r="A3896"/>
      <c r="B3896"/>
      <c r="C3896"/>
      <c r="D3896"/>
      <c r="E3896"/>
      <c r="F3896"/>
    </row>
    <row r="3897" spans="1:6" ht="15" x14ac:dyDescent="0.25">
      <c r="A3897"/>
      <c r="B3897"/>
      <c r="C3897"/>
      <c r="D3897"/>
      <c r="E3897"/>
      <c r="F3897"/>
    </row>
    <row r="3898" spans="1:6" ht="15" x14ac:dyDescent="0.25">
      <c r="A3898"/>
      <c r="B3898"/>
      <c r="C3898"/>
      <c r="D3898"/>
      <c r="E3898"/>
      <c r="F3898"/>
    </row>
    <row r="3899" spans="1:6" ht="15" x14ac:dyDescent="0.25">
      <c r="A3899"/>
      <c r="B3899"/>
      <c r="C3899"/>
      <c r="D3899"/>
      <c r="E3899"/>
      <c r="F3899"/>
    </row>
    <row r="3900" spans="1:6" ht="15" x14ac:dyDescent="0.25">
      <c r="A3900"/>
      <c r="B3900"/>
      <c r="C3900"/>
      <c r="D3900"/>
      <c r="E3900"/>
      <c r="F3900"/>
    </row>
    <row r="3901" spans="1:6" ht="15" x14ac:dyDescent="0.25">
      <c r="A3901"/>
      <c r="B3901"/>
      <c r="C3901"/>
      <c r="D3901"/>
      <c r="E3901"/>
      <c r="F3901"/>
    </row>
    <row r="3902" spans="1:6" ht="15" x14ac:dyDescent="0.25">
      <c r="A3902"/>
      <c r="B3902"/>
      <c r="C3902"/>
      <c r="D3902"/>
      <c r="E3902"/>
      <c r="F3902"/>
    </row>
    <row r="3903" spans="1:6" ht="15" x14ac:dyDescent="0.25">
      <c r="A3903"/>
      <c r="B3903"/>
      <c r="C3903"/>
      <c r="D3903"/>
      <c r="E3903"/>
      <c r="F3903"/>
    </row>
    <row r="3904" spans="1:6" ht="15" x14ac:dyDescent="0.25">
      <c r="A3904"/>
      <c r="B3904"/>
      <c r="C3904"/>
      <c r="D3904"/>
      <c r="E3904"/>
      <c r="F3904"/>
    </row>
    <row r="3905" spans="1:6" ht="15" x14ac:dyDescent="0.25">
      <c r="A3905"/>
      <c r="B3905"/>
      <c r="C3905"/>
      <c r="D3905"/>
      <c r="E3905"/>
      <c r="F3905"/>
    </row>
    <row r="3906" spans="1:6" ht="15" x14ac:dyDescent="0.25">
      <c r="A3906"/>
      <c r="B3906"/>
      <c r="C3906"/>
      <c r="D3906"/>
      <c r="E3906"/>
      <c r="F3906"/>
    </row>
    <row r="3907" spans="1:6" ht="15" x14ac:dyDescent="0.25">
      <c r="A3907"/>
      <c r="B3907"/>
      <c r="C3907"/>
      <c r="D3907"/>
      <c r="E3907"/>
      <c r="F3907"/>
    </row>
    <row r="3908" spans="1:6" ht="15" x14ac:dyDescent="0.25">
      <c r="A3908"/>
      <c r="B3908"/>
      <c r="C3908"/>
      <c r="D3908"/>
      <c r="E3908"/>
      <c r="F3908"/>
    </row>
    <row r="3909" spans="1:6" ht="15" x14ac:dyDescent="0.25">
      <c r="A3909"/>
      <c r="B3909"/>
      <c r="C3909"/>
      <c r="D3909"/>
      <c r="E3909"/>
      <c r="F3909"/>
    </row>
    <row r="3910" spans="1:6" ht="15" x14ac:dyDescent="0.25">
      <c r="A3910"/>
      <c r="B3910"/>
      <c r="C3910"/>
      <c r="D3910"/>
      <c r="E3910"/>
      <c r="F3910"/>
    </row>
    <row r="3911" spans="1:6" ht="15" x14ac:dyDescent="0.25">
      <c r="A3911"/>
      <c r="B3911"/>
      <c r="C3911"/>
      <c r="D3911"/>
      <c r="E3911"/>
      <c r="F3911"/>
    </row>
    <row r="3912" spans="1:6" ht="15" x14ac:dyDescent="0.25">
      <c r="A3912"/>
      <c r="B3912"/>
      <c r="C3912"/>
      <c r="D3912"/>
      <c r="E3912"/>
      <c r="F3912"/>
    </row>
    <row r="3913" spans="1:6" ht="15" x14ac:dyDescent="0.25">
      <c r="A3913"/>
      <c r="B3913"/>
      <c r="C3913"/>
      <c r="D3913"/>
      <c r="E3913"/>
      <c r="F3913"/>
    </row>
    <row r="3914" spans="1:6" ht="15" x14ac:dyDescent="0.25">
      <c r="A3914"/>
      <c r="B3914"/>
      <c r="C3914"/>
      <c r="D3914"/>
      <c r="E3914"/>
      <c r="F3914"/>
    </row>
    <row r="3915" spans="1:6" ht="15" x14ac:dyDescent="0.25">
      <c r="A3915"/>
      <c r="B3915"/>
      <c r="C3915"/>
      <c r="D3915"/>
      <c r="E3915"/>
      <c r="F3915"/>
    </row>
    <row r="3916" spans="1:6" ht="15" x14ac:dyDescent="0.25">
      <c r="A3916"/>
      <c r="B3916"/>
      <c r="C3916"/>
      <c r="D3916"/>
      <c r="E3916"/>
      <c r="F3916"/>
    </row>
    <row r="3917" spans="1:6" ht="15" x14ac:dyDescent="0.25">
      <c r="A3917"/>
      <c r="B3917"/>
      <c r="C3917"/>
      <c r="D3917"/>
      <c r="E3917"/>
      <c r="F3917"/>
    </row>
    <row r="3918" spans="1:6" ht="15" x14ac:dyDescent="0.25">
      <c r="A3918"/>
      <c r="B3918"/>
      <c r="C3918"/>
      <c r="D3918"/>
      <c r="E3918"/>
      <c r="F3918"/>
    </row>
    <row r="3919" spans="1:6" ht="15" x14ac:dyDescent="0.25">
      <c r="A3919"/>
      <c r="B3919"/>
      <c r="C3919"/>
      <c r="D3919"/>
      <c r="E3919"/>
      <c r="F3919"/>
    </row>
    <row r="3920" spans="1:6" ht="15" x14ac:dyDescent="0.25">
      <c r="A3920"/>
      <c r="B3920"/>
      <c r="C3920"/>
      <c r="D3920"/>
      <c r="E3920"/>
      <c r="F3920"/>
    </row>
    <row r="3921" spans="1:6" ht="15" x14ac:dyDescent="0.25">
      <c r="A3921"/>
      <c r="B3921"/>
      <c r="C3921"/>
      <c r="D3921"/>
      <c r="E3921"/>
      <c r="F3921"/>
    </row>
    <row r="3922" spans="1:6" ht="15" x14ac:dyDescent="0.25">
      <c r="A3922"/>
      <c r="B3922"/>
      <c r="C3922"/>
      <c r="D3922"/>
      <c r="E3922"/>
      <c r="F3922"/>
    </row>
    <row r="3923" spans="1:6" ht="15" x14ac:dyDescent="0.25">
      <c r="A3923"/>
      <c r="B3923"/>
      <c r="C3923"/>
      <c r="D3923"/>
      <c r="E3923"/>
      <c r="F3923"/>
    </row>
    <row r="3924" spans="1:6" ht="15" x14ac:dyDescent="0.25">
      <c r="A3924"/>
      <c r="B3924"/>
      <c r="C3924"/>
      <c r="D3924"/>
      <c r="E3924"/>
      <c r="F3924"/>
    </row>
    <row r="3925" spans="1:6" ht="15" x14ac:dyDescent="0.25">
      <c r="A3925"/>
      <c r="B3925"/>
      <c r="C3925"/>
      <c r="D3925"/>
      <c r="E3925"/>
      <c r="F3925"/>
    </row>
    <row r="3926" spans="1:6" ht="15" x14ac:dyDescent="0.25">
      <c r="A3926"/>
      <c r="B3926"/>
      <c r="C3926"/>
      <c r="D3926"/>
      <c r="E3926"/>
      <c r="F3926"/>
    </row>
    <row r="3927" spans="1:6" ht="15" x14ac:dyDescent="0.25">
      <c r="A3927"/>
      <c r="B3927"/>
      <c r="C3927"/>
      <c r="D3927"/>
      <c r="E3927"/>
      <c r="F3927"/>
    </row>
    <row r="3928" spans="1:6" ht="15" x14ac:dyDescent="0.25">
      <c r="A3928"/>
      <c r="B3928"/>
      <c r="C3928"/>
      <c r="D3928"/>
      <c r="E3928"/>
      <c r="F3928"/>
    </row>
    <row r="3929" spans="1:6" ht="15" x14ac:dyDescent="0.25">
      <c r="A3929"/>
      <c r="B3929"/>
      <c r="C3929"/>
      <c r="D3929"/>
      <c r="E3929"/>
      <c r="F3929"/>
    </row>
    <row r="3930" spans="1:6" ht="15" x14ac:dyDescent="0.25">
      <c r="A3930"/>
      <c r="B3930"/>
      <c r="C3930"/>
      <c r="D3930"/>
      <c r="E3930"/>
      <c r="F3930"/>
    </row>
    <row r="3931" spans="1:6" ht="15" x14ac:dyDescent="0.25">
      <c r="A3931"/>
      <c r="B3931"/>
      <c r="C3931"/>
      <c r="D3931"/>
      <c r="E3931"/>
      <c r="F3931"/>
    </row>
    <row r="3932" spans="1:6" ht="15" x14ac:dyDescent="0.25">
      <c r="A3932"/>
      <c r="B3932"/>
      <c r="C3932"/>
      <c r="D3932"/>
      <c r="E3932"/>
      <c r="F3932"/>
    </row>
    <row r="3933" spans="1:6" ht="15" x14ac:dyDescent="0.25">
      <c r="A3933"/>
      <c r="B3933"/>
      <c r="C3933"/>
      <c r="D3933"/>
      <c r="E3933"/>
      <c r="F3933"/>
    </row>
    <row r="3934" spans="1:6" ht="15" x14ac:dyDescent="0.25">
      <c r="A3934"/>
      <c r="B3934"/>
      <c r="C3934"/>
      <c r="D3934"/>
      <c r="E3934"/>
      <c r="F3934"/>
    </row>
    <row r="3935" spans="1:6" ht="15" x14ac:dyDescent="0.25">
      <c r="A3935"/>
      <c r="B3935"/>
      <c r="C3935"/>
      <c r="D3935"/>
      <c r="E3935"/>
      <c r="F3935"/>
    </row>
    <row r="3936" spans="1:6" ht="15" x14ac:dyDescent="0.25">
      <c r="A3936"/>
      <c r="B3936"/>
      <c r="C3936"/>
      <c r="D3936"/>
      <c r="E3936"/>
      <c r="F3936"/>
    </row>
    <row r="3937" spans="1:6" ht="15" x14ac:dyDescent="0.25">
      <c r="A3937"/>
      <c r="B3937"/>
      <c r="C3937"/>
      <c r="D3937"/>
      <c r="E3937"/>
      <c r="F3937"/>
    </row>
    <row r="3938" spans="1:6" ht="15" x14ac:dyDescent="0.25">
      <c r="A3938"/>
      <c r="B3938"/>
      <c r="C3938"/>
      <c r="D3938"/>
      <c r="E3938"/>
      <c r="F3938"/>
    </row>
    <row r="3939" spans="1:6" ht="15" x14ac:dyDescent="0.25">
      <c r="A3939"/>
      <c r="B3939"/>
      <c r="C3939"/>
      <c r="D3939"/>
      <c r="E3939"/>
      <c r="F3939"/>
    </row>
    <row r="3940" spans="1:6" ht="15" x14ac:dyDescent="0.25">
      <c r="A3940"/>
      <c r="B3940"/>
      <c r="C3940"/>
      <c r="D3940"/>
      <c r="E3940"/>
      <c r="F3940"/>
    </row>
    <row r="3941" spans="1:6" ht="15" x14ac:dyDescent="0.25">
      <c r="A3941"/>
      <c r="B3941"/>
      <c r="C3941"/>
      <c r="D3941"/>
      <c r="E3941"/>
      <c r="F3941"/>
    </row>
    <row r="3942" spans="1:6" ht="15" x14ac:dyDescent="0.25">
      <c r="A3942"/>
      <c r="B3942"/>
      <c r="C3942"/>
      <c r="D3942"/>
      <c r="E3942"/>
      <c r="F3942"/>
    </row>
    <row r="3943" spans="1:6" ht="15" x14ac:dyDescent="0.25">
      <c r="A3943"/>
      <c r="B3943"/>
      <c r="C3943"/>
      <c r="D3943"/>
      <c r="E3943"/>
      <c r="F3943"/>
    </row>
    <row r="3944" spans="1:6" ht="15" x14ac:dyDescent="0.25">
      <c r="A3944"/>
      <c r="B3944"/>
      <c r="C3944"/>
      <c r="D3944"/>
      <c r="E3944"/>
      <c r="F3944"/>
    </row>
    <row r="3945" spans="1:6" ht="15" x14ac:dyDescent="0.25">
      <c r="A3945"/>
      <c r="B3945"/>
      <c r="C3945"/>
      <c r="D3945"/>
      <c r="E3945"/>
      <c r="F3945"/>
    </row>
    <row r="3946" spans="1:6" ht="15" x14ac:dyDescent="0.25">
      <c r="A3946"/>
      <c r="B3946"/>
      <c r="C3946"/>
      <c r="D3946"/>
      <c r="E3946"/>
      <c r="F3946"/>
    </row>
    <row r="3947" spans="1:6" ht="15" x14ac:dyDescent="0.25">
      <c r="A3947"/>
      <c r="B3947"/>
      <c r="C3947"/>
      <c r="D3947"/>
      <c r="E3947"/>
      <c r="F3947"/>
    </row>
    <row r="3948" spans="1:6" ht="15" x14ac:dyDescent="0.25">
      <c r="A3948"/>
      <c r="B3948"/>
      <c r="C3948"/>
      <c r="D3948"/>
      <c r="E3948"/>
      <c r="F3948"/>
    </row>
    <row r="3949" spans="1:6" ht="15" x14ac:dyDescent="0.25">
      <c r="A3949"/>
      <c r="B3949"/>
      <c r="C3949"/>
      <c r="D3949"/>
      <c r="E3949"/>
      <c r="F3949"/>
    </row>
    <row r="3950" spans="1:6" ht="15" x14ac:dyDescent="0.25">
      <c r="A3950"/>
      <c r="B3950"/>
      <c r="C3950"/>
      <c r="D3950"/>
      <c r="E3950"/>
      <c r="F3950"/>
    </row>
    <row r="3951" spans="1:6" ht="15" x14ac:dyDescent="0.25">
      <c r="A3951"/>
      <c r="B3951"/>
      <c r="C3951"/>
      <c r="D3951"/>
      <c r="E3951"/>
      <c r="F3951"/>
    </row>
    <row r="3952" spans="1:6" ht="15" x14ac:dyDescent="0.25">
      <c r="A3952"/>
      <c r="B3952"/>
      <c r="C3952"/>
      <c r="D3952"/>
      <c r="E3952"/>
      <c r="F3952"/>
    </row>
    <row r="3953" spans="1:6" ht="15" x14ac:dyDescent="0.25">
      <c r="A3953"/>
      <c r="B3953"/>
      <c r="C3953"/>
      <c r="D3953"/>
      <c r="E3953"/>
      <c r="F3953"/>
    </row>
    <row r="3954" spans="1:6" ht="15" x14ac:dyDescent="0.25">
      <c r="A3954"/>
      <c r="B3954"/>
      <c r="C3954"/>
      <c r="D3954"/>
      <c r="E3954"/>
      <c r="F3954"/>
    </row>
    <row r="3955" spans="1:6" ht="15" x14ac:dyDescent="0.25">
      <c r="A3955"/>
      <c r="B3955"/>
      <c r="C3955"/>
      <c r="D3955"/>
      <c r="E3955"/>
      <c r="F3955"/>
    </row>
    <row r="3956" spans="1:6" ht="15" x14ac:dyDescent="0.25">
      <c r="A3956"/>
      <c r="B3956"/>
      <c r="C3956"/>
      <c r="D3956"/>
      <c r="E3956"/>
      <c r="F3956"/>
    </row>
    <row r="3957" spans="1:6" ht="15" x14ac:dyDescent="0.25">
      <c r="A3957"/>
      <c r="B3957"/>
      <c r="C3957"/>
      <c r="D3957"/>
      <c r="E3957"/>
      <c r="F3957"/>
    </row>
    <row r="3958" spans="1:6" ht="15" x14ac:dyDescent="0.25">
      <c r="A3958"/>
      <c r="B3958"/>
      <c r="C3958"/>
      <c r="D3958"/>
      <c r="E3958"/>
      <c r="F3958"/>
    </row>
    <row r="3959" spans="1:6" ht="15" x14ac:dyDescent="0.25">
      <c r="A3959"/>
      <c r="B3959"/>
      <c r="C3959"/>
      <c r="D3959"/>
      <c r="E3959"/>
      <c r="F3959"/>
    </row>
    <row r="3960" spans="1:6" ht="15" x14ac:dyDescent="0.25">
      <c r="A3960"/>
      <c r="B3960"/>
      <c r="C3960"/>
      <c r="D3960"/>
      <c r="E3960"/>
      <c r="F3960"/>
    </row>
    <row r="3961" spans="1:6" ht="15" x14ac:dyDescent="0.25">
      <c r="A3961"/>
      <c r="B3961"/>
      <c r="C3961"/>
      <c r="D3961"/>
      <c r="E3961"/>
      <c r="F3961"/>
    </row>
    <row r="3962" spans="1:6" ht="15" x14ac:dyDescent="0.25">
      <c r="A3962"/>
      <c r="B3962"/>
      <c r="C3962"/>
      <c r="D3962"/>
      <c r="E3962"/>
      <c r="F3962"/>
    </row>
    <row r="3963" spans="1:6" ht="15" x14ac:dyDescent="0.25">
      <c r="A3963"/>
      <c r="B3963"/>
      <c r="C3963"/>
      <c r="D3963"/>
      <c r="E3963"/>
      <c r="F3963"/>
    </row>
    <row r="3964" spans="1:6" ht="15" x14ac:dyDescent="0.25">
      <c r="A3964"/>
      <c r="B3964"/>
      <c r="C3964"/>
      <c r="D3964"/>
      <c r="E3964"/>
      <c r="F3964"/>
    </row>
    <row r="3965" spans="1:6" ht="15" x14ac:dyDescent="0.25">
      <c r="A3965"/>
      <c r="B3965"/>
      <c r="C3965"/>
      <c r="D3965"/>
      <c r="E3965"/>
      <c r="F3965"/>
    </row>
    <row r="3966" spans="1:6" ht="15" x14ac:dyDescent="0.25">
      <c r="A3966"/>
      <c r="B3966"/>
      <c r="C3966"/>
      <c r="D3966"/>
      <c r="E3966"/>
      <c r="F3966"/>
    </row>
    <row r="3967" spans="1:6" ht="15" x14ac:dyDescent="0.25">
      <c r="A3967"/>
      <c r="B3967"/>
      <c r="C3967"/>
      <c r="D3967"/>
      <c r="E3967"/>
      <c r="F3967"/>
    </row>
    <row r="3968" spans="1:6" ht="15" x14ac:dyDescent="0.25">
      <c r="A3968"/>
      <c r="B3968"/>
      <c r="C3968"/>
      <c r="D3968"/>
      <c r="E3968"/>
      <c r="F3968"/>
    </row>
    <row r="3969" spans="1:6" ht="15" x14ac:dyDescent="0.25">
      <c r="A3969"/>
      <c r="B3969"/>
      <c r="C3969"/>
      <c r="D3969"/>
      <c r="E3969"/>
      <c r="F3969"/>
    </row>
    <row r="3970" spans="1:6" ht="15" x14ac:dyDescent="0.25">
      <c r="A3970"/>
      <c r="B3970"/>
      <c r="C3970"/>
      <c r="D3970"/>
      <c r="E3970"/>
      <c r="F3970"/>
    </row>
    <row r="3971" spans="1:6" ht="15" x14ac:dyDescent="0.25">
      <c r="A3971"/>
      <c r="B3971"/>
      <c r="C3971"/>
      <c r="D3971"/>
      <c r="E3971"/>
      <c r="F3971"/>
    </row>
    <row r="3972" spans="1:6" ht="15" x14ac:dyDescent="0.25">
      <c r="A3972"/>
      <c r="B3972"/>
      <c r="C3972"/>
      <c r="D3972"/>
      <c r="E3972"/>
      <c r="F3972"/>
    </row>
    <row r="3973" spans="1:6" ht="15" x14ac:dyDescent="0.25">
      <c r="A3973"/>
      <c r="B3973"/>
      <c r="C3973"/>
      <c r="D3973"/>
      <c r="E3973"/>
      <c r="F3973"/>
    </row>
    <row r="3974" spans="1:6" ht="15" x14ac:dyDescent="0.25">
      <c r="A3974"/>
      <c r="B3974"/>
      <c r="C3974"/>
      <c r="D3974"/>
      <c r="E3974"/>
      <c r="F3974"/>
    </row>
    <row r="3975" spans="1:6" ht="15" x14ac:dyDescent="0.25">
      <c r="A3975"/>
      <c r="B3975"/>
      <c r="C3975"/>
      <c r="D3975"/>
      <c r="E3975"/>
      <c r="F3975"/>
    </row>
    <row r="3976" spans="1:6" ht="15" x14ac:dyDescent="0.25">
      <c r="A3976"/>
      <c r="B3976"/>
      <c r="C3976"/>
      <c r="D3976"/>
      <c r="E3976"/>
      <c r="F3976"/>
    </row>
    <row r="3977" spans="1:6" ht="15" x14ac:dyDescent="0.25">
      <c r="A3977"/>
      <c r="B3977"/>
      <c r="C3977"/>
      <c r="D3977"/>
      <c r="E3977"/>
      <c r="F3977"/>
    </row>
    <row r="3978" spans="1:6" ht="15" x14ac:dyDescent="0.25">
      <c r="A3978"/>
      <c r="B3978"/>
      <c r="C3978"/>
      <c r="D3978"/>
      <c r="E3978"/>
      <c r="F3978"/>
    </row>
    <row r="3979" spans="1:6" ht="15" x14ac:dyDescent="0.25">
      <c r="A3979"/>
      <c r="B3979"/>
      <c r="C3979"/>
      <c r="D3979"/>
      <c r="E3979"/>
      <c r="F3979"/>
    </row>
    <row r="3980" spans="1:6" ht="15" x14ac:dyDescent="0.25">
      <c r="A3980"/>
      <c r="B3980"/>
      <c r="C3980"/>
      <c r="D3980"/>
      <c r="E3980"/>
      <c r="F3980"/>
    </row>
    <row r="3981" spans="1:6" ht="15" x14ac:dyDescent="0.25">
      <c r="A3981"/>
      <c r="B3981"/>
      <c r="C3981"/>
      <c r="D3981"/>
      <c r="E3981"/>
      <c r="F3981"/>
    </row>
    <row r="3982" spans="1:6" ht="15" x14ac:dyDescent="0.25">
      <c r="A3982"/>
      <c r="B3982"/>
      <c r="C3982"/>
      <c r="D3982"/>
      <c r="E3982"/>
      <c r="F3982"/>
    </row>
    <row r="3983" spans="1:6" ht="15" x14ac:dyDescent="0.25">
      <c r="A3983"/>
      <c r="B3983"/>
      <c r="C3983"/>
      <c r="D3983"/>
      <c r="E3983"/>
      <c r="F3983"/>
    </row>
    <row r="3984" spans="1:6" ht="15" x14ac:dyDescent="0.25">
      <c r="A3984"/>
      <c r="B3984"/>
      <c r="C3984"/>
      <c r="D3984"/>
      <c r="E3984"/>
      <c r="F3984"/>
    </row>
    <row r="3985" spans="1:6" ht="15" x14ac:dyDescent="0.25">
      <c r="A3985"/>
      <c r="B3985"/>
      <c r="C3985"/>
      <c r="D3985"/>
      <c r="E3985"/>
      <c r="F3985"/>
    </row>
    <row r="3986" spans="1:6" ht="15" x14ac:dyDescent="0.25">
      <c r="A3986"/>
      <c r="B3986"/>
      <c r="C3986"/>
      <c r="D3986"/>
      <c r="E3986"/>
      <c r="F3986"/>
    </row>
    <row r="3987" spans="1:6" ht="15" x14ac:dyDescent="0.25">
      <c r="A3987"/>
      <c r="B3987"/>
      <c r="C3987"/>
      <c r="D3987"/>
      <c r="E3987"/>
      <c r="F3987"/>
    </row>
    <row r="3988" spans="1:6" ht="15" x14ac:dyDescent="0.25">
      <c r="A3988"/>
      <c r="B3988"/>
      <c r="C3988"/>
      <c r="D3988"/>
      <c r="E3988"/>
      <c r="F3988"/>
    </row>
    <row r="3989" spans="1:6" ht="15" x14ac:dyDescent="0.25">
      <c r="A3989"/>
      <c r="B3989"/>
      <c r="C3989"/>
      <c r="D3989"/>
      <c r="E3989"/>
      <c r="F3989"/>
    </row>
    <row r="3990" spans="1:6" ht="15" x14ac:dyDescent="0.25">
      <c r="A3990"/>
      <c r="B3990"/>
      <c r="C3990"/>
      <c r="D3990"/>
      <c r="E3990"/>
      <c r="F3990"/>
    </row>
    <row r="3991" spans="1:6" ht="15" x14ac:dyDescent="0.25">
      <c r="A3991"/>
      <c r="B3991"/>
      <c r="C3991"/>
      <c r="D3991"/>
      <c r="E3991"/>
      <c r="F3991"/>
    </row>
    <row r="3992" spans="1:6" ht="15" x14ac:dyDescent="0.25">
      <c r="A3992"/>
      <c r="B3992"/>
      <c r="C3992"/>
      <c r="D3992"/>
      <c r="E3992"/>
      <c r="F3992"/>
    </row>
    <row r="3993" spans="1:6" ht="15" x14ac:dyDescent="0.25">
      <c r="A3993"/>
      <c r="B3993"/>
      <c r="C3993"/>
      <c r="D3993"/>
      <c r="E3993"/>
      <c r="F3993"/>
    </row>
    <row r="3994" spans="1:6" ht="15" x14ac:dyDescent="0.25">
      <c r="A3994"/>
      <c r="B3994"/>
      <c r="C3994"/>
      <c r="D3994"/>
      <c r="E3994"/>
      <c r="F3994"/>
    </row>
    <row r="3995" spans="1:6" ht="15" x14ac:dyDescent="0.25">
      <c r="A3995"/>
      <c r="B3995"/>
      <c r="C3995"/>
      <c r="D3995"/>
      <c r="E3995"/>
      <c r="F3995"/>
    </row>
    <row r="3996" spans="1:6" ht="15" x14ac:dyDescent="0.25">
      <c r="A3996"/>
      <c r="B3996"/>
      <c r="C3996"/>
      <c r="D3996"/>
      <c r="E3996"/>
      <c r="F3996"/>
    </row>
    <row r="3997" spans="1:6" ht="15" x14ac:dyDescent="0.25">
      <c r="A3997"/>
      <c r="B3997"/>
      <c r="C3997"/>
      <c r="D3997"/>
      <c r="E3997"/>
      <c r="F3997"/>
    </row>
    <row r="3998" spans="1:6" ht="15" x14ac:dyDescent="0.25">
      <c r="A3998"/>
      <c r="B3998"/>
      <c r="C3998"/>
      <c r="D3998"/>
      <c r="E3998"/>
      <c r="F3998"/>
    </row>
    <row r="3999" spans="1:6" ht="15" x14ac:dyDescent="0.25">
      <c r="A3999"/>
      <c r="B3999"/>
      <c r="C3999"/>
      <c r="D3999"/>
      <c r="E3999"/>
      <c r="F3999"/>
    </row>
    <row r="4000" spans="1:6" ht="15" x14ac:dyDescent="0.25">
      <c r="A4000"/>
      <c r="B4000"/>
      <c r="C4000"/>
      <c r="D4000"/>
      <c r="E4000"/>
      <c r="F4000"/>
    </row>
    <row r="4001" spans="1:6" ht="15" x14ac:dyDescent="0.25">
      <c r="A4001"/>
      <c r="B4001"/>
      <c r="C4001"/>
      <c r="D4001"/>
      <c r="E4001"/>
      <c r="F4001"/>
    </row>
    <row r="4002" spans="1:6" ht="15" x14ac:dyDescent="0.25">
      <c r="A4002"/>
      <c r="B4002"/>
      <c r="C4002"/>
      <c r="D4002"/>
      <c r="E4002"/>
      <c r="F4002"/>
    </row>
    <row r="4003" spans="1:6" ht="15" x14ac:dyDescent="0.25">
      <c r="A4003"/>
      <c r="B4003"/>
      <c r="C4003"/>
      <c r="D4003"/>
      <c r="E4003"/>
      <c r="F4003"/>
    </row>
    <row r="4004" spans="1:6" ht="15" x14ac:dyDescent="0.25">
      <c r="A4004"/>
      <c r="B4004"/>
      <c r="C4004"/>
      <c r="D4004"/>
      <c r="E4004"/>
      <c r="F4004"/>
    </row>
    <row r="4005" spans="1:6" ht="15" x14ac:dyDescent="0.25">
      <c r="A4005"/>
      <c r="B4005"/>
      <c r="C4005"/>
      <c r="D4005"/>
      <c r="E4005"/>
      <c r="F4005"/>
    </row>
    <row r="4006" spans="1:6" ht="15" x14ac:dyDescent="0.25">
      <c r="A4006"/>
      <c r="B4006"/>
      <c r="C4006"/>
      <c r="D4006"/>
      <c r="E4006"/>
      <c r="F4006"/>
    </row>
    <row r="4007" spans="1:6" ht="15" x14ac:dyDescent="0.25">
      <c r="A4007"/>
      <c r="B4007"/>
      <c r="C4007"/>
      <c r="D4007"/>
      <c r="E4007"/>
      <c r="F4007"/>
    </row>
    <row r="4008" spans="1:6" ht="15" x14ac:dyDescent="0.25">
      <c r="A4008"/>
      <c r="B4008"/>
      <c r="C4008"/>
      <c r="D4008"/>
      <c r="E4008"/>
      <c r="F4008"/>
    </row>
    <row r="4009" spans="1:6" ht="15" x14ac:dyDescent="0.25">
      <c r="A4009"/>
      <c r="B4009"/>
      <c r="C4009"/>
      <c r="D4009"/>
      <c r="E4009"/>
      <c r="F4009"/>
    </row>
    <row r="4010" spans="1:6" ht="15" x14ac:dyDescent="0.25">
      <c r="A4010"/>
      <c r="B4010"/>
      <c r="C4010"/>
      <c r="D4010"/>
      <c r="E4010"/>
      <c r="F4010"/>
    </row>
    <row r="4011" spans="1:6" ht="15" x14ac:dyDescent="0.25">
      <c r="A4011"/>
      <c r="B4011"/>
      <c r="C4011"/>
      <c r="D4011"/>
      <c r="E4011"/>
      <c r="F4011"/>
    </row>
    <row r="4012" spans="1:6" ht="15" x14ac:dyDescent="0.25">
      <c r="A4012"/>
      <c r="B4012"/>
      <c r="C4012"/>
      <c r="D4012"/>
      <c r="E4012"/>
      <c r="F4012"/>
    </row>
    <row r="4013" spans="1:6" ht="15" x14ac:dyDescent="0.25">
      <c r="A4013"/>
      <c r="B4013"/>
      <c r="C4013"/>
      <c r="D4013"/>
      <c r="E4013"/>
      <c r="F4013"/>
    </row>
    <row r="4014" spans="1:6" ht="15" x14ac:dyDescent="0.25">
      <c r="A4014"/>
      <c r="B4014"/>
      <c r="C4014"/>
      <c r="D4014"/>
      <c r="E4014"/>
      <c r="F4014"/>
    </row>
    <row r="4015" spans="1:6" ht="15" x14ac:dyDescent="0.25">
      <c r="A4015"/>
      <c r="B4015"/>
      <c r="C4015"/>
      <c r="D4015"/>
      <c r="E4015"/>
      <c r="F4015"/>
    </row>
    <row r="4016" spans="1:6" ht="15" x14ac:dyDescent="0.25">
      <c r="A4016"/>
      <c r="B4016"/>
      <c r="C4016"/>
      <c r="D4016"/>
      <c r="E4016"/>
      <c r="F4016"/>
    </row>
    <row r="4017" spans="1:6" ht="15" x14ac:dyDescent="0.25">
      <c r="A4017"/>
      <c r="B4017"/>
      <c r="C4017"/>
      <c r="D4017"/>
      <c r="E4017"/>
      <c r="F4017"/>
    </row>
    <row r="4018" spans="1:6" ht="15" x14ac:dyDescent="0.25">
      <c r="A4018"/>
      <c r="B4018"/>
      <c r="C4018"/>
      <c r="D4018"/>
      <c r="E4018"/>
      <c r="F4018"/>
    </row>
    <row r="4019" spans="1:6" ht="15" x14ac:dyDescent="0.25">
      <c r="A4019"/>
      <c r="B4019"/>
      <c r="C4019"/>
      <c r="D4019"/>
      <c r="E4019"/>
      <c r="F4019"/>
    </row>
    <row r="4020" spans="1:6" ht="15" x14ac:dyDescent="0.25">
      <c r="A4020"/>
      <c r="B4020"/>
      <c r="C4020"/>
      <c r="D4020"/>
      <c r="E4020"/>
      <c r="F4020"/>
    </row>
    <row r="4021" spans="1:6" ht="15" x14ac:dyDescent="0.25">
      <c r="A4021"/>
      <c r="B4021"/>
      <c r="C4021"/>
      <c r="D4021"/>
      <c r="E4021"/>
      <c r="F4021"/>
    </row>
    <row r="4022" spans="1:6" ht="15" x14ac:dyDescent="0.25">
      <c r="A4022"/>
      <c r="B4022"/>
      <c r="C4022"/>
      <c r="D4022"/>
      <c r="E4022"/>
      <c r="F4022"/>
    </row>
    <row r="4023" spans="1:6" ht="15" x14ac:dyDescent="0.25">
      <c r="A4023"/>
      <c r="B4023"/>
      <c r="C4023"/>
      <c r="D4023"/>
      <c r="E4023"/>
      <c r="F4023"/>
    </row>
    <row r="4024" spans="1:6" ht="15" x14ac:dyDescent="0.25">
      <c r="A4024"/>
      <c r="B4024"/>
      <c r="C4024"/>
      <c r="D4024"/>
      <c r="E4024"/>
      <c r="F4024"/>
    </row>
    <row r="4025" spans="1:6" ht="15" x14ac:dyDescent="0.25">
      <c r="A4025"/>
      <c r="B4025"/>
      <c r="C4025"/>
      <c r="D4025"/>
      <c r="E4025"/>
      <c r="F4025"/>
    </row>
    <row r="4026" spans="1:6" ht="15" x14ac:dyDescent="0.25">
      <c r="A4026"/>
      <c r="B4026"/>
      <c r="C4026"/>
      <c r="D4026"/>
      <c r="E4026"/>
      <c r="F4026"/>
    </row>
    <row r="4027" spans="1:6" ht="15" x14ac:dyDescent="0.25">
      <c r="A4027"/>
      <c r="B4027"/>
      <c r="C4027"/>
      <c r="D4027"/>
      <c r="E4027"/>
      <c r="F4027"/>
    </row>
    <row r="4028" spans="1:6" ht="15" x14ac:dyDescent="0.25">
      <c r="A4028"/>
      <c r="B4028"/>
      <c r="C4028"/>
      <c r="D4028"/>
      <c r="E4028"/>
      <c r="F4028"/>
    </row>
    <row r="4029" spans="1:6" ht="15" x14ac:dyDescent="0.25">
      <c r="A4029"/>
      <c r="B4029"/>
      <c r="C4029"/>
      <c r="D4029"/>
      <c r="E4029"/>
      <c r="F4029"/>
    </row>
    <row r="4030" spans="1:6" ht="15" x14ac:dyDescent="0.25">
      <c r="A4030"/>
      <c r="B4030"/>
      <c r="C4030"/>
      <c r="D4030"/>
      <c r="E4030"/>
      <c r="F4030"/>
    </row>
    <row r="4031" spans="1:6" ht="15" x14ac:dyDescent="0.25">
      <c r="A4031"/>
      <c r="B4031"/>
      <c r="C4031"/>
      <c r="D4031"/>
      <c r="E4031"/>
      <c r="F4031"/>
    </row>
    <row r="4032" spans="1:6" ht="15" x14ac:dyDescent="0.25">
      <c r="A4032"/>
      <c r="B4032"/>
      <c r="C4032"/>
      <c r="D4032"/>
      <c r="E4032"/>
      <c r="F4032"/>
    </row>
    <row r="4033" spans="1:6" ht="15" x14ac:dyDescent="0.25">
      <c r="A4033"/>
      <c r="B4033"/>
      <c r="C4033"/>
      <c r="D4033"/>
      <c r="E4033"/>
      <c r="F4033"/>
    </row>
    <row r="4034" spans="1:6" ht="15" x14ac:dyDescent="0.25">
      <c r="A4034"/>
      <c r="B4034"/>
      <c r="C4034"/>
      <c r="D4034"/>
      <c r="E4034"/>
      <c r="F4034"/>
    </row>
    <row r="4035" spans="1:6" ht="15" x14ac:dyDescent="0.25">
      <c r="A4035"/>
      <c r="B4035"/>
      <c r="C4035"/>
      <c r="D4035"/>
      <c r="E4035"/>
      <c r="F4035"/>
    </row>
    <row r="4036" spans="1:6" ht="15" x14ac:dyDescent="0.25">
      <c r="A4036"/>
      <c r="B4036"/>
      <c r="C4036"/>
      <c r="D4036"/>
      <c r="E4036"/>
      <c r="F4036"/>
    </row>
    <row r="4037" spans="1:6" ht="15" x14ac:dyDescent="0.25">
      <c r="A4037"/>
      <c r="B4037"/>
      <c r="C4037"/>
      <c r="D4037"/>
      <c r="E4037"/>
      <c r="F4037"/>
    </row>
    <row r="4038" spans="1:6" ht="15" x14ac:dyDescent="0.25">
      <c r="A4038"/>
      <c r="B4038"/>
      <c r="C4038"/>
      <c r="D4038"/>
      <c r="E4038"/>
      <c r="F4038"/>
    </row>
    <row r="4039" spans="1:6" ht="15" x14ac:dyDescent="0.25">
      <c r="A4039"/>
      <c r="B4039"/>
      <c r="C4039"/>
      <c r="D4039"/>
      <c r="E4039"/>
      <c r="F4039"/>
    </row>
    <row r="4040" spans="1:6" ht="15" x14ac:dyDescent="0.25">
      <c r="A4040"/>
      <c r="B4040"/>
      <c r="C4040"/>
      <c r="D4040"/>
      <c r="E4040"/>
      <c r="F4040"/>
    </row>
    <row r="4041" spans="1:6" ht="15" x14ac:dyDescent="0.25">
      <c r="A4041"/>
      <c r="B4041"/>
      <c r="C4041"/>
      <c r="D4041"/>
      <c r="E4041"/>
      <c r="F4041"/>
    </row>
    <row r="4042" spans="1:6" ht="15" x14ac:dyDescent="0.25">
      <c r="A4042"/>
      <c r="B4042"/>
      <c r="C4042"/>
      <c r="D4042"/>
      <c r="E4042"/>
      <c r="F4042"/>
    </row>
    <row r="4043" spans="1:6" ht="15" x14ac:dyDescent="0.25">
      <c r="A4043"/>
      <c r="B4043"/>
      <c r="C4043"/>
      <c r="D4043"/>
      <c r="E4043"/>
      <c r="F4043"/>
    </row>
    <row r="4044" spans="1:6" ht="15" x14ac:dyDescent="0.25">
      <c r="A4044"/>
      <c r="B4044"/>
      <c r="C4044"/>
      <c r="D4044"/>
      <c r="E4044"/>
      <c r="F4044"/>
    </row>
    <row r="4045" spans="1:6" ht="15" x14ac:dyDescent="0.25">
      <c r="A4045"/>
      <c r="B4045"/>
      <c r="C4045"/>
      <c r="D4045"/>
      <c r="E4045"/>
      <c r="F4045"/>
    </row>
    <row r="4046" spans="1:6" ht="15" x14ac:dyDescent="0.25">
      <c r="A4046"/>
      <c r="B4046"/>
      <c r="C4046"/>
      <c r="D4046"/>
      <c r="E4046"/>
      <c r="F4046"/>
    </row>
    <row r="4047" spans="1:6" ht="15" x14ac:dyDescent="0.25">
      <c r="A4047"/>
      <c r="B4047"/>
      <c r="C4047"/>
      <c r="D4047"/>
      <c r="E4047"/>
      <c r="F4047"/>
    </row>
    <row r="4048" spans="1:6" ht="15" x14ac:dyDescent="0.25">
      <c r="A4048"/>
      <c r="B4048"/>
      <c r="C4048"/>
      <c r="D4048"/>
      <c r="E4048"/>
      <c r="F4048"/>
    </row>
    <row r="4049" spans="1:6" ht="15" x14ac:dyDescent="0.25">
      <c r="A4049"/>
      <c r="B4049"/>
      <c r="C4049"/>
      <c r="D4049"/>
      <c r="E4049"/>
      <c r="F4049"/>
    </row>
    <row r="4050" spans="1:6" ht="15" x14ac:dyDescent="0.25">
      <c r="A4050"/>
      <c r="B4050"/>
      <c r="C4050"/>
      <c r="D4050"/>
      <c r="E4050"/>
      <c r="F4050"/>
    </row>
    <row r="4051" spans="1:6" ht="15" x14ac:dyDescent="0.25">
      <c r="A4051"/>
      <c r="B4051"/>
      <c r="C4051"/>
      <c r="D4051"/>
      <c r="E4051"/>
      <c r="F4051"/>
    </row>
    <row r="4052" spans="1:6" ht="15" x14ac:dyDescent="0.25">
      <c r="A4052"/>
      <c r="B4052"/>
      <c r="C4052"/>
      <c r="D4052"/>
      <c r="E4052"/>
      <c r="F4052"/>
    </row>
    <row r="4053" spans="1:6" ht="15" x14ac:dyDescent="0.25">
      <c r="A4053"/>
      <c r="B4053"/>
      <c r="C4053"/>
      <c r="D4053"/>
      <c r="E4053"/>
      <c r="F4053"/>
    </row>
    <row r="4054" spans="1:6" ht="15" x14ac:dyDescent="0.25">
      <c r="A4054"/>
      <c r="B4054"/>
      <c r="C4054"/>
      <c r="D4054"/>
      <c r="E4054"/>
      <c r="F4054"/>
    </row>
    <row r="4055" spans="1:6" ht="15" x14ac:dyDescent="0.25">
      <c r="A4055"/>
      <c r="B4055"/>
      <c r="C4055"/>
      <c r="D4055"/>
      <c r="E4055"/>
      <c r="F4055"/>
    </row>
    <row r="4056" spans="1:6" ht="15" x14ac:dyDescent="0.25">
      <c r="A4056"/>
      <c r="B4056"/>
      <c r="C4056"/>
      <c r="D4056"/>
      <c r="E4056"/>
      <c r="F4056"/>
    </row>
    <row r="4057" spans="1:6" ht="15" x14ac:dyDescent="0.25">
      <c r="A4057"/>
      <c r="B4057"/>
      <c r="C4057"/>
      <c r="D4057"/>
      <c r="E4057"/>
      <c r="F4057"/>
    </row>
    <row r="4058" spans="1:6" ht="15" x14ac:dyDescent="0.25">
      <c r="A4058"/>
      <c r="B4058"/>
      <c r="C4058"/>
      <c r="D4058"/>
      <c r="E4058"/>
      <c r="F4058"/>
    </row>
    <row r="4059" spans="1:6" ht="15" x14ac:dyDescent="0.25">
      <c r="A4059"/>
      <c r="B4059"/>
      <c r="C4059"/>
      <c r="D4059"/>
      <c r="E4059"/>
      <c r="F4059"/>
    </row>
    <row r="4060" spans="1:6" ht="15" x14ac:dyDescent="0.25">
      <c r="A4060"/>
      <c r="B4060"/>
      <c r="C4060"/>
      <c r="D4060"/>
      <c r="E4060"/>
      <c r="F4060"/>
    </row>
    <row r="4061" spans="1:6" ht="15" x14ac:dyDescent="0.25">
      <c r="A4061"/>
      <c r="B4061"/>
      <c r="C4061"/>
      <c r="D4061"/>
      <c r="E4061"/>
      <c r="F4061"/>
    </row>
    <row r="4062" spans="1:6" ht="15" x14ac:dyDescent="0.25">
      <c r="A4062"/>
      <c r="B4062"/>
      <c r="C4062"/>
      <c r="D4062"/>
      <c r="E4062"/>
      <c r="F4062"/>
    </row>
    <row r="4063" spans="1:6" ht="15" x14ac:dyDescent="0.25">
      <c r="A4063"/>
      <c r="B4063"/>
      <c r="C4063"/>
      <c r="D4063"/>
      <c r="E4063"/>
      <c r="F4063"/>
    </row>
    <row r="4064" spans="1:6" ht="15" x14ac:dyDescent="0.25">
      <c r="A4064"/>
      <c r="B4064"/>
      <c r="C4064"/>
      <c r="D4064"/>
      <c r="E4064"/>
      <c r="F4064"/>
    </row>
    <row r="4065" spans="1:6" ht="15" x14ac:dyDescent="0.25">
      <c r="A4065"/>
      <c r="B4065"/>
      <c r="C4065"/>
      <c r="D4065"/>
      <c r="E4065"/>
      <c r="F4065"/>
    </row>
    <row r="4066" spans="1:6" ht="15" x14ac:dyDescent="0.25">
      <c r="A4066"/>
      <c r="B4066"/>
      <c r="C4066"/>
      <c r="D4066"/>
      <c r="E4066"/>
      <c r="F4066"/>
    </row>
    <row r="4067" spans="1:6" ht="15" x14ac:dyDescent="0.25">
      <c r="A4067"/>
      <c r="B4067"/>
      <c r="C4067"/>
      <c r="D4067"/>
      <c r="E4067"/>
      <c r="F4067"/>
    </row>
    <row r="4068" spans="1:6" ht="15" x14ac:dyDescent="0.25">
      <c r="A4068"/>
      <c r="B4068"/>
      <c r="C4068"/>
      <c r="D4068"/>
      <c r="E4068"/>
      <c r="F4068"/>
    </row>
    <row r="4069" spans="1:6" ht="15" x14ac:dyDescent="0.25">
      <c r="A4069"/>
      <c r="B4069"/>
      <c r="C4069"/>
      <c r="D4069"/>
      <c r="E4069"/>
      <c r="F4069"/>
    </row>
    <row r="4070" spans="1:6" ht="15" x14ac:dyDescent="0.25">
      <c r="A4070"/>
      <c r="B4070"/>
      <c r="C4070"/>
      <c r="D4070"/>
      <c r="E4070"/>
      <c r="F4070"/>
    </row>
    <row r="4071" spans="1:6" ht="15" x14ac:dyDescent="0.25">
      <c r="A4071"/>
      <c r="B4071"/>
      <c r="C4071"/>
      <c r="D4071"/>
      <c r="E4071"/>
      <c r="F4071"/>
    </row>
    <row r="4072" spans="1:6" ht="15" x14ac:dyDescent="0.25">
      <c r="A4072"/>
      <c r="B4072"/>
      <c r="C4072"/>
      <c r="D4072"/>
      <c r="E4072"/>
      <c r="F4072"/>
    </row>
    <row r="4073" spans="1:6" ht="15" x14ac:dyDescent="0.25">
      <c r="A4073"/>
      <c r="B4073"/>
      <c r="C4073"/>
      <c r="D4073"/>
      <c r="E4073"/>
      <c r="F4073"/>
    </row>
    <row r="4074" spans="1:6" ht="15" x14ac:dyDescent="0.25">
      <c r="A4074"/>
      <c r="B4074"/>
      <c r="C4074"/>
      <c r="D4074"/>
      <c r="E4074"/>
      <c r="F4074"/>
    </row>
    <row r="4075" spans="1:6" ht="15" x14ac:dyDescent="0.25">
      <c r="A4075"/>
      <c r="B4075"/>
      <c r="C4075"/>
      <c r="D4075"/>
      <c r="E4075"/>
      <c r="F4075"/>
    </row>
    <row r="4076" spans="1:6" ht="15" x14ac:dyDescent="0.25">
      <c r="A4076"/>
      <c r="B4076"/>
      <c r="C4076"/>
      <c r="D4076"/>
      <c r="E4076"/>
      <c r="F4076"/>
    </row>
    <row r="4077" spans="1:6" ht="15" x14ac:dyDescent="0.25">
      <c r="A4077"/>
      <c r="B4077"/>
      <c r="C4077"/>
      <c r="D4077"/>
      <c r="E4077"/>
      <c r="F4077"/>
    </row>
    <row r="4078" spans="1:6" ht="15" x14ac:dyDescent="0.25">
      <c r="A4078"/>
      <c r="B4078"/>
      <c r="C4078"/>
      <c r="D4078"/>
      <c r="E4078"/>
      <c r="F4078"/>
    </row>
    <row r="4079" spans="1:6" ht="15" x14ac:dyDescent="0.25">
      <c r="A4079"/>
      <c r="B4079"/>
      <c r="C4079"/>
      <c r="D4079"/>
      <c r="E4079"/>
      <c r="F4079"/>
    </row>
    <row r="4080" spans="1:6" ht="15" x14ac:dyDescent="0.25">
      <c r="A4080"/>
      <c r="B4080"/>
      <c r="C4080"/>
      <c r="D4080"/>
      <c r="E4080"/>
      <c r="F4080"/>
    </row>
    <row r="4081" spans="1:6" ht="15" x14ac:dyDescent="0.25">
      <c r="A4081"/>
      <c r="B4081"/>
      <c r="C4081"/>
      <c r="D4081"/>
      <c r="E4081"/>
      <c r="F4081"/>
    </row>
    <row r="4082" spans="1:6" ht="15" x14ac:dyDescent="0.25">
      <c r="A4082"/>
      <c r="B4082"/>
      <c r="C4082"/>
      <c r="D4082"/>
      <c r="E4082"/>
      <c r="F4082"/>
    </row>
    <row r="4083" spans="1:6" ht="15" x14ac:dyDescent="0.25">
      <c r="A4083"/>
      <c r="B4083"/>
      <c r="C4083"/>
      <c r="D4083"/>
      <c r="E4083"/>
      <c r="F4083"/>
    </row>
    <row r="4084" spans="1:6" ht="15" x14ac:dyDescent="0.25">
      <c r="A4084"/>
      <c r="B4084"/>
      <c r="C4084"/>
      <c r="D4084"/>
      <c r="E4084"/>
      <c r="F4084"/>
    </row>
    <row r="4085" spans="1:6" ht="15" x14ac:dyDescent="0.25">
      <c r="A4085"/>
      <c r="B4085"/>
      <c r="C4085"/>
      <c r="D4085"/>
      <c r="E4085"/>
      <c r="F4085"/>
    </row>
    <row r="4086" spans="1:6" ht="15" x14ac:dyDescent="0.25">
      <c r="A4086"/>
      <c r="B4086"/>
      <c r="C4086"/>
      <c r="D4086"/>
      <c r="E4086"/>
      <c r="F4086"/>
    </row>
    <row r="4087" spans="1:6" ht="15" x14ac:dyDescent="0.25">
      <c r="A4087"/>
      <c r="B4087"/>
      <c r="C4087"/>
      <c r="D4087"/>
      <c r="E4087"/>
      <c r="F4087"/>
    </row>
    <row r="4088" spans="1:6" ht="15" x14ac:dyDescent="0.25">
      <c r="A4088"/>
      <c r="B4088"/>
      <c r="C4088"/>
      <c r="D4088"/>
      <c r="E4088"/>
      <c r="F4088"/>
    </row>
    <row r="4089" spans="1:6" ht="15" x14ac:dyDescent="0.25">
      <c r="A4089"/>
      <c r="B4089"/>
      <c r="C4089"/>
      <c r="D4089"/>
      <c r="E4089"/>
      <c r="F4089"/>
    </row>
    <row r="4090" spans="1:6" ht="15" x14ac:dyDescent="0.25">
      <c r="A4090"/>
      <c r="B4090"/>
      <c r="C4090"/>
      <c r="D4090"/>
      <c r="E4090"/>
      <c r="F4090"/>
    </row>
    <row r="4091" spans="1:6" ht="15" x14ac:dyDescent="0.25">
      <c r="A4091"/>
      <c r="B4091"/>
      <c r="C4091"/>
      <c r="D4091"/>
      <c r="E4091"/>
      <c r="F4091"/>
    </row>
    <row r="4092" spans="1:6" ht="15" x14ac:dyDescent="0.25">
      <c r="A4092"/>
      <c r="B4092"/>
      <c r="C4092"/>
      <c r="D4092"/>
      <c r="E4092"/>
      <c r="F4092"/>
    </row>
    <row r="4093" spans="1:6" ht="15" x14ac:dyDescent="0.25">
      <c r="A4093"/>
      <c r="B4093"/>
      <c r="C4093"/>
      <c r="D4093"/>
      <c r="E4093"/>
      <c r="F4093"/>
    </row>
    <row r="4094" spans="1:6" ht="15" x14ac:dyDescent="0.25">
      <c r="A4094"/>
      <c r="B4094"/>
      <c r="C4094"/>
      <c r="D4094"/>
      <c r="E4094"/>
      <c r="F4094"/>
    </row>
    <row r="4095" spans="1:6" ht="15" x14ac:dyDescent="0.25">
      <c r="A4095"/>
      <c r="B4095"/>
      <c r="C4095"/>
      <c r="D4095"/>
      <c r="E4095"/>
      <c r="F4095"/>
    </row>
    <row r="4096" spans="1:6" ht="15" x14ac:dyDescent="0.25">
      <c r="A4096"/>
      <c r="B4096"/>
      <c r="C4096"/>
      <c r="D4096"/>
      <c r="E4096"/>
      <c r="F4096"/>
    </row>
    <row r="4097" spans="1:6" ht="15" x14ac:dyDescent="0.25">
      <c r="A4097"/>
      <c r="B4097"/>
      <c r="C4097"/>
      <c r="D4097"/>
      <c r="E4097"/>
      <c r="F4097"/>
    </row>
    <row r="4098" spans="1:6" ht="15" x14ac:dyDescent="0.25">
      <c r="A4098"/>
      <c r="B4098"/>
      <c r="C4098"/>
      <c r="D4098"/>
      <c r="E4098"/>
      <c r="F4098"/>
    </row>
    <row r="4099" spans="1:6" ht="15" x14ac:dyDescent="0.25">
      <c r="A4099"/>
      <c r="B4099"/>
      <c r="C4099"/>
      <c r="D4099"/>
      <c r="E4099"/>
      <c r="F4099"/>
    </row>
    <row r="4100" spans="1:6" ht="15" x14ac:dyDescent="0.25">
      <c r="A4100"/>
      <c r="B4100"/>
      <c r="C4100"/>
      <c r="D4100"/>
      <c r="E4100"/>
      <c r="F4100"/>
    </row>
    <row r="4101" spans="1:6" ht="15" x14ac:dyDescent="0.25">
      <c r="A4101"/>
      <c r="B4101"/>
      <c r="C4101"/>
      <c r="D4101"/>
      <c r="E4101"/>
      <c r="F4101"/>
    </row>
    <row r="4102" spans="1:6" ht="15" x14ac:dyDescent="0.25">
      <c r="A4102"/>
      <c r="B4102"/>
      <c r="C4102"/>
      <c r="D4102"/>
      <c r="E4102"/>
      <c r="F4102"/>
    </row>
    <row r="4103" spans="1:6" ht="15" x14ac:dyDescent="0.25">
      <c r="A4103"/>
      <c r="B4103"/>
      <c r="C4103"/>
      <c r="D4103"/>
      <c r="E4103"/>
      <c r="F4103"/>
    </row>
    <row r="4104" spans="1:6" ht="15" x14ac:dyDescent="0.25">
      <c r="A4104"/>
      <c r="B4104"/>
      <c r="C4104"/>
      <c r="D4104"/>
      <c r="E4104"/>
      <c r="F4104"/>
    </row>
    <row r="4105" spans="1:6" ht="15" x14ac:dyDescent="0.25">
      <c r="A4105"/>
      <c r="B4105"/>
      <c r="C4105"/>
      <c r="D4105"/>
      <c r="E4105"/>
      <c r="F4105"/>
    </row>
    <row r="4106" spans="1:6" ht="15" x14ac:dyDescent="0.25">
      <c r="A4106"/>
      <c r="B4106"/>
      <c r="C4106"/>
      <c r="D4106"/>
      <c r="E4106"/>
      <c r="F4106"/>
    </row>
    <row r="4107" spans="1:6" ht="15" x14ac:dyDescent="0.25">
      <c r="A4107"/>
      <c r="B4107"/>
      <c r="C4107"/>
      <c r="D4107"/>
      <c r="E4107"/>
      <c r="F4107"/>
    </row>
    <row r="4108" spans="1:6" ht="15" x14ac:dyDescent="0.25">
      <c r="A4108"/>
      <c r="B4108"/>
      <c r="C4108"/>
      <c r="D4108"/>
      <c r="E4108"/>
      <c r="F4108"/>
    </row>
    <row r="4109" spans="1:6" ht="15" x14ac:dyDescent="0.25">
      <c r="A4109"/>
      <c r="B4109"/>
      <c r="C4109"/>
      <c r="D4109"/>
      <c r="E4109"/>
      <c r="F4109"/>
    </row>
    <row r="4110" spans="1:6" ht="15" x14ac:dyDescent="0.25">
      <c r="A4110"/>
      <c r="B4110"/>
      <c r="C4110"/>
      <c r="D4110"/>
      <c r="E4110"/>
      <c r="F4110"/>
    </row>
    <row r="4111" spans="1:6" ht="15" x14ac:dyDescent="0.25">
      <c r="A4111"/>
      <c r="B4111"/>
      <c r="C4111"/>
      <c r="D4111"/>
      <c r="E4111"/>
      <c r="F4111"/>
    </row>
    <row r="4112" spans="1:6" ht="15" x14ac:dyDescent="0.25">
      <c r="A4112"/>
      <c r="B4112"/>
      <c r="C4112"/>
      <c r="D4112"/>
      <c r="E4112"/>
      <c r="F4112"/>
    </row>
    <row r="4113" spans="1:6" ht="15" x14ac:dyDescent="0.25">
      <c r="A4113"/>
      <c r="B4113"/>
      <c r="C4113"/>
      <c r="D4113"/>
      <c r="E4113"/>
      <c r="F4113"/>
    </row>
    <row r="4114" spans="1:6" ht="15" x14ac:dyDescent="0.25">
      <c r="A4114"/>
      <c r="B4114"/>
      <c r="C4114"/>
      <c r="D4114"/>
      <c r="E4114"/>
      <c r="F4114"/>
    </row>
    <row r="4115" spans="1:6" ht="15" x14ac:dyDescent="0.25">
      <c r="A4115"/>
      <c r="B4115"/>
      <c r="C4115"/>
      <c r="D4115"/>
      <c r="E4115"/>
      <c r="F4115"/>
    </row>
    <row r="4116" spans="1:6" ht="15" x14ac:dyDescent="0.25">
      <c r="A4116"/>
      <c r="B4116"/>
      <c r="C4116"/>
      <c r="D4116"/>
      <c r="E4116"/>
      <c r="F4116"/>
    </row>
    <row r="4117" spans="1:6" ht="15" x14ac:dyDescent="0.25">
      <c r="A4117"/>
      <c r="B4117"/>
      <c r="C4117"/>
      <c r="D4117"/>
      <c r="E4117"/>
      <c r="F4117"/>
    </row>
    <row r="4118" spans="1:6" ht="15" x14ac:dyDescent="0.25">
      <c r="A4118"/>
      <c r="B4118"/>
      <c r="C4118"/>
      <c r="D4118"/>
      <c r="E4118"/>
      <c r="F4118"/>
    </row>
    <row r="4119" spans="1:6" ht="15" x14ac:dyDescent="0.25">
      <c r="A4119"/>
      <c r="B4119"/>
      <c r="C4119"/>
      <c r="D4119"/>
      <c r="E4119"/>
      <c r="F4119"/>
    </row>
    <row r="4120" spans="1:6" ht="15" x14ac:dyDescent="0.25">
      <c r="A4120"/>
      <c r="B4120"/>
      <c r="C4120"/>
      <c r="D4120"/>
      <c r="E4120"/>
      <c r="F4120"/>
    </row>
    <row r="4121" spans="1:6" ht="15" x14ac:dyDescent="0.25">
      <c r="A4121"/>
      <c r="B4121"/>
      <c r="C4121"/>
      <c r="D4121"/>
      <c r="E4121"/>
      <c r="F4121"/>
    </row>
    <row r="4122" spans="1:6" ht="15" x14ac:dyDescent="0.25">
      <c r="A4122"/>
      <c r="B4122"/>
      <c r="C4122"/>
      <c r="D4122"/>
      <c r="E4122"/>
      <c r="F4122"/>
    </row>
    <row r="4123" spans="1:6" ht="15" x14ac:dyDescent="0.25">
      <c r="A4123"/>
      <c r="B4123"/>
      <c r="C4123"/>
      <c r="D4123"/>
      <c r="E4123"/>
      <c r="F4123"/>
    </row>
    <row r="4124" spans="1:6" ht="15" x14ac:dyDescent="0.25">
      <c r="A4124"/>
      <c r="B4124"/>
      <c r="C4124"/>
      <c r="D4124"/>
      <c r="E4124"/>
      <c r="F4124"/>
    </row>
    <row r="4125" spans="1:6" ht="15" x14ac:dyDescent="0.25">
      <c r="A4125"/>
      <c r="B4125"/>
      <c r="C4125"/>
      <c r="D4125"/>
      <c r="E4125"/>
      <c r="F4125"/>
    </row>
    <row r="4126" spans="1:6" ht="15" x14ac:dyDescent="0.25">
      <c r="A4126"/>
      <c r="B4126"/>
      <c r="C4126"/>
      <c r="D4126"/>
      <c r="E4126"/>
      <c r="F4126"/>
    </row>
    <row r="4127" spans="1:6" ht="15" x14ac:dyDescent="0.25">
      <c r="A4127"/>
      <c r="B4127"/>
      <c r="C4127"/>
      <c r="D4127"/>
      <c r="E4127"/>
      <c r="F4127"/>
    </row>
    <row r="4128" spans="1:6" ht="15" x14ac:dyDescent="0.25">
      <c r="A4128"/>
      <c r="B4128"/>
      <c r="C4128"/>
      <c r="D4128"/>
      <c r="E4128"/>
      <c r="F4128"/>
    </row>
    <row r="4129" spans="1:6" ht="15" x14ac:dyDescent="0.25">
      <c r="A4129"/>
      <c r="B4129"/>
      <c r="C4129"/>
      <c r="D4129"/>
      <c r="E4129"/>
      <c r="F4129"/>
    </row>
    <row r="4130" spans="1:6" ht="15" x14ac:dyDescent="0.25">
      <c r="A4130"/>
      <c r="B4130"/>
      <c r="C4130"/>
      <c r="D4130"/>
      <c r="E4130"/>
      <c r="F4130"/>
    </row>
    <row r="4131" spans="1:6" ht="15" x14ac:dyDescent="0.25">
      <c r="A4131"/>
      <c r="B4131"/>
      <c r="C4131"/>
      <c r="D4131"/>
      <c r="E4131"/>
      <c r="F4131"/>
    </row>
    <row r="4132" spans="1:6" ht="15" x14ac:dyDescent="0.25">
      <c r="A4132"/>
      <c r="B4132"/>
      <c r="C4132"/>
      <c r="D4132"/>
      <c r="E4132"/>
      <c r="F4132"/>
    </row>
    <row r="4133" spans="1:6" ht="15" x14ac:dyDescent="0.25">
      <c r="A4133"/>
      <c r="B4133"/>
      <c r="C4133"/>
      <c r="D4133"/>
      <c r="E4133"/>
      <c r="F4133"/>
    </row>
    <row r="4134" spans="1:6" ht="15" x14ac:dyDescent="0.25">
      <c r="A4134"/>
      <c r="B4134"/>
      <c r="C4134"/>
      <c r="D4134"/>
      <c r="E4134"/>
      <c r="F4134"/>
    </row>
    <row r="4135" spans="1:6" ht="15" x14ac:dyDescent="0.25">
      <c r="A4135"/>
      <c r="B4135"/>
      <c r="C4135"/>
      <c r="D4135"/>
      <c r="E4135"/>
      <c r="F4135"/>
    </row>
    <row r="4136" spans="1:6" ht="15" x14ac:dyDescent="0.25">
      <c r="A4136"/>
      <c r="B4136"/>
      <c r="C4136"/>
      <c r="D4136"/>
      <c r="E4136"/>
      <c r="F4136"/>
    </row>
    <row r="4137" spans="1:6" ht="15" x14ac:dyDescent="0.25">
      <c r="A4137"/>
      <c r="B4137"/>
      <c r="C4137"/>
      <c r="D4137"/>
      <c r="E4137"/>
      <c r="F4137"/>
    </row>
    <row r="4138" spans="1:6" ht="15" x14ac:dyDescent="0.25">
      <c r="A4138"/>
      <c r="B4138"/>
      <c r="C4138"/>
      <c r="D4138"/>
      <c r="E4138"/>
      <c r="F4138"/>
    </row>
    <row r="4139" spans="1:6" ht="15" x14ac:dyDescent="0.25">
      <c r="A4139"/>
      <c r="B4139"/>
      <c r="C4139"/>
      <c r="D4139"/>
      <c r="E4139"/>
      <c r="F4139"/>
    </row>
    <row r="4140" spans="1:6" ht="15" x14ac:dyDescent="0.25">
      <c r="A4140"/>
      <c r="B4140"/>
      <c r="C4140"/>
      <c r="D4140"/>
      <c r="E4140"/>
      <c r="F4140"/>
    </row>
    <row r="4141" spans="1:6" ht="15" x14ac:dyDescent="0.25">
      <c r="A4141"/>
      <c r="B4141"/>
      <c r="C4141"/>
      <c r="D4141"/>
      <c r="E4141"/>
      <c r="F4141"/>
    </row>
    <row r="4142" spans="1:6" ht="15" x14ac:dyDescent="0.25">
      <c r="A4142"/>
      <c r="B4142"/>
      <c r="C4142"/>
      <c r="D4142"/>
      <c r="E4142"/>
      <c r="F4142"/>
    </row>
    <row r="4143" spans="1:6" ht="15" x14ac:dyDescent="0.25">
      <c r="A4143"/>
      <c r="B4143"/>
      <c r="C4143"/>
      <c r="D4143"/>
      <c r="E4143"/>
      <c r="F4143"/>
    </row>
    <row r="4144" spans="1:6" ht="15" x14ac:dyDescent="0.25">
      <c r="A4144"/>
      <c r="B4144"/>
      <c r="C4144"/>
      <c r="D4144"/>
      <c r="E4144"/>
      <c r="F4144"/>
    </row>
    <row r="4145" spans="1:6" ht="15" x14ac:dyDescent="0.25">
      <c r="A4145"/>
      <c r="B4145"/>
      <c r="C4145"/>
      <c r="D4145"/>
      <c r="E4145"/>
      <c r="F4145"/>
    </row>
    <row r="4146" spans="1:6" ht="15" x14ac:dyDescent="0.25">
      <c r="A4146"/>
      <c r="B4146"/>
      <c r="C4146"/>
      <c r="D4146"/>
      <c r="E4146"/>
      <c r="F4146"/>
    </row>
    <row r="4147" spans="1:6" ht="15" x14ac:dyDescent="0.25">
      <c r="A4147"/>
      <c r="B4147"/>
      <c r="C4147"/>
      <c r="D4147"/>
      <c r="E4147"/>
      <c r="F4147"/>
    </row>
    <row r="4148" spans="1:6" ht="15" x14ac:dyDescent="0.25">
      <c r="A4148"/>
      <c r="B4148"/>
      <c r="C4148"/>
      <c r="D4148"/>
      <c r="E4148"/>
      <c r="F4148"/>
    </row>
    <row r="4149" spans="1:6" ht="15" x14ac:dyDescent="0.25">
      <c r="A4149"/>
      <c r="B4149"/>
      <c r="C4149"/>
      <c r="D4149"/>
      <c r="E4149"/>
      <c r="F4149"/>
    </row>
    <row r="4150" spans="1:6" ht="15" x14ac:dyDescent="0.25">
      <c r="A4150"/>
      <c r="B4150"/>
      <c r="C4150"/>
      <c r="D4150"/>
      <c r="E4150"/>
      <c r="F4150"/>
    </row>
    <row r="4151" spans="1:6" ht="15" x14ac:dyDescent="0.25">
      <c r="A4151"/>
      <c r="B4151"/>
      <c r="C4151"/>
      <c r="D4151"/>
      <c r="E4151"/>
      <c r="F4151"/>
    </row>
    <row r="4152" spans="1:6" ht="15" x14ac:dyDescent="0.25">
      <c r="A4152"/>
      <c r="B4152"/>
      <c r="C4152"/>
      <c r="D4152"/>
      <c r="E4152"/>
      <c r="F4152"/>
    </row>
    <row r="4153" spans="1:6" ht="15" x14ac:dyDescent="0.25">
      <c r="A4153"/>
      <c r="B4153"/>
      <c r="C4153"/>
      <c r="D4153"/>
      <c r="E4153"/>
      <c r="F4153"/>
    </row>
    <row r="4154" spans="1:6" ht="15" x14ac:dyDescent="0.25">
      <c r="A4154"/>
      <c r="B4154"/>
      <c r="C4154"/>
      <c r="D4154"/>
      <c r="E4154"/>
      <c r="F4154"/>
    </row>
    <row r="4155" spans="1:6" ht="15" x14ac:dyDescent="0.25">
      <c r="A4155"/>
      <c r="B4155"/>
      <c r="C4155"/>
      <c r="D4155"/>
      <c r="E4155"/>
      <c r="F4155"/>
    </row>
    <row r="4156" spans="1:6" ht="15" x14ac:dyDescent="0.25">
      <c r="A4156"/>
      <c r="B4156"/>
      <c r="C4156"/>
      <c r="D4156"/>
      <c r="E4156"/>
      <c r="F4156"/>
    </row>
    <row r="4157" spans="1:6" ht="15" x14ac:dyDescent="0.25">
      <c r="A4157"/>
      <c r="B4157"/>
      <c r="C4157"/>
      <c r="D4157"/>
      <c r="E4157"/>
      <c r="F4157"/>
    </row>
    <row r="4158" spans="1:6" ht="15" x14ac:dyDescent="0.25">
      <c r="A4158"/>
      <c r="B4158"/>
      <c r="C4158"/>
      <c r="D4158"/>
      <c r="E4158"/>
      <c r="F4158"/>
    </row>
    <row r="4159" spans="1:6" ht="15" x14ac:dyDescent="0.25">
      <c r="A4159"/>
      <c r="B4159"/>
      <c r="C4159"/>
      <c r="D4159"/>
      <c r="E4159"/>
      <c r="F4159"/>
    </row>
    <row r="4160" spans="1:6" ht="15" x14ac:dyDescent="0.25">
      <c r="A4160"/>
      <c r="B4160"/>
      <c r="C4160"/>
      <c r="D4160"/>
      <c r="E4160"/>
      <c r="F4160"/>
    </row>
    <row r="4161" spans="1:6" ht="15" x14ac:dyDescent="0.25">
      <c r="A4161"/>
      <c r="B4161"/>
      <c r="C4161"/>
      <c r="D4161"/>
      <c r="E4161"/>
      <c r="F4161"/>
    </row>
    <row r="4162" spans="1:6" ht="15" x14ac:dyDescent="0.25">
      <c r="A4162"/>
      <c r="B4162"/>
      <c r="C4162"/>
      <c r="D4162"/>
      <c r="E4162"/>
      <c r="F4162"/>
    </row>
    <row r="4163" spans="1:6" ht="15" x14ac:dyDescent="0.25">
      <c r="A4163"/>
      <c r="B4163"/>
      <c r="C4163"/>
      <c r="D4163"/>
      <c r="E4163"/>
      <c r="F4163"/>
    </row>
    <row r="4164" spans="1:6" ht="15" x14ac:dyDescent="0.25">
      <c r="A4164"/>
      <c r="B4164"/>
      <c r="C4164"/>
      <c r="D4164"/>
      <c r="E4164"/>
      <c r="F4164"/>
    </row>
    <row r="4165" spans="1:6" ht="15" x14ac:dyDescent="0.25">
      <c r="A4165"/>
      <c r="B4165"/>
      <c r="C4165"/>
      <c r="D4165"/>
      <c r="E4165"/>
      <c r="F4165"/>
    </row>
    <row r="4166" spans="1:6" ht="15" x14ac:dyDescent="0.25">
      <c r="A4166"/>
      <c r="B4166"/>
      <c r="C4166"/>
      <c r="D4166"/>
      <c r="E4166"/>
      <c r="F4166"/>
    </row>
    <row r="4167" spans="1:6" ht="15" x14ac:dyDescent="0.25">
      <c r="A4167"/>
      <c r="B4167"/>
      <c r="C4167"/>
      <c r="D4167"/>
      <c r="E4167"/>
      <c r="F4167"/>
    </row>
    <row r="4168" spans="1:6" ht="15" x14ac:dyDescent="0.25">
      <c r="A4168"/>
      <c r="B4168"/>
      <c r="C4168"/>
      <c r="D4168"/>
      <c r="E4168"/>
      <c r="F4168"/>
    </row>
    <row r="4169" spans="1:6" ht="15" x14ac:dyDescent="0.25">
      <c r="A4169"/>
      <c r="B4169"/>
      <c r="C4169"/>
      <c r="D4169"/>
      <c r="E4169"/>
      <c r="F4169"/>
    </row>
    <row r="4170" spans="1:6" ht="15" x14ac:dyDescent="0.25">
      <c r="A4170"/>
      <c r="B4170"/>
      <c r="C4170"/>
      <c r="D4170"/>
      <c r="E4170"/>
      <c r="F4170"/>
    </row>
    <row r="4171" spans="1:6" ht="15" x14ac:dyDescent="0.25">
      <c r="A4171"/>
      <c r="B4171"/>
      <c r="C4171"/>
      <c r="D4171"/>
      <c r="E4171"/>
      <c r="F4171"/>
    </row>
    <row r="4172" spans="1:6" ht="15" x14ac:dyDescent="0.25">
      <c r="A4172"/>
      <c r="B4172"/>
      <c r="C4172"/>
      <c r="D4172"/>
      <c r="E4172"/>
      <c r="F4172"/>
    </row>
    <row r="4173" spans="1:6" ht="15" x14ac:dyDescent="0.25">
      <c r="A4173"/>
      <c r="B4173"/>
      <c r="C4173"/>
      <c r="D4173"/>
      <c r="E4173"/>
      <c r="F4173"/>
    </row>
    <row r="4174" spans="1:6" ht="15" x14ac:dyDescent="0.25">
      <c r="A4174"/>
      <c r="B4174"/>
      <c r="C4174"/>
      <c r="D4174"/>
      <c r="E4174"/>
      <c r="F4174"/>
    </row>
    <row r="4175" spans="1:6" ht="15" x14ac:dyDescent="0.25">
      <c r="A4175"/>
      <c r="B4175"/>
      <c r="C4175"/>
      <c r="D4175"/>
      <c r="E4175"/>
      <c r="F4175"/>
    </row>
    <row r="4176" spans="1:6" ht="15" x14ac:dyDescent="0.25">
      <c r="A4176"/>
      <c r="B4176"/>
      <c r="C4176"/>
      <c r="D4176"/>
      <c r="E4176"/>
      <c r="F4176"/>
    </row>
    <row r="4177" spans="1:6" ht="15" x14ac:dyDescent="0.25">
      <c r="A4177"/>
      <c r="B4177"/>
      <c r="C4177"/>
      <c r="D4177"/>
      <c r="E4177"/>
      <c r="F4177"/>
    </row>
    <row r="4178" spans="1:6" ht="15" x14ac:dyDescent="0.25">
      <c r="A4178"/>
      <c r="B4178"/>
      <c r="C4178"/>
      <c r="D4178"/>
      <c r="E4178"/>
      <c r="F4178"/>
    </row>
    <row r="4179" spans="1:6" ht="15" x14ac:dyDescent="0.25">
      <c r="A4179"/>
      <c r="B4179"/>
      <c r="C4179"/>
      <c r="D4179"/>
      <c r="E4179"/>
      <c r="F4179"/>
    </row>
    <row r="4180" spans="1:6" ht="15" x14ac:dyDescent="0.25">
      <c r="A4180"/>
      <c r="B4180"/>
      <c r="C4180"/>
      <c r="D4180"/>
      <c r="E4180"/>
      <c r="F4180"/>
    </row>
    <row r="4181" spans="1:6" ht="15" x14ac:dyDescent="0.25">
      <c r="A4181"/>
      <c r="B4181"/>
      <c r="C4181"/>
      <c r="D4181"/>
      <c r="E4181"/>
      <c r="F4181"/>
    </row>
    <row r="4182" spans="1:6" ht="15" x14ac:dyDescent="0.25">
      <c r="A4182"/>
      <c r="B4182"/>
      <c r="C4182"/>
      <c r="D4182"/>
      <c r="E4182"/>
      <c r="F4182"/>
    </row>
    <row r="4183" spans="1:6" ht="15" x14ac:dyDescent="0.25">
      <c r="A4183"/>
      <c r="B4183"/>
      <c r="C4183"/>
      <c r="D4183"/>
      <c r="E4183"/>
      <c r="F4183"/>
    </row>
    <row r="4184" spans="1:6" ht="15" x14ac:dyDescent="0.25">
      <c r="A4184"/>
      <c r="B4184"/>
      <c r="C4184"/>
      <c r="D4184"/>
      <c r="E4184"/>
      <c r="F4184"/>
    </row>
    <row r="4185" spans="1:6" ht="15" x14ac:dyDescent="0.25">
      <c r="A4185"/>
      <c r="B4185"/>
      <c r="C4185"/>
      <c r="D4185"/>
      <c r="E4185"/>
      <c r="F4185"/>
    </row>
    <row r="4186" spans="1:6" ht="15" x14ac:dyDescent="0.25">
      <c r="A4186"/>
      <c r="B4186"/>
      <c r="C4186"/>
      <c r="D4186"/>
      <c r="E4186"/>
      <c r="F4186"/>
    </row>
    <row r="4187" spans="1:6" ht="15" x14ac:dyDescent="0.25">
      <c r="A4187"/>
      <c r="B4187"/>
      <c r="C4187"/>
      <c r="D4187"/>
      <c r="E4187"/>
      <c r="F4187"/>
    </row>
    <row r="4188" spans="1:6" ht="15" x14ac:dyDescent="0.25">
      <c r="A4188"/>
      <c r="B4188"/>
      <c r="C4188"/>
      <c r="D4188"/>
      <c r="E4188"/>
      <c r="F4188"/>
    </row>
    <row r="4189" spans="1:6" ht="15" x14ac:dyDescent="0.25">
      <c r="A4189"/>
      <c r="B4189"/>
      <c r="C4189"/>
      <c r="D4189"/>
      <c r="E4189"/>
      <c r="F4189"/>
    </row>
    <row r="4190" spans="1:6" ht="15" x14ac:dyDescent="0.25">
      <c r="A4190"/>
      <c r="B4190"/>
      <c r="C4190"/>
      <c r="D4190"/>
      <c r="E4190"/>
      <c r="F4190"/>
    </row>
    <row r="4191" spans="1:6" ht="15" x14ac:dyDescent="0.25">
      <c r="A4191"/>
      <c r="B4191"/>
      <c r="C4191"/>
      <c r="D4191"/>
      <c r="E4191"/>
      <c r="F4191"/>
    </row>
    <row r="4192" spans="1:6" ht="15" x14ac:dyDescent="0.25">
      <c r="A4192"/>
      <c r="B4192"/>
      <c r="C4192"/>
      <c r="D4192"/>
      <c r="E4192"/>
      <c r="F4192"/>
    </row>
    <row r="4193" spans="1:6" ht="15" x14ac:dyDescent="0.25">
      <c r="A4193"/>
      <c r="B4193"/>
      <c r="C4193"/>
      <c r="D4193"/>
      <c r="E4193"/>
      <c r="F4193"/>
    </row>
    <row r="4194" spans="1:6" ht="15" x14ac:dyDescent="0.25">
      <c r="A4194"/>
      <c r="B4194"/>
      <c r="C4194"/>
      <c r="D4194"/>
      <c r="E4194"/>
      <c r="F4194"/>
    </row>
    <row r="4195" spans="1:6" ht="15" x14ac:dyDescent="0.25">
      <c r="A4195"/>
      <c r="B4195"/>
      <c r="C4195"/>
      <c r="D4195"/>
      <c r="E4195"/>
      <c r="F4195"/>
    </row>
    <row r="4196" spans="1:6" ht="15" x14ac:dyDescent="0.25">
      <c r="A4196"/>
      <c r="B4196"/>
      <c r="C4196"/>
      <c r="D4196"/>
      <c r="E4196"/>
      <c r="F4196"/>
    </row>
    <row r="4197" spans="1:6" ht="15" x14ac:dyDescent="0.25">
      <c r="A4197"/>
      <c r="B4197"/>
      <c r="C4197"/>
      <c r="D4197"/>
      <c r="E4197"/>
      <c r="F4197"/>
    </row>
    <row r="4198" spans="1:6" ht="15" x14ac:dyDescent="0.25">
      <c r="A4198"/>
      <c r="B4198"/>
      <c r="C4198"/>
      <c r="D4198"/>
      <c r="E4198"/>
      <c r="F4198"/>
    </row>
    <row r="4199" spans="1:6" ht="15" x14ac:dyDescent="0.25">
      <c r="A4199"/>
      <c r="B4199"/>
      <c r="C4199"/>
      <c r="D4199"/>
      <c r="E4199"/>
      <c r="F4199"/>
    </row>
    <row r="4200" spans="1:6" ht="15" x14ac:dyDescent="0.25">
      <c r="A4200"/>
      <c r="B4200"/>
      <c r="C4200"/>
      <c r="D4200"/>
      <c r="E4200"/>
      <c r="F4200"/>
    </row>
    <row r="4201" spans="1:6" ht="15" x14ac:dyDescent="0.25">
      <c r="A4201"/>
      <c r="B4201"/>
      <c r="C4201"/>
      <c r="D4201"/>
      <c r="E4201"/>
      <c r="F4201"/>
    </row>
    <row r="4202" spans="1:6" ht="15" x14ac:dyDescent="0.25">
      <c r="A4202"/>
      <c r="B4202"/>
      <c r="C4202"/>
      <c r="D4202"/>
      <c r="E4202"/>
      <c r="F4202"/>
    </row>
    <row r="4203" spans="1:6" ht="15" x14ac:dyDescent="0.25">
      <c r="A4203"/>
      <c r="B4203"/>
      <c r="C4203"/>
      <c r="D4203"/>
      <c r="E4203"/>
      <c r="F4203"/>
    </row>
    <row r="4204" spans="1:6" ht="15" x14ac:dyDescent="0.25">
      <c r="A4204"/>
      <c r="B4204"/>
      <c r="C4204"/>
      <c r="D4204"/>
      <c r="E4204"/>
      <c r="F4204"/>
    </row>
    <row r="4205" spans="1:6" ht="15" x14ac:dyDescent="0.25">
      <c r="A4205"/>
      <c r="B4205"/>
      <c r="C4205"/>
      <c r="D4205"/>
      <c r="E4205"/>
      <c r="F4205"/>
    </row>
    <row r="4206" spans="1:6" ht="15" x14ac:dyDescent="0.25">
      <c r="A4206"/>
      <c r="B4206"/>
      <c r="C4206"/>
      <c r="D4206"/>
      <c r="E4206"/>
      <c r="F4206"/>
    </row>
    <row r="4207" spans="1:6" ht="15" x14ac:dyDescent="0.25">
      <c r="A4207"/>
      <c r="B4207"/>
      <c r="C4207"/>
      <c r="D4207"/>
      <c r="E4207"/>
      <c r="F4207"/>
    </row>
    <row r="4208" spans="1:6" ht="15" x14ac:dyDescent="0.25">
      <c r="A4208"/>
      <c r="B4208"/>
      <c r="C4208"/>
      <c r="D4208"/>
      <c r="E4208"/>
      <c r="F4208"/>
    </row>
    <row r="4209" spans="1:6" ht="15" x14ac:dyDescent="0.25">
      <c r="A4209"/>
      <c r="B4209"/>
      <c r="C4209"/>
      <c r="D4209"/>
      <c r="E4209"/>
      <c r="F4209"/>
    </row>
    <row r="4210" spans="1:6" ht="15" x14ac:dyDescent="0.25">
      <c r="A4210"/>
      <c r="B4210"/>
      <c r="C4210"/>
      <c r="D4210"/>
      <c r="E4210"/>
      <c r="F4210"/>
    </row>
    <row r="4211" spans="1:6" ht="15" x14ac:dyDescent="0.25">
      <c r="A4211"/>
      <c r="B4211"/>
      <c r="C4211"/>
      <c r="D4211"/>
      <c r="E4211"/>
      <c r="F4211"/>
    </row>
    <row r="4212" spans="1:6" ht="15" x14ac:dyDescent="0.25">
      <c r="A4212"/>
      <c r="B4212"/>
      <c r="C4212"/>
      <c r="D4212"/>
      <c r="E4212"/>
      <c r="F4212"/>
    </row>
    <row r="4213" spans="1:6" ht="15" x14ac:dyDescent="0.25">
      <c r="A4213"/>
      <c r="B4213"/>
      <c r="C4213"/>
      <c r="D4213"/>
      <c r="E4213"/>
      <c r="F4213"/>
    </row>
    <row r="4214" spans="1:6" ht="15" x14ac:dyDescent="0.25">
      <c r="A4214"/>
      <c r="B4214"/>
      <c r="C4214"/>
      <c r="D4214"/>
      <c r="E4214"/>
      <c r="F4214"/>
    </row>
    <row r="4215" spans="1:6" ht="15" x14ac:dyDescent="0.25">
      <c r="A4215"/>
      <c r="B4215"/>
      <c r="C4215"/>
      <c r="D4215"/>
      <c r="E4215"/>
      <c r="F4215"/>
    </row>
    <row r="4216" spans="1:6" ht="15" x14ac:dyDescent="0.25">
      <c r="A4216"/>
      <c r="B4216"/>
      <c r="C4216"/>
      <c r="D4216"/>
      <c r="E4216"/>
      <c r="F4216"/>
    </row>
    <row r="4217" spans="1:6" ht="15" x14ac:dyDescent="0.25">
      <c r="A4217"/>
      <c r="B4217"/>
      <c r="C4217"/>
      <c r="D4217"/>
      <c r="E4217"/>
      <c r="F4217"/>
    </row>
    <row r="4218" spans="1:6" ht="15" x14ac:dyDescent="0.25">
      <c r="A4218"/>
      <c r="B4218"/>
      <c r="C4218"/>
      <c r="D4218"/>
      <c r="E4218"/>
      <c r="F4218"/>
    </row>
    <row r="4219" spans="1:6" ht="15" x14ac:dyDescent="0.25">
      <c r="A4219"/>
      <c r="B4219"/>
      <c r="C4219"/>
      <c r="D4219"/>
      <c r="E4219"/>
      <c r="F4219"/>
    </row>
    <row r="4220" spans="1:6" ht="15" x14ac:dyDescent="0.25">
      <c r="A4220"/>
      <c r="B4220"/>
      <c r="C4220"/>
      <c r="D4220"/>
      <c r="E4220"/>
      <c r="F4220"/>
    </row>
    <row r="4221" spans="1:6" ht="15" x14ac:dyDescent="0.25">
      <c r="A4221"/>
      <c r="B4221"/>
      <c r="C4221"/>
      <c r="D4221"/>
      <c r="E4221"/>
      <c r="F4221"/>
    </row>
    <row r="4222" spans="1:6" ht="15" x14ac:dyDescent="0.25">
      <c r="A4222"/>
      <c r="B4222"/>
      <c r="C4222"/>
      <c r="D4222"/>
      <c r="E4222"/>
      <c r="F4222"/>
    </row>
    <row r="4223" spans="1:6" ht="15" x14ac:dyDescent="0.25">
      <c r="A4223"/>
      <c r="B4223"/>
      <c r="C4223"/>
      <c r="D4223"/>
      <c r="E4223"/>
      <c r="F4223"/>
    </row>
    <row r="4224" spans="1:6" ht="15" x14ac:dyDescent="0.25">
      <c r="A4224"/>
      <c r="B4224"/>
      <c r="C4224"/>
      <c r="D4224"/>
      <c r="E4224"/>
      <c r="F4224"/>
    </row>
    <row r="4225" spans="1:6" ht="15" x14ac:dyDescent="0.25">
      <c r="A4225"/>
      <c r="B4225"/>
      <c r="C4225"/>
      <c r="D4225"/>
      <c r="E4225"/>
      <c r="F4225"/>
    </row>
    <row r="4226" spans="1:6" ht="15" x14ac:dyDescent="0.25">
      <c r="A4226"/>
      <c r="B4226"/>
      <c r="C4226"/>
      <c r="D4226"/>
      <c r="E4226"/>
      <c r="F4226"/>
    </row>
    <row r="4227" spans="1:6" ht="15" x14ac:dyDescent="0.25">
      <c r="A4227"/>
      <c r="B4227"/>
      <c r="C4227"/>
      <c r="D4227"/>
      <c r="E4227"/>
      <c r="F4227"/>
    </row>
    <row r="4228" spans="1:6" ht="15" x14ac:dyDescent="0.25">
      <c r="A4228"/>
      <c r="B4228"/>
      <c r="C4228"/>
      <c r="D4228"/>
      <c r="E4228"/>
      <c r="F4228"/>
    </row>
    <row r="4229" spans="1:6" ht="15" x14ac:dyDescent="0.25">
      <c r="A4229"/>
      <c r="B4229"/>
      <c r="C4229"/>
      <c r="D4229"/>
      <c r="E4229"/>
      <c r="F4229"/>
    </row>
    <row r="4230" spans="1:6" ht="15" x14ac:dyDescent="0.25">
      <c r="A4230"/>
      <c r="B4230"/>
      <c r="C4230"/>
      <c r="D4230"/>
      <c r="E4230"/>
      <c r="F4230"/>
    </row>
    <row r="4231" spans="1:6" ht="15" x14ac:dyDescent="0.25">
      <c r="A4231"/>
      <c r="B4231"/>
      <c r="C4231"/>
      <c r="D4231"/>
      <c r="E4231"/>
      <c r="F4231"/>
    </row>
    <row r="4232" spans="1:6" ht="15" x14ac:dyDescent="0.25">
      <c r="A4232"/>
      <c r="B4232"/>
      <c r="C4232"/>
      <c r="D4232"/>
      <c r="E4232"/>
      <c r="F4232"/>
    </row>
    <row r="4233" spans="1:6" ht="15" x14ac:dyDescent="0.25">
      <c r="A4233"/>
      <c r="B4233"/>
      <c r="C4233"/>
      <c r="D4233"/>
      <c r="E4233"/>
      <c r="F4233"/>
    </row>
    <row r="4234" spans="1:6" ht="15" x14ac:dyDescent="0.25">
      <c r="A4234"/>
      <c r="B4234"/>
      <c r="C4234"/>
      <c r="D4234"/>
      <c r="E4234"/>
      <c r="F4234"/>
    </row>
    <row r="4235" spans="1:6" ht="15" x14ac:dyDescent="0.25">
      <c r="A4235"/>
      <c r="B4235"/>
      <c r="C4235"/>
      <c r="D4235"/>
      <c r="E4235"/>
      <c r="F4235"/>
    </row>
    <row r="4236" spans="1:6" ht="15" x14ac:dyDescent="0.25">
      <c r="A4236"/>
      <c r="B4236"/>
      <c r="C4236"/>
      <c r="D4236"/>
      <c r="E4236"/>
      <c r="F4236"/>
    </row>
    <row r="4237" spans="1:6" ht="15" x14ac:dyDescent="0.25">
      <c r="A4237"/>
      <c r="B4237"/>
      <c r="C4237"/>
      <c r="D4237"/>
      <c r="E4237"/>
      <c r="F4237"/>
    </row>
    <row r="4238" spans="1:6" ht="15" x14ac:dyDescent="0.25">
      <c r="A4238"/>
      <c r="B4238"/>
      <c r="C4238"/>
      <c r="D4238"/>
      <c r="E4238"/>
      <c r="F4238"/>
    </row>
    <row r="4239" spans="1:6" ht="15" x14ac:dyDescent="0.25">
      <c r="A4239"/>
      <c r="B4239"/>
      <c r="C4239"/>
      <c r="D4239"/>
      <c r="E4239"/>
      <c r="F4239"/>
    </row>
    <row r="4240" spans="1:6" ht="15" x14ac:dyDescent="0.25">
      <c r="A4240"/>
      <c r="B4240"/>
      <c r="C4240"/>
      <c r="D4240"/>
      <c r="E4240"/>
      <c r="F4240"/>
    </row>
    <row r="4241" spans="1:6" ht="15" x14ac:dyDescent="0.25">
      <c r="A4241"/>
      <c r="B4241"/>
      <c r="C4241"/>
      <c r="D4241"/>
      <c r="E4241"/>
      <c r="F4241"/>
    </row>
    <row r="4242" spans="1:6" ht="15" x14ac:dyDescent="0.25">
      <c r="A4242"/>
      <c r="B4242"/>
      <c r="C4242"/>
      <c r="D4242"/>
      <c r="E4242"/>
      <c r="F4242"/>
    </row>
    <row r="4243" spans="1:6" ht="15" x14ac:dyDescent="0.25">
      <c r="A4243"/>
      <c r="B4243"/>
      <c r="C4243"/>
      <c r="D4243"/>
      <c r="E4243"/>
      <c r="F4243"/>
    </row>
    <row r="4244" spans="1:6" ht="15" x14ac:dyDescent="0.25">
      <c r="A4244"/>
      <c r="B4244"/>
      <c r="C4244"/>
      <c r="D4244"/>
      <c r="E4244"/>
      <c r="F4244"/>
    </row>
    <row r="4245" spans="1:6" ht="15" x14ac:dyDescent="0.25">
      <c r="A4245"/>
      <c r="B4245"/>
      <c r="C4245"/>
      <c r="D4245"/>
      <c r="E4245"/>
      <c r="F4245"/>
    </row>
    <row r="4246" spans="1:6" ht="15" x14ac:dyDescent="0.25">
      <c r="A4246"/>
      <c r="B4246"/>
      <c r="C4246"/>
      <c r="D4246"/>
      <c r="E4246"/>
      <c r="F4246"/>
    </row>
    <row r="4247" spans="1:6" ht="15" x14ac:dyDescent="0.25">
      <c r="A4247"/>
      <c r="B4247"/>
      <c r="C4247"/>
      <c r="D4247"/>
      <c r="E4247"/>
      <c r="F4247"/>
    </row>
    <row r="4248" spans="1:6" ht="15" x14ac:dyDescent="0.25">
      <c r="A4248"/>
      <c r="B4248"/>
      <c r="C4248"/>
      <c r="D4248"/>
      <c r="E4248"/>
      <c r="F4248"/>
    </row>
    <row r="4249" spans="1:6" ht="15" x14ac:dyDescent="0.25">
      <c r="A4249"/>
      <c r="B4249"/>
      <c r="C4249"/>
      <c r="D4249"/>
      <c r="E4249"/>
      <c r="F4249"/>
    </row>
    <row r="4250" spans="1:6" ht="15" x14ac:dyDescent="0.25">
      <c r="A4250"/>
      <c r="B4250"/>
      <c r="C4250"/>
      <c r="D4250"/>
      <c r="E4250"/>
      <c r="F4250"/>
    </row>
    <row r="4251" spans="1:6" ht="15" x14ac:dyDescent="0.25">
      <c r="A4251"/>
      <c r="B4251"/>
      <c r="C4251"/>
      <c r="D4251"/>
      <c r="E4251"/>
      <c r="F4251"/>
    </row>
    <row r="4252" spans="1:6" ht="15" x14ac:dyDescent="0.25">
      <c r="A4252"/>
      <c r="B4252"/>
      <c r="C4252"/>
      <c r="D4252"/>
      <c r="E4252"/>
      <c r="F4252"/>
    </row>
    <row r="4253" spans="1:6" ht="15" x14ac:dyDescent="0.25">
      <c r="A4253"/>
      <c r="B4253"/>
      <c r="C4253"/>
      <c r="D4253"/>
      <c r="E4253"/>
      <c r="F4253"/>
    </row>
    <row r="4254" spans="1:6" ht="15" x14ac:dyDescent="0.25">
      <c r="A4254"/>
      <c r="B4254"/>
      <c r="C4254"/>
      <c r="D4254"/>
      <c r="E4254"/>
      <c r="F4254"/>
    </row>
    <row r="4255" spans="1:6" ht="15" x14ac:dyDescent="0.25">
      <c r="A4255"/>
      <c r="B4255"/>
      <c r="C4255"/>
      <c r="D4255"/>
      <c r="E4255"/>
      <c r="F4255"/>
    </row>
    <row r="4256" spans="1:6" ht="15" x14ac:dyDescent="0.25">
      <c r="A4256"/>
      <c r="B4256"/>
      <c r="C4256"/>
      <c r="D4256"/>
      <c r="E4256"/>
      <c r="F4256"/>
    </row>
    <row r="4257" spans="1:6" ht="15" x14ac:dyDescent="0.25">
      <c r="A4257"/>
      <c r="B4257"/>
      <c r="C4257"/>
      <c r="D4257"/>
      <c r="E4257"/>
      <c r="F4257"/>
    </row>
    <row r="4258" spans="1:6" ht="15" x14ac:dyDescent="0.25">
      <c r="A4258"/>
      <c r="B4258"/>
      <c r="C4258"/>
      <c r="D4258"/>
      <c r="E4258"/>
      <c r="F4258"/>
    </row>
    <row r="4259" spans="1:6" ht="15" x14ac:dyDescent="0.25">
      <c r="A4259"/>
      <c r="B4259"/>
      <c r="C4259"/>
      <c r="D4259"/>
      <c r="E4259"/>
      <c r="F4259"/>
    </row>
    <row r="4260" spans="1:6" ht="15" x14ac:dyDescent="0.25">
      <c r="A4260"/>
      <c r="B4260"/>
      <c r="C4260"/>
      <c r="D4260"/>
      <c r="E4260"/>
      <c r="F4260"/>
    </row>
    <row r="4261" spans="1:6" ht="15" x14ac:dyDescent="0.25">
      <c r="A4261"/>
      <c r="B4261"/>
      <c r="C4261"/>
      <c r="D4261"/>
      <c r="E4261"/>
      <c r="F4261"/>
    </row>
    <row r="4262" spans="1:6" ht="15" x14ac:dyDescent="0.25">
      <c r="A4262"/>
      <c r="B4262"/>
      <c r="C4262"/>
      <c r="D4262"/>
      <c r="E4262"/>
      <c r="F4262"/>
    </row>
    <row r="4263" spans="1:6" ht="15" x14ac:dyDescent="0.25">
      <c r="A4263"/>
      <c r="B4263"/>
      <c r="C4263"/>
      <c r="D4263"/>
      <c r="E4263"/>
      <c r="F4263"/>
    </row>
    <row r="4264" spans="1:6" ht="15" x14ac:dyDescent="0.25">
      <c r="A4264"/>
      <c r="B4264"/>
      <c r="C4264"/>
      <c r="D4264"/>
      <c r="E4264"/>
      <c r="F4264"/>
    </row>
    <row r="4265" spans="1:6" ht="15" x14ac:dyDescent="0.25">
      <c r="A4265"/>
      <c r="B4265"/>
      <c r="C4265"/>
      <c r="D4265"/>
      <c r="E4265"/>
      <c r="F4265"/>
    </row>
    <row r="4266" spans="1:6" ht="15" x14ac:dyDescent="0.25">
      <c r="A4266"/>
      <c r="B4266"/>
      <c r="C4266"/>
      <c r="D4266"/>
      <c r="E4266"/>
      <c r="F4266"/>
    </row>
    <row r="4267" spans="1:6" ht="15" x14ac:dyDescent="0.25">
      <c r="A4267"/>
      <c r="B4267"/>
      <c r="C4267"/>
      <c r="D4267"/>
      <c r="E4267"/>
      <c r="F4267"/>
    </row>
    <row r="4268" spans="1:6" ht="15" x14ac:dyDescent="0.25">
      <c r="A4268"/>
      <c r="B4268"/>
      <c r="C4268"/>
      <c r="D4268"/>
      <c r="E4268"/>
      <c r="F4268"/>
    </row>
    <row r="4269" spans="1:6" ht="15" x14ac:dyDescent="0.25">
      <c r="A4269"/>
      <c r="B4269"/>
      <c r="C4269"/>
      <c r="D4269"/>
      <c r="E4269"/>
      <c r="F4269"/>
    </row>
    <row r="4270" spans="1:6" ht="15" x14ac:dyDescent="0.25">
      <c r="A4270"/>
      <c r="B4270"/>
      <c r="C4270"/>
      <c r="D4270"/>
      <c r="E4270"/>
      <c r="F4270"/>
    </row>
    <row r="4271" spans="1:6" ht="15" x14ac:dyDescent="0.25">
      <c r="A4271"/>
      <c r="B4271"/>
      <c r="C4271"/>
      <c r="D4271"/>
      <c r="E4271"/>
      <c r="F4271"/>
    </row>
    <row r="4272" spans="1:6" ht="15" x14ac:dyDescent="0.25">
      <c r="A4272"/>
      <c r="B4272"/>
      <c r="C4272"/>
      <c r="D4272"/>
      <c r="E4272"/>
      <c r="F4272"/>
    </row>
    <row r="4273" spans="1:6" ht="15" x14ac:dyDescent="0.25">
      <c r="A4273"/>
      <c r="B4273"/>
      <c r="C4273"/>
      <c r="D4273"/>
      <c r="E4273"/>
      <c r="F4273"/>
    </row>
    <row r="4274" spans="1:6" ht="15" x14ac:dyDescent="0.25">
      <c r="A4274"/>
      <c r="B4274"/>
      <c r="C4274"/>
      <c r="D4274"/>
      <c r="E4274"/>
      <c r="F4274"/>
    </row>
    <row r="4275" spans="1:6" ht="15" x14ac:dyDescent="0.25">
      <c r="A4275"/>
      <c r="B4275"/>
      <c r="C4275"/>
      <c r="D4275"/>
      <c r="E4275"/>
      <c r="F4275"/>
    </row>
    <row r="4276" spans="1:6" ht="15" x14ac:dyDescent="0.25">
      <c r="A4276"/>
      <c r="B4276"/>
      <c r="C4276"/>
      <c r="D4276"/>
      <c r="E4276"/>
      <c r="F4276"/>
    </row>
    <row r="4277" spans="1:6" ht="15" x14ac:dyDescent="0.25">
      <c r="A4277"/>
      <c r="B4277"/>
      <c r="C4277"/>
      <c r="D4277"/>
      <c r="E4277"/>
      <c r="F4277"/>
    </row>
    <row r="4278" spans="1:6" ht="15" x14ac:dyDescent="0.25">
      <c r="A4278"/>
      <c r="B4278"/>
      <c r="C4278"/>
      <c r="D4278"/>
      <c r="E4278"/>
      <c r="F4278"/>
    </row>
    <row r="4279" spans="1:6" ht="15" x14ac:dyDescent="0.25">
      <c r="A4279"/>
      <c r="B4279"/>
      <c r="C4279"/>
      <c r="D4279"/>
      <c r="E4279"/>
      <c r="F4279"/>
    </row>
    <row r="4280" spans="1:6" ht="15" x14ac:dyDescent="0.25">
      <c r="A4280"/>
      <c r="B4280"/>
      <c r="C4280"/>
      <c r="D4280"/>
      <c r="E4280"/>
      <c r="F4280"/>
    </row>
    <row r="4281" spans="1:6" ht="15" x14ac:dyDescent="0.25">
      <c r="A4281"/>
      <c r="B4281"/>
      <c r="C4281"/>
      <c r="D4281"/>
      <c r="E4281"/>
      <c r="F4281"/>
    </row>
    <row r="4282" spans="1:6" ht="15" x14ac:dyDescent="0.25">
      <c r="A4282"/>
      <c r="B4282"/>
      <c r="C4282"/>
      <c r="D4282"/>
      <c r="E4282"/>
      <c r="F4282"/>
    </row>
    <row r="4283" spans="1:6" ht="15" x14ac:dyDescent="0.25">
      <c r="A4283"/>
      <c r="B4283"/>
      <c r="C4283"/>
      <c r="D4283"/>
      <c r="E4283"/>
      <c r="F4283"/>
    </row>
    <row r="4284" spans="1:6" ht="15" x14ac:dyDescent="0.25">
      <c r="A4284"/>
      <c r="B4284"/>
      <c r="C4284"/>
      <c r="D4284"/>
      <c r="E4284"/>
      <c r="F4284"/>
    </row>
    <row r="4285" spans="1:6" ht="15" x14ac:dyDescent="0.25">
      <c r="A4285"/>
      <c r="B4285"/>
      <c r="C4285"/>
      <c r="D4285"/>
      <c r="E4285"/>
      <c r="F4285"/>
    </row>
    <row r="4286" spans="1:6" ht="15" x14ac:dyDescent="0.25">
      <c r="A4286"/>
      <c r="B4286"/>
      <c r="C4286"/>
      <c r="D4286"/>
      <c r="E4286"/>
      <c r="F4286"/>
    </row>
    <row r="4287" spans="1:6" ht="15" x14ac:dyDescent="0.25">
      <c r="A4287"/>
      <c r="B4287"/>
      <c r="C4287"/>
      <c r="D4287"/>
      <c r="E4287"/>
      <c r="F4287"/>
    </row>
    <row r="4288" spans="1:6" ht="15" x14ac:dyDescent="0.25">
      <c r="A4288"/>
      <c r="B4288"/>
      <c r="C4288"/>
      <c r="D4288"/>
      <c r="E4288"/>
      <c r="F4288"/>
    </row>
    <row r="4289" spans="1:6" ht="15" x14ac:dyDescent="0.25">
      <c r="A4289"/>
      <c r="B4289"/>
      <c r="C4289"/>
      <c r="D4289"/>
      <c r="E4289"/>
      <c r="F4289"/>
    </row>
    <row r="4290" spans="1:6" ht="15" x14ac:dyDescent="0.25">
      <c r="A4290"/>
      <c r="B4290"/>
      <c r="C4290"/>
      <c r="D4290"/>
      <c r="E4290"/>
      <c r="F4290"/>
    </row>
    <row r="4291" spans="1:6" ht="15" x14ac:dyDescent="0.25">
      <c r="A4291"/>
      <c r="B4291"/>
      <c r="C4291"/>
      <c r="D4291"/>
      <c r="E4291"/>
      <c r="F4291"/>
    </row>
    <row r="4292" spans="1:6" ht="15" x14ac:dyDescent="0.25">
      <c r="A4292"/>
      <c r="B4292"/>
      <c r="C4292"/>
      <c r="D4292"/>
      <c r="E4292"/>
      <c r="F4292"/>
    </row>
    <row r="4293" spans="1:6" ht="15" x14ac:dyDescent="0.25">
      <c r="A4293"/>
      <c r="B4293"/>
      <c r="C4293"/>
      <c r="D4293"/>
      <c r="E4293"/>
      <c r="F4293"/>
    </row>
    <row r="4294" spans="1:6" ht="15" x14ac:dyDescent="0.25">
      <c r="A4294"/>
      <c r="B4294"/>
      <c r="C4294"/>
      <c r="D4294"/>
      <c r="E4294"/>
      <c r="F4294"/>
    </row>
    <row r="4295" spans="1:6" ht="15" x14ac:dyDescent="0.25">
      <c r="A4295"/>
      <c r="B4295"/>
      <c r="C4295"/>
      <c r="D4295"/>
      <c r="E4295"/>
      <c r="F4295"/>
    </row>
    <row r="4296" spans="1:6" ht="15" x14ac:dyDescent="0.25">
      <c r="A4296"/>
      <c r="B4296"/>
      <c r="C4296"/>
      <c r="D4296"/>
      <c r="E4296"/>
      <c r="F4296"/>
    </row>
    <row r="4297" spans="1:6" ht="15" x14ac:dyDescent="0.25">
      <c r="A4297"/>
      <c r="B4297"/>
      <c r="C4297"/>
      <c r="D4297"/>
      <c r="E4297"/>
      <c r="F4297"/>
    </row>
    <row r="4298" spans="1:6" ht="15" x14ac:dyDescent="0.25">
      <c r="A4298"/>
      <c r="B4298"/>
      <c r="C4298"/>
      <c r="D4298"/>
      <c r="E4298"/>
      <c r="F4298"/>
    </row>
    <row r="4299" spans="1:6" ht="15" x14ac:dyDescent="0.25">
      <c r="A4299"/>
      <c r="B4299"/>
      <c r="C4299"/>
      <c r="D4299"/>
      <c r="E4299"/>
      <c r="F4299"/>
    </row>
    <row r="4300" spans="1:6" ht="15" x14ac:dyDescent="0.25">
      <c r="A4300"/>
      <c r="B4300"/>
      <c r="C4300"/>
      <c r="D4300"/>
      <c r="E4300"/>
      <c r="F4300"/>
    </row>
    <row r="4301" spans="1:6" ht="15" x14ac:dyDescent="0.25">
      <c r="A4301"/>
      <c r="B4301"/>
      <c r="C4301"/>
      <c r="D4301"/>
      <c r="E4301"/>
      <c r="F4301"/>
    </row>
    <row r="4302" spans="1:6" ht="15" x14ac:dyDescent="0.25">
      <c r="A4302"/>
      <c r="B4302"/>
      <c r="C4302"/>
      <c r="D4302"/>
      <c r="E4302"/>
      <c r="F4302"/>
    </row>
    <row r="4303" spans="1:6" ht="15" x14ac:dyDescent="0.25">
      <c r="A4303"/>
      <c r="B4303"/>
      <c r="C4303"/>
      <c r="D4303"/>
      <c r="E4303"/>
      <c r="F4303"/>
    </row>
    <row r="4304" spans="1:6" ht="15" x14ac:dyDescent="0.25">
      <c r="A4304"/>
      <c r="B4304"/>
      <c r="C4304"/>
      <c r="D4304"/>
      <c r="E4304"/>
      <c r="F4304"/>
    </row>
    <row r="4305" spans="1:6" ht="15" x14ac:dyDescent="0.25">
      <c r="A4305"/>
      <c r="B4305"/>
      <c r="C4305"/>
      <c r="D4305"/>
      <c r="E4305"/>
      <c r="F4305"/>
    </row>
    <row r="4306" spans="1:6" ht="15" x14ac:dyDescent="0.25">
      <c r="A4306"/>
      <c r="B4306"/>
      <c r="C4306"/>
      <c r="D4306"/>
      <c r="E4306"/>
      <c r="F4306"/>
    </row>
    <row r="4307" spans="1:6" ht="15" x14ac:dyDescent="0.25">
      <c r="A4307"/>
      <c r="B4307"/>
      <c r="C4307"/>
      <c r="D4307"/>
      <c r="E4307"/>
      <c r="F4307"/>
    </row>
    <row r="4308" spans="1:6" ht="15" x14ac:dyDescent="0.25">
      <c r="A4308"/>
      <c r="B4308"/>
      <c r="C4308"/>
      <c r="D4308"/>
      <c r="E4308"/>
      <c r="F4308"/>
    </row>
    <row r="4309" spans="1:6" ht="15" x14ac:dyDescent="0.25">
      <c r="A4309"/>
      <c r="B4309"/>
      <c r="C4309"/>
      <c r="D4309"/>
      <c r="E4309"/>
      <c r="F4309"/>
    </row>
    <row r="4310" spans="1:6" ht="15" x14ac:dyDescent="0.25">
      <c r="A4310"/>
      <c r="B4310"/>
      <c r="C4310"/>
      <c r="D4310"/>
      <c r="E4310"/>
      <c r="F4310"/>
    </row>
    <row r="4311" spans="1:6" ht="15" x14ac:dyDescent="0.25">
      <c r="A4311"/>
      <c r="B4311"/>
      <c r="C4311"/>
      <c r="D4311"/>
      <c r="E4311"/>
      <c r="F4311"/>
    </row>
    <row r="4312" spans="1:6" ht="15" x14ac:dyDescent="0.25">
      <c r="A4312"/>
      <c r="B4312"/>
      <c r="C4312"/>
      <c r="D4312"/>
      <c r="E4312"/>
      <c r="F4312"/>
    </row>
    <row r="4313" spans="1:6" ht="15" x14ac:dyDescent="0.25">
      <c r="A4313"/>
      <c r="B4313"/>
      <c r="C4313"/>
      <c r="D4313"/>
      <c r="E4313"/>
      <c r="F4313"/>
    </row>
    <row r="4314" spans="1:6" ht="15" x14ac:dyDescent="0.25">
      <c r="A4314"/>
      <c r="B4314"/>
      <c r="C4314"/>
      <c r="D4314"/>
      <c r="E4314"/>
      <c r="F4314"/>
    </row>
    <row r="4315" spans="1:6" ht="15" x14ac:dyDescent="0.25">
      <c r="A4315"/>
      <c r="B4315"/>
      <c r="C4315"/>
      <c r="D4315"/>
      <c r="E4315"/>
      <c r="F4315"/>
    </row>
    <row r="4316" spans="1:6" ht="15" x14ac:dyDescent="0.25">
      <c r="A4316"/>
      <c r="B4316"/>
      <c r="C4316"/>
      <c r="D4316"/>
      <c r="E4316"/>
      <c r="F4316"/>
    </row>
    <row r="4317" spans="1:6" ht="15" x14ac:dyDescent="0.25">
      <c r="A4317"/>
      <c r="B4317"/>
      <c r="C4317"/>
      <c r="D4317"/>
      <c r="E4317"/>
      <c r="F4317"/>
    </row>
    <row r="4318" spans="1:6" ht="15" x14ac:dyDescent="0.25">
      <c r="A4318"/>
      <c r="B4318"/>
      <c r="C4318"/>
      <c r="D4318"/>
      <c r="E4318"/>
      <c r="F4318"/>
    </row>
    <row r="4319" spans="1:6" ht="15" x14ac:dyDescent="0.25">
      <c r="A4319"/>
      <c r="B4319"/>
      <c r="C4319"/>
      <c r="D4319"/>
      <c r="E4319"/>
      <c r="F4319"/>
    </row>
    <row r="4320" spans="1:6" ht="15" x14ac:dyDescent="0.25">
      <c r="A4320"/>
      <c r="B4320"/>
      <c r="C4320"/>
      <c r="D4320"/>
      <c r="E4320"/>
      <c r="F4320"/>
    </row>
    <row r="4321" spans="1:6" ht="15" x14ac:dyDescent="0.25">
      <c r="A4321"/>
      <c r="B4321"/>
      <c r="C4321"/>
      <c r="D4321"/>
      <c r="E4321"/>
      <c r="F4321"/>
    </row>
    <row r="4322" spans="1:6" ht="15" x14ac:dyDescent="0.25">
      <c r="A4322"/>
      <c r="B4322"/>
      <c r="C4322"/>
      <c r="D4322"/>
      <c r="E4322"/>
      <c r="F4322"/>
    </row>
    <row r="4323" spans="1:6" ht="15" x14ac:dyDescent="0.25">
      <c r="A4323"/>
      <c r="B4323"/>
      <c r="C4323"/>
      <c r="D4323"/>
      <c r="E4323"/>
      <c r="F4323"/>
    </row>
    <row r="4324" spans="1:6" ht="15" x14ac:dyDescent="0.25">
      <c r="A4324"/>
      <c r="B4324"/>
      <c r="C4324"/>
      <c r="D4324"/>
      <c r="E4324"/>
      <c r="F4324"/>
    </row>
    <row r="4325" spans="1:6" ht="15" x14ac:dyDescent="0.25">
      <c r="A4325"/>
      <c r="B4325"/>
      <c r="C4325"/>
      <c r="D4325"/>
      <c r="E4325"/>
      <c r="F4325"/>
    </row>
    <row r="4326" spans="1:6" ht="15" x14ac:dyDescent="0.25">
      <c r="A4326"/>
      <c r="B4326"/>
      <c r="C4326"/>
      <c r="D4326"/>
      <c r="E4326"/>
      <c r="F4326"/>
    </row>
    <row r="4327" spans="1:6" ht="15" x14ac:dyDescent="0.25">
      <c r="A4327"/>
      <c r="B4327"/>
      <c r="C4327"/>
      <c r="D4327"/>
      <c r="E4327"/>
      <c r="F4327"/>
    </row>
    <row r="4328" spans="1:6" ht="15" x14ac:dyDescent="0.25">
      <c r="A4328"/>
      <c r="B4328"/>
      <c r="C4328"/>
      <c r="D4328"/>
      <c r="E4328"/>
      <c r="F4328"/>
    </row>
    <row r="4329" spans="1:6" ht="15" x14ac:dyDescent="0.25">
      <c r="A4329"/>
      <c r="B4329"/>
      <c r="C4329"/>
      <c r="D4329"/>
      <c r="E4329"/>
      <c r="F4329"/>
    </row>
    <row r="4330" spans="1:6" ht="15" x14ac:dyDescent="0.25">
      <c r="A4330"/>
      <c r="B4330"/>
      <c r="C4330"/>
      <c r="D4330"/>
      <c r="E4330"/>
      <c r="F4330"/>
    </row>
    <row r="4331" spans="1:6" ht="15" x14ac:dyDescent="0.25">
      <c r="A4331"/>
      <c r="B4331"/>
      <c r="C4331"/>
      <c r="D4331"/>
      <c r="E4331"/>
      <c r="F4331"/>
    </row>
    <row r="4332" spans="1:6" ht="15" x14ac:dyDescent="0.25">
      <c r="A4332"/>
      <c r="B4332"/>
      <c r="C4332"/>
      <c r="D4332"/>
      <c r="E4332"/>
      <c r="F4332"/>
    </row>
    <row r="4333" spans="1:6" ht="15" x14ac:dyDescent="0.25">
      <c r="A4333"/>
      <c r="B4333"/>
      <c r="C4333"/>
      <c r="D4333"/>
      <c r="E4333"/>
      <c r="F4333"/>
    </row>
    <row r="4334" spans="1:6" ht="15" x14ac:dyDescent="0.25">
      <c r="A4334"/>
      <c r="B4334"/>
      <c r="C4334"/>
      <c r="D4334"/>
      <c r="E4334"/>
      <c r="F4334"/>
    </row>
    <row r="4335" spans="1:6" ht="15" x14ac:dyDescent="0.25">
      <c r="A4335"/>
      <c r="B4335"/>
      <c r="C4335"/>
      <c r="D4335"/>
      <c r="E4335"/>
      <c r="F4335"/>
    </row>
    <row r="4336" spans="1:6" ht="15" x14ac:dyDescent="0.25">
      <c r="A4336"/>
      <c r="B4336"/>
      <c r="C4336"/>
      <c r="D4336"/>
      <c r="E4336"/>
      <c r="F4336"/>
    </row>
    <row r="4337" spans="1:6" ht="15" x14ac:dyDescent="0.25">
      <c r="A4337"/>
      <c r="B4337"/>
      <c r="C4337"/>
      <c r="D4337"/>
      <c r="E4337"/>
      <c r="F4337"/>
    </row>
    <row r="4338" spans="1:6" ht="15" x14ac:dyDescent="0.25">
      <c r="A4338"/>
      <c r="B4338"/>
      <c r="C4338"/>
      <c r="D4338"/>
      <c r="E4338"/>
      <c r="F4338"/>
    </row>
    <row r="4339" spans="1:6" ht="15" x14ac:dyDescent="0.25">
      <c r="A4339"/>
      <c r="B4339"/>
      <c r="C4339"/>
      <c r="D4339"/>
      <c r="E4339"/>
      <c r="F4339"/>
    </row>
    <row r="4340" spans="1:6" ht="15" x14ac:dyDescent="0.25">
      <c r="A4340"/>
      <c r="B4340"/>
      <c r="C4340"/>
      <c r="D4340"/>
      <c r="E4340"/>
      <c r="F4340"/>
    </row>
    <row r="4341" spans="1:6" ht="15" x14ac:dyDescent="0.25">
      <c r="A4341"/>
      <c r="B4341"/>
      <c r="C4341"/>
      <c r="D4341"/>
      <c r="E4341"/>
      <c r="F4341"/>
    </row>
    <row r="4342" spans="1:6" ht="15" x14ac:dyDescent="0.25">
      <c r="A4342"/>
      <c r="B4342"/>
      <c r="C4342"/>
      <c r="D4342"/>
      <c r="E4342"/>
      <c r="F4342"/>
    </row>
    <row r="4343" spans="1:6" ht="15" x14ac:dyDescent="0.25">
      <c r="A4343"/>
      <c r="B4343"/>
      <c r="C4343"/>
      <c r="D4343"/>
      <c r="E4343"/>
      <c r="F4343"/>
    </row>
    <row r="4344" spans="1:6" ht="15" x14ac:dyDescent="0.25">
      <c r="A4344"/>
      <c r="B4344"/>
      <c r="C4344"/>
      <c r="D4344"/>
      <c r="E4344"/>
      <c r="F4344"/>
    </row>
    <row r="4345" spans="1:6" ht="15" x14ac:dyDescent="0.25">
      <c r="A4345"/>
      <c r="B4345"/>
      <c r="C4345"/>
      <c r="D4345"/>
      <c r="E4345"/>
      <c r="F4345"/>
    </row>
    <row r="4346" spans="1:6" ht="15" x14ac:dyDescent="0.25">
      <c r="A4346"/>
      <c r="B4346"/>
      <c r="C4346"/>
      <c r="D4346"/>
      <c r="E4346"/>
      <c r="F4346"/>
    </row>
    <row r="4347" spans="1:6" ht="15" x14ac:dyDescent="0.25">
      <c r="A4347"/>
      <c r="B4347"/>
      <c r="C4347"/>
      <c r="D4347"/>
      <c r="E4347"/>
      <c r="F4347"/>
    </row>
    <row r="4348" spans="1:6" ht="15" x14ac:dyDescent="0.25">
      <c r="A4348"/>
      <c r="B4348"/>
      <c r="C4348"/>
      <c r="D4348"/>
      <c r="E4348"/>
      <c r="F4348"/>
    </row>
    <row r="4349" spans="1:6" ht="15" x14ac:dyDescent="0.25">
      <c r="A4349"/>
      <c r="B4349"/>
      <c r="C4349"/>
      <c r="D4349"/>
      <c r="E4349"/>
      <c r="F4349"/>
    </row>
    <row r="4350" spans="1:6" ht="15" x14ac:dyDescent="0.25">
      <c r="A4350"/>
      <c r="B4350"/>
      <c r="C4350"/>
      <c r="D4350"/>
      <c r="E4350"/>
      <c r="F4350"/>
    </row>
    <row r="4351" spans="1:6" ht="15" x14ac:dyDescent="0.25">
      <c r="A4351"/>
      <c r="B4351"/>
      <c r="C4351"/>
      <c r="D4351"/>
      <c r="E4351"/>
      <c r="F4351"/>
    </row>
    <row r="4352" spans="1:6" ht="15" x14ac:dyDescent="0.25">
      <c r="A4352"/>
      <c r="B4352"/>
      <c r="C4352"/>
      <c r="D4352"/>
      <c r="E4352"/>
      <c r="F4352"/>
    </row>
    <row r="4353" spans="1:6" ht="15" x14ac:dyDescent="0.25">
      <c r="A4353"/>
      <c r="B4353"/>
      <c r="C4353"/>
      <c r="D4353"/>
      <c r="E4353"/>
      <c r="F4353"/>
    </row>
    <row r="4354" spans="1:6" ht="15" x14ac:dyDescent="0.25">
      <c r="A4354"/>
      <c r="B4354"/>
      <c r="C4354"/>
      <c r="D4354"/>
      <c r="E4354"/>
      <c r="F4354"/>
    </row>
    <row r="4355" spans="1:6" ht="15" x14ac:dyDescent="0.25">
      <c r="A4355"/>
      <c r="B4355"/>
      <c r="C4355"/>
      <c r="D4355"/>
      <c r="E4355"/>
      <c r="F4355"/>
    </row>
    <row r="4356" spans="1:6" ht="15" x14ac:dyDescent="0.25">
      <c r="A4356"/>
      <c r="B4356"/>
      <c r="C4356"/>
      <c r="D4356"/>
      <c r="E4356"/>
      <c r="F4356"/>
    </row>
    <row r="4357" spans="1:6" ht="15" x14ac:dyDescent="0.25">
      <c r="A4357"/>
      <c r="B4357"/>
      <c r="C4357"/>
      <c r="D4357"/>
      <c r="E4357"/>
      <c r="F4357"/>
    </row>
    <row r="4358" spans="1:6" ht="15" x14ac:dyDescent="0.25">
      <c r="A4358"/>
      <c r="B4358"/>
      <c r="C4358"/>
      <c r="D4358"/>
      <c r="E4358"/>
      <c r="F4358"/>
    </row>
    <row r="4359" spans="1:6" ht="15" x14ac:dyDescent="0.25">
      <c r="A4359"/>
      <c r="B4359"/>
      <c r="C4359"/>
      <c r="D4359"/>
      <c r="E4359"/>
      <c r="F4359"/>
    </row>
    <row r="4360" spans="1:6" ht="15" x14ac:dyDescent="0.25">
      <c r="A4360"/>
      <c r="B4360"/>
      <c r="C4360"/>
      <c r="D4360"/>
      <c r="E4360"/>
      <c r="F4360"/>
    </row>
    <row r="4361" spans="1:6" ht="15" x14ac:dyDescent="0.25">
      <c r="A4361"/>
      <c r="B4361"/>
      <c r="C4361"/>
      <c r="D4361"/>
      <c r="E4361"/>
      <c r="F4361"/>
    </row>
    <row r="4362" spans="1:6" ht="15" x14ac:dyDescent="0.25">
      <c r="A4362"/>
      <c r="B4362"/>
      <c r="C4362"/>
      <c r="D4362"/>
      <c r="E4362"/>
      <c r="F4362"/>
    </row>
    <row r="4363" spans="1:6" ht="15" x14ac:dyDescent="0.25">
      <c r="A4363"/>
      <c r="B4363"/>
      <c r="C4363"/>
      <c r="D4363"/>
      <c r="E4363"/>
      <c r="F4363"/>
    </row>
    <row r="4364" spans="1:6" ht="15" x14ac:dyDescent="0.25">
      <c r="A4364"/>
      <c r="B4364"/>
      <c r="C4364"/>
      <c r="D4364"/>
      <c r="E4364"/>
      <c r="F4364"/>
    </row>
    <row r="4365" spans="1:6" ht="15" x14ac:dyDescent="0.25">
      <c r="A4365"/>
      <c r="B4365"/>
      <c r="C4365"/>
      <c r="D4365"/>
      <c r="E4365"/>
      <c r="F4365"/>
    </row>
    <row r="4366" spans="1:6" ht="15" x14ac:dyDescent="0.25">
      <c r="A4366"/>
      <c r="B4366"/>
      <c r="C4366"/>
      <c r="D4366"/>
      <c r="E4366"/>
      <c r="F4366"/>
    </row>
    <row r="4367" spans="1:6" ht="15" x14ac:dyDescent="0.25">
      <c r="A4367"/>
      <c r="B4367"/>
      <c r="C4367"/>
      <c r="D4367"/>
      <c r="E4367"/>
      <c r="F4367"/>
    </row>
    <row r="4368" spans="1:6" ht="15" x14ac:dyDescent="0.25">
      <c r="A4368"/>
      <c r="B4368"/>
      <c r="C4368"/>
      <c r="D4368"/>
      <c r="E4368"/>
      <c r="F4368"/>
    </row>
    <row r="4369" spans="1:6" ht="15" x14ac:dyDescent="0.25">
      <c r="A4369"/>
      <c r="B4369"/>
      <c r="C4369"/>
      <c r="D4369"/>
      <c r="E4369"/>
      <c r="F4369"/>
    </row>
    <row r="4370" spans="1:6" ht="15" x14ac:dyDescent="0.25">
      <c r="A4370"/>
      <c r="B4370"/>
      <c r="C4370"/>
      <c r="D4370"/>
      <c r="E4370"/>
      <c r="F4370"/>
    </row>
    <row r="4371" spans="1:6" ht="15" x14ac:dyDescent="0.25">
      <c r="A4371"/>
      <c r="B4371"/>
      <c r="C4371"/>
      <c r="D4371"/>
      <c r="E4371"/>
      <c r="F4371"/>
    </row>
    <row r="4372" spans="1:6" ht="15" x14ac:dyDescent="0.25">
      <c r="A4372"/>
      <c r="B4372"/>
      <c r="C4372"/>
      <c r="D4372"/>
      <c r="E4372"/>
      <c r="F4372"/>
    </row>
    <row r="4373" spans="1:6" ht="15" x14ac:dyDescent="0.25">
      <c r="A4373"/>
      <c r="B4373"/>
      <c r="C4373"/>
      <c r="D4373"/>
      <c r="E4373"/>
      <c r="F4373"/>
    </row>
    <row r="4374" spans="1:6" ht="15" x14ac:dyDescent="0.25">
      <c r="A4374"/>
      <c r="B4374"/>
      <c r="C4374"/>
      <c r="D4374"/>
      <c r="E4374"/>
      <c r="F4374"/>
    </row>
    <row r="4375" spans="1:6" ht="15" x14ac:dyDescent="0.25">
      <c r="A4375"/>
      <c r="B4375"/>
      <c r="C4375"/>
      <c r="D4375"/>
      <c r="E4375"/>
      <c r="F4375"/>
    </row>
    <row r="4376" spans="1:6" ht="15" x14ac:dyDescent="0.25">
      <c r="A4376"/>
      <c r="B4376"/>
      <c r="C4376"/>
      <c r="D4376"/>
      <c r="E4376"/>
      <c r="F4376"/>
    </row>
    <row r="4377" spans="1:6" ht="15" x14ac:dyDescent="0.25">
      <c r="A4377"/>
      <c r="B4377"/>
      <c r="C4377"/>
      <c r="D4377"/>
      <c r="E4377"/>
      <c r="F4377"/>
    </row>
    <row r="4378" spans="1:6" ht="15" x14ac:dyDescent="0.25">
      <c r="A4378"/>
      <c r="B4378"/>
      <c r="C4378"/>
      <c r="D4378"/>
      <c r="E4378"/>
      <c r="F4378"/>
    </row>
    <row r="4379" spans="1:6" ht="15" x14ac:dyDescent="0.25">
      <c r="A4379"/>
      <c r="B4379"/>
      <c r="C4379"/>
      <c r="D4379"/>
      <c r="E4379"/>
      <c r="F4379"/>
    </row>
    <row r="4380" spans="1:6" ht="15" x14ac:dyDescent="0.25">
      <c r="A4380"/>
      <c r="B4380"/>
      <c r="C4380"/>
      <c r="D4380"/>
      <c r="E4380"/>
      <c r="F4380"/>
    </row>
    <row r="4381" spans="1:6" ht="15" x14ac:dyDescent="0.25">
      <c r="A4381"/>
      <c r="B4381"/>
      <c r="C4381"/>
      <c r="D4381"/>
      <c r="E4381"/>
      <c r="F4381"/>
    </row>
    <row r="4382" spans="1:6" ht="15" x14ac:dyDescent="0.25">
      <c r="A4382"/>
      <c r="B4382"/>
      <c r="C4382"/>
      <c r="D4382"/>
      <c r="E4382"/>
      <c r="F4382"/>
    </row>
    <row r="4383" spans="1:6" ht="15" x14ac:dyDescent="0.25">
      <c r="A4383"/>
      <c r="B4383"/>
      <c r="C4383"/>
      <c r="D4383"/>
      <c r="E4383"/>
      <c r="F4383"/>
    </row>
    <row r="4384" spans="1:6" ht="15" x14ac:dyDescent="0.25">
      <c r="A4384"/>
      <c r="B4384"/>
      <c r="C4384"/>
      <c r="D4384"/>
      <c r="E4384"/>
      <c r="F4384"/>
    </row>
    <row r="4385" spans="1:6" ht="15" x14ac:dyDescent="0.25">
      <c r="A4385"/>
      <c r="B4385"/>
      <c r="C4385"/>
      <c r="D4385"/>
      <c r="E4385"/>
      <c r="F4385"/>
    </row>
    <row r="4386" spans="1:6" ht="15" x14ac:dyDescent="0.25">
      <c r="A4386"/>
      <c r="B4386"/>
      <c r="C4386"/>
      <c r="D4386"/>
      <c r="E4386"/>
      <c r="F4386"/>
    </row>
    <row r="4387" spans="1:6" ht="15" x14ac:dyDescent="0.25">
      <c r="A4387"/>
      <c r="B4387"/>
      <c r="C4387"/>
      <c r="D4387"/>
      <c r="E4387"/>
      <c r="F4387"/>
    </row>
    <row r="4388" spans="1:6" ht="15" x14ac:dyDescent="0.25">
      <c r="A4388"/>
      <c r="B4388"/>
      <c r="C4388"/>
      <c r="D4388"/>
      <c r="E4388"/>
      <c r="F4388"/>
    </row>
    <row r="4389" spans="1:6" ht="15" x14ac:dyDescent="0.25">
      <c r="A4389"/>
      <c r="B4389"/>
      <c r="C4389"/>
      <c r="D4389"/>
      <c r="E4389"/>
      <c r="F4389"/>
    </row>
    <row r="4390" spans="1:6" ht="15" x14ac:dyDescent="0.25">
      <c r="A4390"/>
      <c r="B4390"/>
      <c r="C4390"/>
      <c r="D4390"/>
      <c r="E4390"/>
      <c r="F4390"/>
    </row>
    <row r="4391" spans="1:6" ht="15" x14ac:dyDescent="0.25">
      <c r="A4391"/>
      <c r="B4391"/>
      <c r="C4391"/>
      <c r="D4391"/>
      <c r="E4391"/>
      <c r="F4391"/>
    </row>
    <row r="4392" spans="1:6" ht="15" x14ac:dyDescent="0.25">
      <c r="A4392"/>
      <c r="B4392"/>
      <c r="C4392"/>
      <c r="D4392"/>
      <c r="E4392"/>
      <c r="F4392"/>
    </row>
    <row r="4393" spans="1:6" ht="15" x14ac:dyDescent="0.25">
      <c r="A4393"/>
      <c r="B4393"/>
      <c r="C4393"/>
      <c r="D4393"/>
      <c r="E4393"/>
      <c r="F4393"/>
    </row>
    <row r="4394" spans="1:6" ht="15" x14ac:dyDescent="0.25">
      <c r="A4394"/>
      <c r="B4394"/>
      <c r="C4394"/>
      <c r="D4394"/>
      <c r="E4394"/>
      <c r="F4394"/>
    </row>
    <row r="4395" spans="1:6" ht="15" x14ac:dyDescent="0.25">
      <c r="A4395"/>
      <c r="B4395"/>
      <c r="C4395"/>
      <c r="D4395"/>
      <c r="E4395"/>
      <c r="F4395"/>
    </row>
    <row r="4396" spans="1:6" ht="15" x14ac:dyDescent="0.25">
      <c r="A4396"/>
      <c r="B4396"/>
      <c r="C4396"/>
      <c r="D4396"/>
      <c r="E4396"/>
      <c r="F4396"/>
    </row>
    <row r="4397" spans="1:6" ht="15" x14ac:dyDescent="0.25">
      <c r="A4397"/>
      <c r="B4397"/>
      <c r="C4397"/>
      <c r="D4397"/>
      <c r="E4397"/>
      <c r="F4397"/>
    </row>
    <row r="4398" spans="1:6" ht="15" x14ac:dyDescent="0.25">
      <c r="A4398"/>
      <c r="B4398"/>
      <c r="C4398"/>
      <c r="D4398"/>
      <c r="E4398"/>
      <c r="F4398"/>
    </row>
    <row r="4399" spans="1:6" ht="15" x14ac:dyDescent="0.25">
      <c r="A4399"/>
      <c r="B4399"/>
      <c r="C4399"/>
      <c r="D4399"/>
      <c r="E4399"/>
      <c r="F4399"/>
    </row>
    <row r="4400" spans="1:6" ht="15" x14ac:dyDescent="0.25">
      <c r="A4400"/>
      <c r="B4400"/>
      <c r="C4400"/>
      <c r="D4400"/>
      <c r="E4400"/>
      <c r="F4400"/>
    </row>
    <row r="4401" spans="1:6" ht="15" x14ac:dyDescent="0.25">
      <c r="A4401"/>
      <c r="B4401"/>
      <c r="C4401"/>
      <c r="D4401"/>
      <c r="E4401"/>
      <c r="F4401"/>
    </row>
    <row r="4402" spans="1:6" ht="15" x14ac:dyDescent="0.25">
      <c r="A4402"/>
      <c r="B4402"/>
      <c r="C4402"/>
      <c r="D4402"/>
      <c r="E4402"/>
      <c r="F4402"/>
    </row>
    <row r="4403" spans="1:6" ht="15" x14ac:dyDescent="0.25">
      <c r="A4403"/>
      <c r="B4403"/>
      <c r="C4403"/>
      <c r="D4403"/>
      <c r="E4403"/>
      <c r="F4403"/>
    </row>
    <row r="4404" spans="1:6" ht="15" x14ac:dyDescent="0.25">
      <c r="A4404"/>
      <c r="B4404"/>
      <c r="C4404"/>
      <c r="D4404"/>
      <c r="E4404"/>
      <c r="F4404"/>
    </row>
    <row r="4405" spans="1:6" ht="15" x14ac:dyDescent="0.25">
      <c r="A4405"/>
      <c r="B4405"/>
      <c r="C4405"/>
      <c r="D4405"/>
      <c r="E4405"/>
      <c r="F4405"/>
    </row>
    <row r="4406" spans="1:6" ht="15" x14ac:dyDescent="0.25">
      <c r="A4406"/>
      <c r="B4406"/>
      <c r="C4406"/>
      <c r="D4406"/>
      <c r="E4406"/>
      <c r="F4406"/>
    </row>
    <row r="4407" spans="1:6" ht="15" x14ac:dyDescent="0.25">
      <c r="A4407"/>
      <c r="B4407"/>
      <c r="C4407"/>
      <c r="D4407"/>
      <c r="E4407"/>
      <c r="F4407"/>
    </row>
    <row r="4408" spans="1:6" ht="15" x14ac:dyDescent="0.25">
      <c r="A4408"/>
      <c r="B4408"/>
      <c r="C4408"/>
      <c r="D4408"/>
      <c r="E4408"/>
      <c r="F4408"/>
    </row>
    <row r="4409" spans="1:6" ht="15" x14ac:dyDescent="0.25">
      <c r="A4409"/>
      <c r="B4409"/>
      <c r="C4409"/>
      <c r="D4409"/>
      <c r="E4409"/>
      <c r="F4409"/>
    </row>
    <row r="4410" spans="1:6" ht="15" x14ac:dyDescent="0.25">
      <c r="A4410"/>
      <c r="B4410"/>
      <c r="C4410"/>
      <c r="D4410"/>
      <c r="E4410"/>
      <c r="F4410"/>
    </row>
    <row r="4411" spans="1:6" ht="15" x14ac:dyDescent="0.25">
      <c r="A4411"/>
      <c r="B4411"/>
      <c r="C4411"/>
      <c r="D4411"/>
      <c r="E4411"/>
      <c r="F4411"/>
    </row>
    <row r="4412" spans="1:6" ht="15" x14ac:dyDescent="0.25">
      <c r="A4412"/>
      <c r="B4412"/>
      <c r="C4412"/>
      <c r="D4412"/>
      <c r="E4412"/>
      <c r="F4412"/>
    </row>
    <row r="4413" spans="1:6" ht="15" x14ac:dyDescent="0.25">
      <c r="A4413"/>
      <c r="B4413"/>
      <c r="C4413"/>
      <c r="D4413"/>
      <c r="E4413"/>
      <c r="F4413"/>
    </row>
    <row r="4414" spans="1:6" ht="15" x14ac:dyDescent="0.25">
      <c r="A4414"/>
      <c r="B4414"/>
      <c r="C4414"/>
      <c r="D4414"/>
      <c r="E4414"/>
      <c r="F4414"/>
    </row>
    <row r="4415" spans="1:6" ht="15" x14ac:dyDescent="0.25">
      <c r="A4415"/>
      <c r="B4415"/>
      <c r="C4415"/>
      <c r="D4415"/>
      <c r="E4415"/>
      <c r="F4415"/>
    </row>
    <row r="4416" spans="1:6" ht="15" x14ac:dyDescent="0.25">
      <c r="A4416"/>
      <c r="B4416"/>
      <c r="C4416"/>
      <c r="D4416"/>
      <c r="E4416"/>
      <c r="F4416"/>
    </row>
    <row r="4417" spans="1:6" ht="15" x14ac:dyDescent="0.25">
      <c r="A4417"/>
      <c r="B4417"/>
      <c r="C4417"/>
      <c r="D4417"/>
      <c r="E4417"/>
      <c r="F4417"/>
    </row>
    <row r="4418" spans="1:6" ht="15" x14ac:dyDescent="0.25">
      <c r="A4418"/>
      <c r="B4418"/>
      <c r="C4418"/>
      <c r="D4418"/>
      <c r="E4418"/>
      <c r="F4418"/>
    </row>
    <row r="4419" spans="1:6" ht="15" x14ac:dyDescent="0.25">
      <c r="A4419"/>
      <c r="B4419"/>
      <c r="C4419"/>
      <c r="D4419"/>
      <c r="E4419"/>
      <c r="F4419"/>
    </row>
    <row r="4420" spans="1:6" ht="15" x14ac:dyDescent="0.25">
      <c r="A4420"/>
      <c r="B4420"/>
      <c r="C4420"/>
      <c r="D4420"/>
      <c r="E4420"/>
      <c r="F4420"/>
    </row>
    <row r="4421" spans="1:6" ht="15" x14ac:dyDescent="0.25">
      <c r="A4421"/>
      <c r="B4421"/>
      <c r="C4421"/>
      <c r="D4421"/>
      <c r="E4421"/>
      <c r="F4421"/>
    </row>
    <row r="4422" spans="1:6" ht="15" x14ac:dyDescent="0.25">
      <c r="A4422"/>
      <c r="B4422"/>
      <c r="C4422"/>
      <c r="D4422"/>
      <c r="E4422"/>
      <c r="F4422"/>
    </row>
    <row r="4423" spans="1:6" ht="15" x14ac:dyDescent="0.25">
      <c r="A4423"/>
      <c r="B4423"/>
      <c r="C4423"/>
      <c r="D4423"/>
      <c r="E4423"/>
      <c r="F4423"/>
    </row>
    <row r="4424" spans="1:6" ht="15" x14ac:dyDescent="0.25">
      <c r="A4424"/>
      <c r="B4424"/>
      <c r="C4424"/>
      <c r="D4424"/>
      <c r="E4424"/>
      <c r="F4424"/>
    </row>
    <row r="4425" spans="1:6" ht="15" x14ac:dyDescent="0.25">
      <c r="A4425"/>
      <c r="B4425"/>
      <c r="C4425"/>
      <c r="D4425"/>
      <c r="E4425"/>
      <c r="F4425"/>
    </row>
    <row r="4426" spans="1:6" ht="15" x14ac:dyDescent="0.25">
      <c r="A4426"/>
      <c r="B4426"/>
      <c r="C4426"/>
      <c r="D4426"/>
      <c r="E4426"/>
      <c r="F4426"/>
    </row>
    <row r="4427" spans="1:6" ht="15" x14ac:dyDescent="0.25">
      <c r="A4427"/>
      <c r="B4427"/>
      <c r="C4427"/>
      <c r="D4427"/>
      <c r="E4427"/>
      <c r="F4427"/>
    </row>
    <row r="4428" spans="1:6" ht="15" x14ac:dyDescent="0.25">
      <c r="A4428"/>
      <c r="B4428"/>
      <c r="C4428"/>
      <c r="D4428"/>
      <c r="E4428"/>
      <c r="F4428"/>
    </row>
    <row r="4429" spans="1:6" ht="15" x14ac:dyDescent="0.25">
      <c r="A4429"/>
      <c r="B4429"/>
      <c r="C4429"/>
      <c r="D4429"/>
      <c r="E4429"/>
      <c r="F4429"/>
    </row>
    <row r="4430" spans="1:6" ht="15" x14ac:dyDescent="0.25">
      <c r="A4430"/>
      <c r="B4430"/>
      <c r="C4430"/>
      <c r="D4430"/>
      <c r="E4430"/>
      <c r="F4430"/>
    </row>
    <row r="4431" spans="1:6" ht="15" x14ac:dyDescent="0.25">
      <c r="A4431"/>
      <c r="B4431"/>
      <c r="C4431"/>
      <c r="D4431"/>
      <c r="E4431"/>
      <c r="F4431"/>
    </row>
    <row r="4432" spans="1:6" ht="15" x14ac:dyDescent="0.25">
      <c r="A4432"/>
      <c r="B4432"/>
      <c r="C4432"/>
      <c r="D4432"/>
      <c r="E4432"/>
      <c r="F4432"/>
    </row>
    <row r="4433" spans="1:6" ht="15" x14ac:dyDescent="0.25">
      <c r="A4433"/>
      <c r="B4433"/>
      <c r="C4433"/>
      <c r="D4433"/>
      <c r="E4433"/>
      <c r="F4433"/>
    </row>
    <row r="4434" spans="1:6" ht="15" x14ac:dyDescent="0.25">
      <c r="A4434"/>
      <c r="B4434"/>
      <c r="C4434"/>
      <c r="D4434"/>
      <c r="E4434"/>
      <c r="F4434"/>
    </row>
    <row r="4435" spans="1:6" ht="15" x14ac:dyDescent="0.25">
      <c r="A4435"/>
      <c r="B4435"/>
      <c r="C4435"/>
      <c r="D4435"/>
      <c r="E4435"/>
      <c r="F4435"/>
    </row>
    <row r="4436" spans="1:6" ht="15" x14ac:dyDescent="0.25">
      <c r="A4436"/>
      <c r="B4436"/>
      <c r="C4436"/>
      <c r="D4436"/>
      <c r="E4436"/>
      <c r="F4436"/>
    </row>
    <row r="4437" spans="1:6" ht="15" x14ac:dyDescent="0.25">
      <c r="A4437"/>
      <c r="B4437"/>
      <c r="C4437"/>
      <c r="D4437"/>
      <c r="E4437"/>
      <c r="F4437"/>
    </row>
    <row r="4438" spans="1:6" ht="15" x14ac:dyDescent="0.25">
      <c r="A4438"/>
      <c r="B4438"/>
      <c r="C4438"/>
      <c r="D4438"/>
      <c r="E4438"/>
      <c r="F4438"/>
    </row>
    <row r="4439" spans="1:6" ht="15" x14ac:dyDescent="0.25">
      <c r="A4439"/>
      <c r="B4439"/>
      <c r="C4439"/>
      <c r="D4439"/>
      <c r="E4439"/>
      <c r="F4439"/>
    </row>
    <row r="4440" spans="1:6" ht="15" x14ac:dyDescent="0.25">
      <c r="A4440"/>
      <c r="B4440"/>
      <c r="C4440"/>
      <c r="D4440"/>
      <c r="E4440"/>
      <c r="F4440"/>
    </row>
    <row r="4441" spans="1:6" ht="15" x14ac:dyDescent="0.25">
      <c r="A4441"/>
      <c r="B4441"/>
      <c r="C4441"/>
      <c r="D4441"/>
      <c r="E4441"/>
      <c r="F4441"/>
    </row>
    <row r="4442" spans="1:6" ht="15" x14ac:dyDescent="0.25">
      <c r="A4442"/>
      <c r="B4442"/>
      <c r="C4442"/>
      <c r="D4442"/>
      <c r="E4442"/>
      <c r="F4442"/>
    </row>
    <row r="4443" spans="1:6" ht="15" x14ac:dyDescent="0.25">
      <c r="A4443"/>
      <c r="B4443"/>
      <c r="C4443"/>
      <c r="D4443"/>
      <c r="E4443"/>
      <c r="F4443"/>
    </row>
    <row r="4444" spans="1:6" ht="15" x14ac:dyDescent="0.25">
      <c r="A4444"/>
      <c r="B4444"/>
      <c r="C4444"/>
      <c r="D4444"/>
      <c r="E4444"/>
      <c r="F4444"/>
    </row>
    <row r="4445" spans="1:6" ht="15" x14ac:dyDescent="0.25">
      <c r="A4445"/>
      <c r="B4445"/>
      <c r="C4445"/>
      <c r="D4445"/>
      <c r="E4445"/>
      <c r="F4445"/>
    </row>
    <row r="4446" spans="1:6" ht="15" x14ac:dyDescent="0.25">
      <c r="A4446"/>
      <c r="B4446"/>
      <c r="C4446"/>
      <c r="D4446"/>
      <c r="E4446"/>
      <c r="F4446"/>
    </row>
    <row r="4447" spans="1:6" ht="15" x14ac:dyDescent="0.25">
      <c r="A4447"/>
      <c r="B4447"/>
      <c r="C4447"/>
      <c r="D4447"/>
      <c r="E4447"/>
      <c r="F4447"/>
    </row>
    <row r="4448" spans="1:6" ht="15" x14ac:dyDescent="0.25">
      <c r="A4448"/>
      <c r="B4448"/>
      <c r="C4448"/>
      <c r="D4448"/>
      <c r="E4448"/>
      <c r="F4448"/>
    </row>
    <row r="4449" spans="1:6" ht="15" x14ac:dyDescent="0.25">
      <c r="A4449"/>
      <c r="B4449"/>
      <c r="C4449"/>
      <c r="D4449"/>
      <c r="E4449"/>
      <c r="F4449"/>
    </row>
    <row r="4450" spans="1:6" ht="15" x14ac:dyDescent="0.25">
      <c r="A4450"/>
      <c r="B4450"/>
      <c r="C4450"/>
      <c r="D4450"/>
      <c r="E4450"/>
      <c r="F4450"/>
    </row>
    <row r="4451" spans="1:6" ht="15" x14ac:dyDescent="0.25">
      <c r="A4451"/>
      <c r="B4451"/>
      <c r="C4451"/>
      <c r="D4451"/>
      <c r="E4451"/>
      <c r="F4451"/>
    </row>
    <row r="4452" spans="1:6" ht="15" x14ac:dyDescent="0.25">
      <c r="A4452"/>
      <c r="B4452"/>
      <c r="C4452"/>
      <c r="D4452"/>
      <c r="E4452"/>
      <c r="F4452"/>
    </row>
    <row r="4453" spans="1:6" ht="15" x14ac:dyDescent="0.25">
      <c r="A4453"/>
      <c r="B4453"/>
      <c r="C4453"/>
      <c r="D4453"/>
      <c r="E4453"/>
      <c r="F4453"/>
    </row>
    <row r="4454" spans="1:6" ht="15" x14ac:dyDescent="0.25">
      <c r="A4454"/>
      <c r="B4454"/>
      <c r="C4454"/>
      <c r="D4454"/>
      <c r="E4454"/>
      <c r="F4454"/>
    </row>
    <row r="4455" spans="1:6" ht="15" x14ac:dyDescent="0.25">
      <c r="A4455"/>
      <c r="B4455"/>
      <c r="C4455"/>
      <c r="D4455"/>
      <c r="E4455"/>
      <c r="F4455"/>
    </row>
    <row r="4456" spans="1:6" ht="15" x14ac:dyDescent="0.25">
      <c r="A4456"/>
      <c r="B4456"/>
      <c r="C4456"/>
      <c r="D4456"/>
      <c r="E4456"/>
      <c r="F4456"/>
    </row>
    <row r="4457" spans="1:6" ht="15" x14ac:dyDescent="0.25">
      <c r="A4457"/>
      <c r="B4457"/>
      <c r="C4457"/>
      <c r="D4457"/>
      <c r="E4457"/>
      <c r="F4457"/>
    </row>
    <row r="4458" spans="1:6" ht="15" x14ac:dyDescent="0.25">
      <c r="A4458"/>
      <c r="B4458"/>
      <c r="C4458"/>
      <c r="D4458"/>
      <c r="E4458"/>
      <c r="F4458"/>
    </row>
    <row r="4459" spans="1:6" ht="15" x14ac:dyDescent="0.25">
      <c r="A4459"/>
      <c r="B4459"/>
      <c r="C4459"/>
      <c r="D4459"/>
      <c r="E4459"/>
      <c r="F4459"/>
    </row>
    <row r="4460" spans="1:6" ht="15" x14ac:dyDescent="0.25">
      <c r="A4460"/>
      <c r="B4460"/>
      <c r="C4460"/>
      <c r="D4460"/>
      <c r="E4460"/>
      <c r="F4460"/>
    </row>
    <row r="4461" spans="1:6" ht="15" x14ac:dyDescent="0.25">
      <c r="A4461"/>
      <c r="B4461"/>
      <c r="C4461"/>
      <c r="D4461"/>
      <c r="E4461"/>
      <c r="F4461"/>
    </row>
    <row r="4462" spans="1:6" ht="15" x14ac:dyDescent="0.25">
      <c r="A4462"/>
      <c r="B4462"/>
      <c r="C4462"/>
      <c r="D4462"/>
      <c r="E4462"/>
      <c r="F4462"/>
    </row>
    <row r="4463" spans="1:6" ht="15" x14ac:dyDescent="0.25">
      <c r="A4463"/>
      <c r="B4463"/>
      <c r="C4463"/>
      <c r="D4463"/>
      <c r="E4463"/>
      <c r="F4463"/>
    </row>
    <row r="4464" spans="1:6" ht="15" x14ac:dyDescent="0.25">
      <c r="A4464"/>
      <c r="B4464"/>
      <c r="C4464"/>
      <c r="D4464"/>
      <c r="E4464"/>
      <c r="F4464"/>
    </row>
    <row r="4465" spans="1:6" ht="15" x14ac:dyDescent="0.25">
      <c r="A4465"/>
      <c r="B4465"/>
      <c r="C4465"/>
      <c r="D4465"/>
      <c r="E4465"/>
      <c r="F4465"/>
    </row>
    <row r="4466" spans="1:6" ht="15" x14ac:dyDescent="0.25">
      <c r="A4466"/>
      <c r="B4466"/>
      <c r="C4466"/>
      <c r="D4466"/>
      <c r="E4466"/>
      <c r="F4466"/>
    </row>
    <row r="4467" spans="1:6" ht="15" x14ac:dyDescent="0.25">
      <c r="A4467"/>
      <c r="B4467"/>
      <c r="C4467"/>
      <c r="D4467"/>
      <c r="E4467"/>
      <c r="F4467"/>
    </row>
    <row r="4468" spans="1:6" ht="15" x14ac:dyDescent="0.25">
      <c r="A4468"/>
      <c r="B4468"/>
      <c r="C4468"/>
      <c r="D4468"/>
      <c r="E4468"/>
      <c r="F4468"/>
    </row>
    <row r="4469" spans="1:6" ht="15" x14ac:dyDescent="0.25">
      <c r="A4469"/>
      <c r="B4469"/>
      <c r="C4469"/>
      <c r="D4469"/>
      <c r="E4469"/>
      <c r="F4469"/>
    </row>
    <row r="4470" spans="1:6" ht="15" x14ac:dyDescent="0.25">
      <c r="A4470"/>
      <c r="B4470"/>
      <c r="C4470"/>
      <c r="D4470"/>
      <c r="E4470"/>
      <c r="F4470"/>
    </row>
    <row r="4471" spans="1:6" ht="15" x14ac:dyDescent="0.25">
      <c r="A4471"/>
      <c r="B4471"/>
      <c r="C4471"/>
      <c r="D4471"/>
      <c r="E4471"/>
      <c r="F4471"/>
    </row>
    <row r="4472" spans="1:6" ht="15" x14ac:dyDescent="0.25">
      <c r="A4472"/>
      <c r="B4472"/>
      <c r="C4472"/>
      <c r="D4472"/>
      <c r="E4472"/>
      <c r="F4472"/>
    </row>
    <row r="4473" spans="1:6" ht="15" x14ac:dyDescent="0.25">
      <c r="A4473"/>
      <c r="B4473"/>
      <c r="C4473"/>
      <c r="D4473"/>
      <c r="E4473"/>
      <c r="F4473"/>
    </row>
    <row r="4474" spans="1:6" ht="15" x14ac:dyDescent="0.25">
      <c r="A4474"/>
      <c r="B4474"/>
      <c r="C4474"/>
      <c r="D4474"/>
      <c r="E4474"/>
      <c r="F4474"/>
    </row>
    <row r="4475" spans="1:6" ht="15" x14ac:dyDescent="0.25">
      <c r="A4475"/>
      <c r="B4475"/>
      <c r="C4475"/>
      <c r="D4475"/>
      <c r="E4475"/>
      <c r="F4475"/>
    </row>
    <row r="4476" spans="1:6" ht="15" x14ac:dyDescent="0.25">
      <c r="A4476"/>
      <c r="B4476"/>
      <c r="C4476"/>
      <c r="D4476"/>
      <c r="E4476"/>
      <c r="F4476"/>
    </row>
    <row r="4477" spans="1:6" ht="15" x14ac:dyDescent="0.25">
      <c r="A4477"/>
      <c r="B4477"/>
      <c r="C4477"/>
      <c r="D4477"/>
      <c r="E4477"/>
      <c r="F4477"/>
    </row>
    <row r="4478" spans="1:6" ht="15" x14ac:dyDescent="0.25">
      <c r="A4478"/>
      <c r="B4478"/>
      <c r="C4478"/>
      <c r="D4478"/>
      <c r="E4478"/>
      <c r="F4478"/>
    </row>
    <row r="4479" spans="1:6" ht="15" x14ac:dyDescent="0.25">
      <c r="A4479"/>
      <c r="B4479"/>
      <c r="C4479"/>
      <c r="D4479"/>
      <c r="E4479"/>
      <c r="F4479"/>
    </row>
    <row r="4480" spans="1:6" ht="15" x14ac:dyDescent="0.25">
      <c r="A4480"/>
      <c r="B4480"/>
      <c r="C4480"/>
      <c r="D4480"/>
      <c r="E4480"/>
      <c r="F4480"/>
    </row>
    <row r="4481" spans="1:6" ht="15" x14ac:dyDescent="0.25">
      <c r="A4481"/>
      <c r="B4481"/>
      <c r="C4481"/>
      <c r="D4481"/>
      <c r="E4481"/>
      <c r="F4481"/>
    </row>
    <row r="4482" spans="1:6" ht="15" x14ac:dyDescent="0.25">
      <c r="A4482"/>
      <c r="B4482"/>
      <c r="C4482"/>
      <c r="D4482"/>
      <c r="E4482"/>
      <c r="F4482"/>
    </row>
    <row r="4483" spans="1:6" ht="15" x14ac:dyDescent="0.25">
      <c r="A4483"/>
      <c r="B4483"/>
      <c r="C4483"/>
      <c r="D4483"/>
      <c r="E4483"/>
      <c r="F4483"/>
    </row>
    <row r="4484" spans="1:6" ht="15" x14ac:dyDescent="0.25">
      <c r="A4484"/>
      <c r="B4484"/>
      <c r="C4484"/>
      <c r="D4484"/>
      <c r="E4484"/>
      <c r="F4484"/>
    </row>
    <row r="4485" spans="1:6" ht="15" x14ac:dyDescent="0.25">
      <c r="A4485"/>
      <c r="B4485"/>
      <c r="C4485"/>
      <c r="D4485"/>
      <c r="E4485"/>
      <c r="F4485"/>
    </row>
    <row r="4486" spans="1:6" ht="15" x14ac:dyDescent="0.25">
      <c r="A4486"/>
      <c r="B4486"/>
      <c r="C4486"/>
      <c r="D4486"/>
      <c r="E4486"/>
      <c r="F4486"/>
    </row>
    <row r="4487" spans="1:6" ht="15" x14ac:dyDescent="0.25">
      <c r="A4487"/>
      <c r="B4487"/>
      <c r="C4487"/>
      <c r="D4487"/>
      <c r="E4487"/>
      <c r="F4487"/>
    </row>
    <row r="4488" spans="1:6" ht="15" x14ac:dyDescent="0.25">
      <c r="A4488"/>
      <c r="B4488"/>
      <c r="C4488"/>
      <c r="D4488"/>
      <c r="E4488"/>
      <c r="F4488"/>
    </row>
    <row r="4489" spans="1:6" ht="15" x14ac:dyDescent="0.25">
      <c r="A4489"/>
      <c r="B4489"/>
      <c r="C4489"/>
      <c r="D4489"/>
      <c r="E4489"/>
      <c r="F4489"/>
    </row>
    <row r="4490" spans="1:6" ht="15" x14ac:dyDescent="0.25">
      <c r="A4490"/>
      <c r="B4490"/>
      <c r="C4490"/>
      <c r="D4490"/>
      <c r="E4490"/>
      <c r="F4490"/>
    </row>
    <row r="4491" spans="1:6" ht="15" x14ac:dyDescent="0.25">
      <c r="A4491"/>
      <c r="B4491"/>
      <c r="C4491"/>
      <c r="D4491"/>
      <c r="E4491"/>
      <c r="F4491"/>
    </row>
    <row r="4492" spans="1:6" ht="15" x14ac:dyDescent="0.25">
      <c r="A4492"/>
      <c r="B4492"/>
      <c r="C4492"/>
      <c r="D4492"/>
      <c r="E4492"/>
      <c r="F4492"/>
    </row>
    <row r="4493" spans="1:6" ht="15" x14ac:dyDescent="0.25">
      <c r="A4493"/>
      <c r="B4493"/>
      <c r="C4493"/>
      <c r="D4493"/>
      <c r="E4493"/>
      <c r="F4493"/>
    </row>
    <row r="4494" spans="1:6" ht="15" x14ac:dyDescent="0.25">
      <c r="A4494"/>
      <c r="B4494"/>
      <c r="C4494"/>
      <c r="D4494"/>
      <c r="E4494"/>
      <c r="F4494"/>
    </row>
    <row r="4495" spans="1:6" ht="15" x14ac:dyDescent="0.25">
      <c r="A4495"/>
      <c r="B4495"/>
      <c r="C4495"/>
      <c r="D4495"/>
      <c r="E4495"/>
      <c r="F4495"/>
    </row>
    <row r="4496" spans="1:6" ht="15" x14ac:dyDescent="0.25">
      <c r="A4496"/>
      <c r="B4496"/>
      <c r="C4496"/>
      <c r="D4496"/>
      <c r="E4496"/>
      <c r="F4496"/>
    </row>
    <row r="4497" spans="1:6" ht="15" x14ac:dyDescent="0.25">
      <c r="A4497"/>
      <c r="B4497"/>
      <c r="C4497"/>
      <c r="D4497"/>
      <c r="E4497"/>
      <c r="F4497"/>
    </row>
    <row r="4498" spans="1:6" ht="15" x14ac:dyDescent="0.25">
      <c r="A4498"/>
      <c r="B4498"/>
      <c r="C4498"/>
      <c r="D4498"/>
      <c r="E4498"/>
      <c r="F4498"/>
    </row>
    <row r="4499" spans="1:6" ht="15" x14ac:dyDescent="0.25">
      <c r="A4499"/>
      <c r="B4499"/>
      <c r="C4499"/>
      <c r="D4499"/>
      <c r="E4499"/>
      <c r="F4499"/>
    </row>
    <row r="4500" spans="1:6" ht="15" x14ac:dyDescent="0.25">
      <c r="A4500"/>
      <c r="B4500"/>
      <c r="C4500"/>
      <c r="D4500"/>
      <c r="E4500"/>
      <c r="F4500"/>
    </row>
    <row r="4501" spans="1:6" ht="15" x14ac:dyDescent="0.25">
      <c r="A4501"/>
      <c r="B4501"/>
      <c r="C4501"/>
      <c r="D4501"/>
      <c r="E4501"/>
      <c r="F4501"/>
    </row>
    <row r="4502" spans="1:6" ht="15" x14ac:dyDescent="0.25">
      <c r="A4502"/>
      <c r="B4502"/>
      <c r="C4502"/>
      <c r="D4502"/>
      <c r="E4502"/>
      <c r="F4502"/>
    </row>
    <row r="4503" spans="1:6" ht="15" x14ac:dyDescent="0.25">
      <c r="A4503"/>
      <c r="B4503"/>
      <c r="C4503"/>
      <c r="D4503"/>
      <c r="E4503"/>
      <c r="F4503"/>
    </row>
    <row r="4504" spans="1:6" ht="15" x14ac:dyDescent="0.25">
      <c r="A4504"/>
      <c r="B4504"/>
      <c r="C4504"/>
      <c r="D4504"/>
      <c r="E4504"/>
      <c r="F4504"/>
    </row>
    <row r="4505" spans="1:6" ht="15" x14ac:dyDescent="0.25">
      <c r="A4505"/>
      <c r="B4505"/>
      <c r="C4505"/>
      <c r="D4505"/>
      <c r="E4505"/>
      <c r="F4505"/>
    </row>
    <row r="4506" spans="1:6" ht="15" x14ac:dyDescent="0.25">
      <c r="A4506"/>
      <c r="B4506"/>
      <c r="C4506"/>
      <c r="D4506"/>
      <c r="E4506"/>
      <c r="F4506"/>
    </row>
    <row r="4507" spans="1:6" ht="15" x14ac:dyDescent="0.25">
      <c r="A4507"/>
      <c r="B4507"/>
      <c r="C4507"/>
      <c r="D4507"/>
      <c r="E4507"/>
      <c r="F4507"/>
    </row>
    <row r="4508" spans="1:6" ht="15" x14ac:dyDescent="0.25">
      <c r="A4508"/>
      <c r="B4508"/>
      <c r="C4508"/>
      <c r="D4508"/>
      <c r="E4508"/>
      <c r="F4508"/>
    </row>
    <row r="4509" spans="1:6" ht="15" x14ac:dyDescent="0.25">
      <c r="A4509"/>
      <c r="B4509"/>
      <c r="C4509"/>
      <c r="D4509"/>
      <c r="E4509"/>
      <c r="F4509"/>
    </row>
    <row r="4510" spans="1:6" ht="15" x14ac:dyDescent="0.25">
      <c r="A4510"/>
      <c r="B4510"/>
      <c r="C4510"/>
      <c r="D4510"/>
      <c r="E4510"/>
      <c r="F4510"/>
    </row>
    <row r="4511" spans="1:6" ht="15" x14ac:dyDescent="0.25">
      <c r="A4511"/>
      <c r="B4511"/>
      <c r="C4511"/>
      <c r="D4511"/>
      <c r="E4511"/>
      <c r="F4511"/>
    </row>
    <row r="4512" spans="1:6" ht="15" x14ac:dyDescent="0.25">
      <c r="A4512"/>
      <c r="B4512"/>
      <c r="C4512"/>
      <c r="D4512"/>
      <c r="E4512"/>
      <c r="F4512"/>
    </row>
    <row r="4513" spans="1:6" ht="15" x14ac:dyDescent="0.25">
      <c r="A4513"/>
      <c r="B4513"/>
      <c r="C4513"/>
      <c r="D4513"/>
      <c r="E4513"/>
      <c r="F4513"/>
    </row>
    <row r="4514" spans="1:6" ht="15" x14ac:dyDescent="0.25">
      <c r="A4514"/>
      <c r="B4514"/>
      <c r="C4514"/>
      <c r="D4514"/>
      <c r="E4514"/>
      <c r="F4514"/>
    </row>
    <row r="4515" spans="1:6" ht="15" x14ac:dyDescent="0.25">
      <c r="A4515"/>
      <c r="B4515"/>
      <c r="C4515"/>
      <c r="D4515"/>
      <c r="E4515"/>
      <c r="F4515"/>
    </row>
    <row r="4516" spans="1:6" ht="15" x14ac:dyDescent="0.25">
      <c r="A4516"/>
      <c r="B4516"/>
      <c r="C4516"/>
      <c r="D4516"/>
      <c r="E4516"/>
      <c r="F4516"/>
    </row>
    <row r="4517" spans="1:6" ht="15" x14ac:dyDescent="0.25">
      <c r="A4517"/>
      <c r="B4517"/>
      <c r="C4517"/>
      <c r="D4517"/>
      <c r="E4517"/>
      <c r="F4517"/>
    </row>
    <row r="4518" spans="1:6" ht="15" x14ac:dyDescent="0.25">
      <c r="A4518"/>
      <c r="B4518"/>
      <c r="C4518"/>
      <c r="D4518"/>
      <c r="E4518"/>
      <c r="F4518"/>
    </row>
    <row r="4519" spans="1:6" ht="15" x14ac:dyDescent="0.25">
      <c r="A4519"/>
      <c r="B4519"/>
      <c r="C4519"/>
      <c r="D4519"/>
      <c r="E4519"/>
      <c r="F4519"/>
    </row>
    <row r="4520" spans="1:6" ht="15" x14ac:dyDescent="0.25">
      <c r="A4520"/>
      <c r="B4520"/>
      <c r="C4520"/>
      <c r="D4520"/>
      <c r="E4520"/>
      <c r="F4520"/>
    </row>
    <row r="4521" spans="1:6" ht="15" x14ac:dyDescent="0.25">
      <c r="A4521"/>
      <c r="B4521"/>
      <c r="C4521"/>
      <c r="D4521"/>
      <c r="E4521"/>
      <c r="F4521"/>
    </row>
    <row r="4522" spans="1:6" ht="15" x14ac:dyDescent="0.25">
      <c r="A4522"/>
      <c r="B4522"/>
      <c r="C4522"/>
      <c r="D4522"/>
      <c r="E4522"/>
      <c r="F4522"/>
    </row>
    <row r="4523" spans="1:6" ht="15" x14ac:dyDescent="0.25">
      <c r="A4523"/>
      <c r="B4523"/>
      <c r="C4523"/>
      <c r="D4523"/>
      <c r="E4523"/>
      <c r="F4523"/>
    </row>
    <row r="4524" spans="1:6" ht="15" x14ac:dyDescent="0.25">
      <c r="A4524"/>
      <c r="B4524"/>
      <c r="C4524"/>
      <c r="D4524"/>
      <c r="E4524"/>
      <c r="F4524"/>
    </row>
    <row r="4525" spans="1:6" ht="15" x14ac:dyDescent="0.25">
      <c r="A4525"/>
      <c r="B4525"/>
      <c r="C4525"/>
      <c r="D4525"/>
      <c r="E4525"/>
      <c r="F4525"/>
    </row>
    <row r="4526" spans="1:6" ht="15" x14ac:dyDescent="0.25">
      <c r="A4526"/>
      <c r="B4526"/>
      <c r="C4526"/>
      <c r="D4526"/>
      <c r="E4526"/>
      <c r="F4526"/>
    </row>
    <row r="4527" spans="1:6" ht="15" x14ac:dyDescent="0.25">
      <c r="A4527"/>
      <c r="B4527"/>
      <c r="C4527"/>
      <c r="D4527"/>
      <c r="E4527"/>
      <c r="F4527"/>
    </row>
    <row r="4528" spans="1:6" ht="15" x14ac:dyDescent="0.25">
      <c r="A4528"/>
      <c r="B4528"/>
      <c r="C4528"/>
      <c r="D4528"/>
      <c r="E4528"/>
      <c r="F4528"/>
    </row>
    <row r="4529" spans="1:6" ht="15" x14ac:dyDescent="0.25">
      <c r="A4529"/>
      <c r="B4529"/>
      <c r="C4529"/>
      <c r="D4529"/>
      <c r="E4529"/>
      <c r="F4529"/>
    </row>
    <row r="4530" spans="1:6" ht="15" x14ac:dyDescent="0.25">
      <c r="A4530"/>
      <c r="B4530"/>
      <c r="C4530"/>
      <c r="D4530"/>
      <c r="E4530"/>
      <c r="F4530"/>
    </row>
    <row r="4531" spans="1:6" ht="15" x14ac:dyDescent="0.25">
      <c r="A4531"/>
      <c r="B4531"/>
      <c r="C4531"/>
      <c r="D4531"/>
      <c r="E4531"/>
      <c r="F4531"/>
    </row>
    <row r="4532" spans="1:6" ht="15" x14ac:dyDescent="0.25">
      <c r="A4532"/>
      <c r="B4532"/>
      <c r="C4532"/>
      <c r="D4532"/>
      <c r="E4532"/>
      <c r="F4532"/>
    </row>
    <row r="4533" spans="1:6" ht="15" x14ac:dyDescent="0.25">
      <c r="A4533"/>
      <c r="B4533"/>
      <c r="C4533"/>
      <c r="D4533"/>
      <c r="E4533"/>
      <c r="F4533"/>
    </row>
    <row r="4534" spans="1:6" ht="15" x14ac:dyDescent="0.25">
      <c r="A4534"/>
      <c r="B4534"/>
      <c r="C4534"/>
      <c r="D4534"/>
      <c r="E4534"/>
      <c r="F4534"/>
    </row>
    <row r="4535" spans="1:6" ht="15" x14ac:dyDescent="0.25">
      <c r="A4535"/>
      <c r="B4535"/>
      <c r="C4535"/>
      <c r="D4535"/>
      <c r="E4535"/>
      <c r="F4535"/>
    </row>
    <row r="4536" spans="1:6" ht="15" x14ac:dyDescent="0.25">
      <c r="A4536"/>
      <c r="B4536"/>
      <c r="C4536"/>
      <c r="D4536"/>
      <c r="E4536"/>
      <c r="F4536"/>
    </row>
    <row r="4537" spans="1:6" ht="15" x14ac:dyDescent="0.25">
      <c r="A4537"/>
      <c r="B4537"/>
      <c r="C4537"/>
      <c r="D4537"/>
      <c r="E4537"/>
      <c r="F4537"/>
    </row>
    <row r="4538" spans="1:6" ht="15" x14ac:dyDescent="0.25">
      <c r="A4538"/>
      <c r="B4538"/>
      <c r="C4538"/>
      <c r="D4538"/>
      <c r="E4538"/>
      <c r="F4538"/>
    </row>
    <row r="4539" spans="1:6" ht="15" x14ac:dyDescent="0.25">
      <c r="A4539"/>
      <c r="B4539"/>
      <c r="C4539"/>
      <c r="D4539"/>
      <c r="E4539"/>
      <c r="F4539"/>
    </row>
    <row r="4540" spans="1:6" ht="15" x14ac:dyDescent="0.25">
      <c r="A4540"/>
      <c r="B4540"/>
      <c r="C4540"/>
      <c r="D4540"/>
      <c r="E4540"/>
      <c r="F4540"/>
    </row>
    <row r="4541" spans="1:6" ht="15" x14ac:dyDescent="0.25">
      <c r="A4541"/>
      <c r="B4541"/>
      <c r="C4541"/>
      <c r="D4541"/>
      <c r="E4541"/>
      <c r="F4541"/>
    </row>
    <row r="4542" spans="1:6" ht="15" x14ac:dyDescent="0.25">
      <c r="A4542"/>
      <c r="B4542"/>
      <c r="C4542"/>
      <c r="D4542"/>
      <c r="E4542"/>
      <c r="F4542"/>
    </row>
    <row r="4543" spans="1:6" ht="15" x14ac:dyDescent="0.25">
      <c r="A4543"/>
      <c r="B4543"/>
      <c r="C4543"/>
      <c r="D4543"/>
      <c r="E4543"/>
      <c r="F4543"/>
    </row>
    <row r="4544" spans="1:6" ht="15" x14ac:dyDescent="0.25">
      <c r="A4544"/>
      <c r="B4544"/>
      <c r="C4544"/>
      <c r="D4544"/>
      <c r="E4544"/>
      <c r="F4544"/>
    </row>
    <row r="4545" spans="1:6" ht="15" x14ac:dyDescent="0.25">
      <c r="A4545"/>
      <c r="B4545"/>
      <c r="C4545"/>
      <c r="D4545"/>
      <c r="E4545"/>
      <c r="F4545"/>
    </row>
    <row r="4546" spans="1:6" ht="15" x14ac:dyDescent="0.25">
      <c r="A4546"/>
      <c r="B4546"/>
      <c r="C4546"/>
      <c r="D4546"/>
      <c r="E4546"/>
      <c r="F4546"/>
    </row>
    <row r="4547" spans="1:6" ht="15" x14ac:dyDescent="0.25">
      <c r="A4547"/>
      <c r="B4547"/>
      <c r="C4547"/>
      <c r="D4547"/>
      <c r="E4547"/>
      <c r="F4547"/>
    </row>
    <row r="4548" spans="1:6" ht="15" x14ac:dyDescent="0.25">
      <c r="A4548"/>
      <c r="B4548"/>
      <c r="C4548"/>
      <c r="D4548"/>
      <c r="E4548"/>
      <c r="F4548"/>
    </row>
    <row r="4549" spans="1:6" ht="15" x14ac:dyDescent="0.25">
      <c r="A4549"/>
      <c r="B4549"/>
      <c r="C4549"/>
      <c r="D4549"/>
      <c r="E4549"/>
      <c r="F4549"/>
    </row>
    <row r="4550" spans="1:6" ht="15" x14ac:dyDescent="0.25">
      <c r="A4550"/>
      <c r="B4550"/>
      <c r="C4550"/>
      <c r="D4550"/>
      <c r="E4550"/>
      <c r="F4550"/>
    </row>
    <row r="4551" spans="1:6" ht="15" x14ac:dyDescent="0.25">
      <c r="A4551"/>
      <c r="B4551"/>
      <c r="C4551"/>
      <c r="D4551"/>
      <c r="E4551"/>
      <c r="F4551"/>
    </row>
    <row r="4552" spans="1:6" ht="15" x14ac:dyDescent="0.25">
      <c r="A4552"/>
      <c r="B4552"/>
      <c r="C4552"/>
      <c r="D4552"/>
      <c r="E4552"/>
      <c r="F4552"/>
    </row>
    <row r="4553" spans="1:6" ht="15" x14ac:dyDescent="0.25">
      <c r="A4553"/>
      <c r="B4553"/>
      <c r="C4553"/>
      <c r="D4553"/>
      <c r="E4553"/>
      <c r="F4553"/>
    </row>
    <row r="4554" spans="1:6" ht="15" x14ac:dyDescent="0.25">
      <c r="A4554"/>
      <c r="B4554"/>
      <c r="C4554"/>
      <c r="D4554"/>
      <c r="E4554"/>
      <c r="F4554"/>
    </row>
    <row r="4555" spans="1:6" ht="15" x14ac:dyDescent="0.25">
      <c r="A4555"/>
      <c r="B4555"/>
      <c r="C4555"/>
      <c r="D4555"/>
      <c r="E4555"/>
      <c r="F4555"/>
    </row>
    <row r="4556" spans="1:6" ht="15" x14ac:dyDescent="0.25">
      <c r="A4556"/>
      <c r="B4556"/>
      <c r="C4556"/>
      <c r="D4556"/>
      <c r="E4556"/>
      <c r="F4556"/>
    </row>
    <row r="4557" spans="1:6" ht="15" x14ac:dyDescent="0.25">
      <c r="A4557"/>
      <c r="B4557"/>
      <c r="C4557"/>
      <c r="D4557"/>
      <c r="E4557"/>
      <c r="F4557"/>
    </row>
    <row r="4558" spans="1:6" ht="15" x14ac:dyDescent="0.25">
      <c r="A4558"/>
      <c r="B4558"/>
      <c r="C4558"/>
      <c r="D4558"/>
      <c r="E4558"/>
      <c r="F4558"/>
    </row>
    <row r="4559" spans="1:6" ht="15" x14ac:dyDescent="0.25">
      <c r="A4559"/>
      <c r="B4559"/>
      <c r="C4559"/>
      <c r="D4559"/>
      <c r="E4559"/>
      <c r="F4559"/>
    </row>
    <row r="4560" spans="1:6" ht="15" x14ac:dyDescent="0.25">
      <c r="A4560"/>
      <c r="B4560"/>
      <c r="C4560"/>
      <c r="D4560"/>
      <c r="E4560"/>
      <c r="F4560"/>
    </row>
    <row r="4561" spans="1:6" ht="15" x14ac:dyDescent="0.25">
      <c r="A4561"/>
      <c r="B4561"/>
      <c r="C4561"/>
      <c r="D4561"/>
      <c r="E4561"/>
      <c r="F4561"/>
    </row>
    <row r="4562" spans="1:6" ht="15" x14ac:dyDescent="0.25">
      <c r="A4562"/>
      <c r="B4562"/>
      <c r="C4562"/>
      <c r="D4562"/>
      <c r="E4562"/>
      <c r="F4562"/>
    </row>
    <row r="4563" spans="1:6" ht="15" x14ac:dyDescent="0.25">
      <c r="A4563"/>
      <c r="B4563"/>
      <c r="C4563"/>
      <c r="D4563"/>
      <c r="E4563"/>
      <c r="F4563"/>
    </row>
    <row r="4564" spans="1:6" ht="15" x14ac:dyDescent="0.25">
      <c r="A4564"/>
      <c r="B4564"/>
      <c r="C4564"/>
      <c r="D4564"/>
      <c r="E4564"/>
      <c r="F4564"/>
    </row>
    <row r="4565" spans="1:6" ht="15" x14ac:dyDescent="0.25">
      <c r="A4565"/>
      <c r="B4565"/>
      <c r="C4565"/>
      <c r="D4565"/>
      <c r="E4565"/>
      <c r="F4565"/>
    </row>
    <row r="4566" spans="1:6" ht="15" x14ac:dyDescent="0.25">
      <c r="A4566"/>
      <c r="B4566"/>
      <c r="C4566"/>
      <c r="D4566"/>
      <c r="E4566"/>
      <c r="F4566"/>
    </row>
    <row r="4567" spans="1:6" ht="15" x14ac:dyDescent="0.25">
      <c r="A4567"/>
      <c r="B4567"/>
      <c r="C4567"/>
      <c r="D4567"/>
      <c r="E4567"/>
      <c r="F4567"/>
    </row>
    <row r="4568" spans="1:6" ht="15" x14ac:dyDescent="0.25">
      <c r="A4568"/>
      <c r="B4568"/>
      <c r="C4568"/>
      <c r="D4568"/>
      <c r="E4568"/>
      <c r="F4568"/>
    </row>
    <row r="4569" spans="1:6" ht="15" x14ac:dyDescent="0.25">
      <c r="A4569"/>
      <c r="B4569"/>
      <c r="C4569"/>
      <c r="D4569"/>
      <c r="E4569"/>
      <c r="F4569"/>
    </row>
    <row r="4570" spans="1:6" ht="15" x14ac:dyDescent="0.25">
      <c r="A4570"/>
      <c r="B4570"/>
      <c r="C4570"/>
      <c r="D4570"/>
      <c r="E4570"/>
      <c r="F4570"/>
    </row>
    <row r="4571" spans="1:6" ht="15" x14ac:dyDescent="0.25">
      <c r="A4571"/>
      <c r="B4571"/>
      <c r="C4571"/>
      <c r="D4571"/>
      <c r="E4571"/>
      <c r="F4571"/>
    </row>
    <row r="4572" spans="1:6" ht="15" x14ac:dyDescent="0.25">
      <c r="A4572"/>
      <c r="B4572"/>
      <c r="C4572"/>
      <c r="D4572"/>
      <c r="E4572"/>
      <c r="F4572"/>
    </row>
    <row r="4573" spans="1:6" ht="15" x14ac:dyDescent="0.25">
      <c r="A4573"/>
      <c r="B4573"/>
      <c r="C4573"/>
      <c r="D4573"/>
      <c r="E4573"/>
      <c r="F4573"/>
    </row>
    <row r="4574" spans="1:6" ht="15" x14ac:dyDescent="0.25">
      <c r="A4574"/>
      <c r="B4574"/>
      <c r="C4574"/>
      <c r="D4574"/>
      <c r="E4574"/>
      <c r="F4574"/>
    </row>
    <row r="4575" spans="1:6" ht="15" x14ac:dyDescent="0.25">
      <c r="A4575"/>
      <c r="B4575"/>
      <c r="C4575"/>
      <c r="D4575"/>
      <c r="E4575"/>
      <c r="F4575"/>
    </row>
    <row r="4576" spans="1:6" ht="15" x14ac:dyDescent="0.25">
      <c r="A4576"/>
      <c r="B4576"/>
      <c r="C4576"/>
      <c r="D4576"/>
      <c r="E4576"/>
      <c r="F4576"/>
    </row>
    <row r="4577" spans="1:6" ht="15" x14ac:dyDescent="0.25">
      <c r="A4577"/>
      <c r="B4577"/>
      <c r="C4577"/>
      <c r="D4577"/>
      <c r="E4577"/>
      <c r="F4577"/>
    </row>
    <row r="4578" spans="1:6" ht="15" x14ac:dyDescent="0.25">
      <c r="A4578"/>
      <c r="B4578"/>
      <c r="C4578"/>
      <c r="D4578"/>
      <c r="E4578"/>
      <c r="F4578"/>
    </row>
    <row r="4579" spans="1:6" ht="15" x14ac:dyDescent="0.25">
      <c r="A4579"/>
      <c r="B4579"/>
      <c r="C4579"/>
      <c r="D4579"/>
      <c r="E4579"/>
      <c r="F4579"/>
    </row>
    <row r="4580" spans="1:6" ht="15" x14ac:dyDescent="0.25">
      <c r="A4580"/>
      <c r="B4580"/>
      <c r="C4580"/>
      <c r="D4580"/>
      <c r="E4580"/>
      <c r="F4580"/>
    </row>
    <row r="4581" spans="1:6" ht="15" x14ac:dyDescent="0.25">
      <c r="A4581"/>
      <c r="B4581"/>
      <c r="C4581"/>
      <c r="D4581"/>
      <c r="E4581"/>
      <c r="F4581"/>
    </row>
    <row r="4582" spans="1:6" ht="15" x14ac:dyDescent="0.25">
      <c r="A4582"/>
      <c r="B4582"/>
      <c r="C4582"/>
      <c r="D4582"/>
      <c r="E4582"/>
      <c r="F4582"/>
    </row>
    <row r="4583" spans="1:6" ht="15" x14ac:dyDescent="0.25">
      <c r="A4583"/>
      <c r="B4583"/>
      <c r="C4583"/>
      <c r="D4583"/>
      <c r="E4583"/>
      <c r="F4583"/>
    </row>
    <row r="4584" spans="1:6" ht="15" x14ac:dyDescent="0.25">
      <c r="A4584"/>
      <c r="B4584"/>
      <c r="C4584"/>
      <c r="D4584"/>
      <c r="E4584"/>
      <c r="F4584"/>
    </row>
    <row r="4585" spans="1:6" ht="15" x14ac:dyDescent="0.25">
      <c r="A4585"/>
      <c r="B4585"/>
      <c r="C4585"/>
      <c r="D4585"/>
      <c r="E4585"/>
      <c r="F4585"/>
    </row>
    <row r="4586" spans="1:6" ht="15" x14ac:dyDescent="0.25">
      <c r="A4586"/>
      <c r="B4586"/>
      <c r="C4586"/>
      <c r="D4586"/>
      <c r="E4586"/>
      <c r="F4586"/>
    </row>
    <row r="4587" spans="1:6" ht="15" x14ac:dyDescent="0.25">
      <c r="A4587"/>
      <c r="B4587"/>
      <c r="C4587"/>
      <c r="D4587"/>
      <c r="E4587"/>
      <c r="F4587"/>
    </row>
    <row r="4588" spans="1:6" ht="15" x14ac:dyDescent="0.25">
      <c r="A4588"/>
      <c r="B4588"/>
      <c r="C4588"/>
      <c r="D4588"/>
      <c r="E4588"/>
      <c r="F4588"/>
    </row>
    <row r="4589" spans="1:6" ht="15" x14ac:dyDescent="0.25">
      <c r="A4589"/>
      <c r="B4589"/>
      <c r="C4589"/>
      <c r="D4589"/>
      <c r="E4589"/>
      <c r="F4589"/>
    </row>
    <row r="4590" spans="1:6" ht="15" x14ac:dyDescent="0.25">
      <c r="A4590"/>
      <c r="B4590"/>
      <c r="C4590"/>
      <c r="D4590"/>
      <c r="E4590"/>
      <c r="F4590"/>
    </row>
    <row r="4591" spans="1:6" ht="15" x14ac:dyDescent="0.25">
      <c r="A4591"/>
      <c r="B4591"/>
      <c r="C4591"/>
      <c r="D4591"/>
      <c r="E4591"/>
      <c r="F4591"/>
    </row>
    <row r="4592" spans="1:6" ht="15" x14ac:dyDescent="0.25">
      <c r="A4592"/>
      <c r="B4592"/>
      <c r="C4592"/>
      <c r="D4592"/>
      <c r="E4592"/>
      <c r="F4592"/>
    </row>
    <row r="4593" spans="1:6" ht="15" x14ac:dyDescent="0.25">
      <c r="A4593"/>
      <c r="B4593"/>
      <c r="C4593"/>
      <c r="D4593"/>
      <c r="E4593"/>
      <c r="F4593"/>
    </row>
    <row r="4594" spans="1:6" ht="15" x14ac:dyDescent="0.25">
      <c r="A4594"/>
      <c r="B4594"/>
      <c r="C4594"/>
      <c r="D4594"/>
      <c r="E4594"/>
      <c r="F4594"/>
    </row>
    <row r="4595" spans="1:6" ht="15" x14ac:dyDescent="0.25">
      <c r="A4595"/>
      <c r="B4595"/>
      <c r="C4595"/>
      <c r="D4595"/>
      <c r="E4595"/>
      <c r="F4595"/>
    </row>
    <row r="4596" spans="1:6" ht="15" x14ac:dyDescent="0.25">
      <c r="A4596"/>
      <c r="B4596"/>
      <c r="C4596"/>
      <c r="D4596"/>
      <c r="E4596"/>
      <c r="F4596"/>
    </row>
    <row r="4597" spans="1:6" ht="15" x14ac:dyDescent="0.25">
      <c r="A4597"/>
      <c r="B4597"/>
      <c r="C4597"/>
      <c r="D4597"/>
      <c r="E4597"/>
      <c r="F4597"/>
    </row>
    <row r="4598" spans="1:6" ht="15" x14ac:dyDescent="0.25">
      <c r="A4598"/>
      <c r="B4598"/>
      <c r="C4598"/>
      <c r="D4598"/>
      <c r="E4598"/>
      <c r="F4598"/>
    </row>
    <row r="4599" spans="1:6" ht="15" x14ac:dyDescent="0.25">
      <c r="A4599"/>
      <c r="B4599"/>
      <c r="C4599"/>
      <c r="D4599"/>
      <c r="E4599"/>
      <c r="F4599"/>
    </row>
    <row r="4600" spans="1:6" ht="15" x14ac:dyDescent="0.25">
      <c r="A4600"/>
      <c r="B4600"/>
      <c r="C4600"/>
      <c r="D4600"/>
      <c r="E4600"/>
      <c r="F4600"/>
    </row>
    <row r="4601" spans="1:6" ht="15" x14ac:dyDescent="0.25">
      <c r="A4601"/>
      <c r="B4601"/>
      <c r="C4601"/>
      <c r="D4601"/>
      <c r="E4601"/>
      <c r="F4601"/>
    </row>
    <row r="4602" spans="1:6" ht="15" x14ac:dyDescent="0.25">
      <c r="A4602"/>
      <c r="B4602"/>
      <c r="C4602"/>
      <c r="D4602"/>
      <c r="E4602"/>
      <c r="F4602"/>
    </row>
    <row r="4603" spans="1:6" ht="15" x14ac:dyDescent="0.25">
      <c r="A4603"/>
      <c r="B4603"/>
      <c r="C4603"/>
      <c r="D4603"/>
      <c r="E4603"/>
      <c r="F4603"/>
    </row>
    <row r="4604" spans="1:6" ht="15" x14ac:dyDescent="0.25">
      <c r="A4604"/>
      <c r="B4604"/>
      <c r="C4604"/>
      <c r="D4604"/>
      <c r="E4604"/>
      <c r="F4604"/>
    </row>
    <row r="4605" spans="1:6" ht="15" x14ac:dyDescent="0.25">
      <c r="A4605"/>
      <c r="B4605"/>
      <c r="C4605"/>
      <c r="D4605"/>
      <c r="E4605"/>
      <c r="F4605"/>
    </row>
    <row r="4606" spans="1:6" ht="15" x14ac:dyDescent="0.25">
      <c r="A4606"/>
      <c r="B4606"/>
      <c r="C4606"/>
      <c r="D4606"/>
      <c r="E4606"/>
      <c r="F4606"/>
    </row>
    <row r="4607" spans="1:6" ht="15" x14ac:dyDescent="0.25">
      <c r="A4607"/>
      <c r="B4607"/>
      <c r="C4607"/>
      <c r="D4607"/>
      <c r="E4607"/>
      <c r="F4607"/>
    </row>
    <row r="4608" spans="1:6" ht="15" x14ac:dyDescent="0.25">
      <c r="A4608"/>
      <c r="B4608"/>
      <c r="C4608"/>
      <c r="D4608"/>
      <c r="E4608"/>
      <c r="F4608"/>
    </row>
    <row r="4609" spans="1:6" ht="15" x14ac:dyDescent="0.25">
      <c r="A4609"/>
      <c r="B4609"/>
      <c r="C4609"/>
      <c r="D4609"/>
      <c r="E4609"/>
      <c r="F4609"/>
    </row>
    <row r="4610" spans="1:6" ht="15" x14ac:dyDescent="0.25">
      <c r="A4610"/>
      <c r="B4610"/>
      <c r="C4610"/>
      <c r="D4610"/>
      <c r="E4610"/>
      <c r="F4610"/>
    </row>
    <row r="4611" spans="1:6" ht="15" x14ac:dyDescent="0.25">
      <c r="A4611"/>
      <c r="B4611"/>
      <c r="C4611"/>
      <c r="D4611"/>
      <c r="E4611"/>
      <c r="F4611"/>
    </row>
    <row r="4612" spans="1:6" ht="15" x14ac:dyDescent="0.25">
      <c r="A4612"/>
      <c r="B4612"/>
      <c r="C4612"/>
      <c r="D4612"/>
      <c r="E4612"/>
      <c r="F4612"/>
    </row>
    <row r="4613" spans="1:6" ht="15" x14ac:dyDescent="0.25">
      <c r="A4613"/>
      <c r="B4613"/>
      <c r="C4613"/>
      <c r="D4613"/>
      <c r="E4613"/>
      <c r="F4613"/>
    </row>
    <row r="4614" spans="1:6" ht="15" x14ac:dyDescent="0.25">
      <c r="A4614"/>
      <c r="B4614"/>
      <c r="C4614"/>
      <c r="D4614"/>
      <c r="E4614"/>
      <c r="F4614"/>
    </row>
    <row r="4615" spans="1:6" ht="15" x14ac:dyDescent="0.25">
      <c r="A4615"/>
      <c r="B4615"/>
      <c r="C4615"/>
      <c r="D4615"/>
      <c r="E4615"/>
      <c r="F4615"/>
    </row>
    <row r="4616" spans="1:6" ht="15" x14ac:dyDescent="0.25">
      <c r="A4616"/>
      <c r="B4616"/>
      <c r="C4616"/>
      <c r="D4616"/>
      <c r="E4616"/>
      <c r="F4616"/>
    </row>
    <row r="4617" spans="1:6" ht="15" x14ac:dyDescent="0.25">
      <c r="A4617"/>
      <c r="B4617"/>
      <c r="C4617"/>
      <c r="D4617"/>
      <c r="E4617"/>
      <c r="F4617"/>
    </row>
    <row r="4618" spans="1:6" ht="15" x14ac:dyDescent="0.25">
      <c r="A4618"/>
      <c r="B4618"/>
      <c r="C4618"/>
      <c r="D4618"/>
      <c r="E4618"/>
      <c r="F4618"/>
    </row>
    <row r="4619" spans="1:6" ht="15" x14ac:dyDescent="0.25">
      <c r="A4619"/>
      <c r="B4619"/>
      <c r="C4619"/>
      <c r="D4619"/>
      <c r="E4619"/>
      <c r="F4619"/>
    </row>
    <row r="4620" spans="1:6" ht="15" x14ac:dyDescent="0.25">
      <c r="A4620"/>
      <c r="B4620"/>
      <c r="C4620"/>
      <c r="D4620"/>
      <c r="E4620"/>
      <c r="F4620"/>
    </row>
    <row r="4621" spans="1:6" ht="15" x14ac:dyDescent="0.25">
      <c r="A4621"/>
      <c r="B4621"/>
      <c r="C4621"/>
      <c r="D4621"/>
      <c r="E4621"/>
      <c r="F4621"/>
    </row>
    <row r="4622" spans="1:6" ht="15" x14ac:dyDescent="0.25">
      <c r="A4622"/>
      <c r="B4622"/>
      <c r="C4622"/>
      <c r="D4622"/>
      <c r="E4622"/>
      <c r="F4622"/>
    </row>
    <row r="4623" spans="1:6" ht="15" x14ac:dyDescent="0.25">
      <c r="A4623"/>
      <c r="B4623"/>
      <c r="C4623"/>
      <c r="D4623"/>
      <c r="E4623"/>
      <c r="F4623"/>
    </row>
    <row r="4624" spans="1:6" ht="15" x14ac:dyDescent="0.25">
      <c r="A4624"/>
      <c r="B4624"/>
      <c r="C4624"/>
      <c r="D4624"/>
      <c r="E4624"/>
      <c r="F4624"/>
    </row>
    <row r="4625" spans="1:6" ht="15" x14ac:dyDescent="0.25">
      <c r="A4625"/>
      <c r="B4625"/>
      <c r="C4625"/>
      <c r="D4625"/>
      <c r="E4625"/>
      <c r="F4625"/>
    </row>
    <row r="4626" spans="1:6" ht="15" x14ac:dyDescent="0.25">
      <c r="A4626"/>
      <c r="B4626"/>
      <c r="C4626"/>
      <c r="D4626"/>
      <c r="E4626"/>
      <c r="F4626"/>
    </row>
    <row r="4627" spans="1:6" ht="15" x14ac:dyDescent="0.25">
      <c r="A4627"/>
      <c r="B4627"/>
      <c r="C4627"/>
      <c r="D4627"/>
      <c r="E4627"/>
      <c r="F4627"/>
    </row>
    <row r="4628" spans="1:6" ht="15" x14ac:dyDescent="0.25">
      <c r="A4628"/>
      <c r="B4628"/>
      <c r="C4628"/>
      <c r="D4628"/>
      <c r="E4628"/>
      <c r="F4628"/>
    </row>
    <row r="4629" spans="1:6" ht="15" x14ac:dyDescent="0.25">
      <c r="A4629"/>
      <c r="B4629"/>
      <c r="C4629"/>
      <c r="D4629"/>
      <c r="E4629"/>
      <c r="F4629"/>
    </row>
    <row r="4630" spans="1:6" ht="15" x14ac:dyDescent="0.25">
      <c r="A4630"/>
      <c r="B4630"/>
      <c r="C4630"/>
      <c r="D4630"/>
      <c r="E4630"/>
      <c r="F4630"/>
    </row>
    <row r="4631" spans="1:6" ht="15" x14ac:dyDescent="0.25">
      <c r="A4631"/>
      <c r="B4631"/>
      <c r="C4631"/>
      <c r="D4631"/>
      <c r="E4631"/>
      <c r="F4631"/>
    </row>
    <row r="4632" spans="1:6" ht="15" x14ac:dyDescent="0.25">
      <c r="A4632"/>
      <c r="B4632"/>
      <c r="C4632"/>
      <c r="D4632"/>
      <c r="E4632"/>
      <c r="F4632"/>
    </row>
    <row r="4633" spans="1:6" ht="15" x14ac:dyDescent="0.25">
      <c r="A4633"/>
      <c r="B4633"/>
      <c r="C4633"/>
      <c r="D4633"/>
      <c r="E4633"/>
      <c r="F4633"/>
    </row>
    <row r="4634" spans="1:6" ht="15" x14ac:dyDescent="0.25">
      <c r="A4634"/>
      <c r="B4634"/>
      <c r="C4634"/>
      <c r="D4634"/>
      <c r="E4634"/>
      <c r="F4634"/>
    </row>
    <row r="4635" spans="1:6" ht="15" x14ac:dyDescent="0.25">
      <c r="A4635"/>
      <c r="B4635"/>
      <c r="C4635"/>
      <c r="D4635"/>
      <c r="E4635"/>
      <c r="F4635"/>
    </row>
    <row r="4636" spans="1:6" ht="15" x14ac:dyDescent="0.25">
      <c r="A4636"/>
      <c r="B4636"/>
      <c r="C4636"/>
      <c r="D4636"/>
      <c r="E4636"/>
      <c r="F4636"/>
    </row>
    <row r="4637" spans="1:6" ht="15" x14ac:dyDescent="0.25">
      <c r="A4637"/>
      <c r="B4637"/>
      <c r="C4637"/>
      <c r="D4637"/>
      <c r="E4637"/>
      <c r="F4637"/>
    </row>
    <row r="4638" spans="1:6" ht="15" x14ac:dyDescent="0.25">
      <c r="A4638"/>
      <c r="B4638"/>
      <c r="C4638"/>
      <c r="D4638"/>
      <c r="E4638"/>
      <c r="F4638"/>
    </row>
    <row r="4639" spans="1:6" ht="15" x14ac:dyDescent="0.25">
      <c r="A4639"/>
      <c r="B4639"/>
      <c r="C4639"/>
      <c r="D4639"/>
      <c r="E4639"/>
      <c r="F4639"/>
    </row>
    <row r="4640" spans="1:6" ht="15" x14ac:dyDescent="0.25">
      <c r="A4640"/>
      <c r="B4640"/>
      <c r="C4640"/>
      <c r="D4640"/>
      <c r="E4640"/>
      <c r="F4640"/>
    </row>
    <row r="4641" spans="1:6" ht="15" x14ac:dyDescent="0.25">
      <c r="A4641"/>
      <c r="B4641"/>
      <c r="C4641"/>
      <c r="D4641"/>
      <c r="E4641"/>
      <c r="F4641"/>
    </row>
    <row r="4642" spans="1:6" ht="15" x14ac:dyDescent="0.25">
      <c r="A4642"/>
      <c r="B4642"/>
      <c r="C4642"/>
      <c r="D4642"/>
      <c r="E4642"/>
      <c r="F4642"/>
    </row>
    <row r="4643" spans="1:6" ht="15" x14ac:dyDescent="0.25">
      <c r="A4643"/>
      <c r="B4643"/>
      <c r="C4643"/>
      <c r="D4643"/>
      <c r="E4643"/>
      <c r="F4643"/>
    </row>
    <row r="4644" spans="1:6" ht="15" x14ac:dyDescent="0.25">
      <c r="A4644"/>
      <c r="B4644"/>
      <c r="C4644"/>
      <c r="D4644"/>
      <c r="E4644"/>
      <c r="F4644"/>
    </row>
    <row r="4645" spans="1:6" ht="15" x14ac:dyDescent="0.25">
      <c r="A4645"/>
      <c r="B4645"/>
      <c r="C4645"/>
      <c r="D4645"/>
      <c r="E4645"/>
      <c r="F4645"/>
    </row>
    <row r="4646" spans="1:6" ht="15" x14ac:dyDescent="0.25">
      <c r="A4646"/>
      <c r="B4646"/>
      <c r="C4646"/>
      <c r="D4646"/>
      <c r="E4646"/>
      <c r="F4646"/>
    </row>
    <row r="4647" spans="1:6" ht="15" x14ac:dyDescent="0.25">
      <c r="A4647"/>
      <c r="B4647"/>
      <c r="C4647"/>
      <c r="D4647"/>
      <c r="E4647"/>
      <c r="F4647"/>
    </row>
    <row r="4648" spans="1:6" ht="15" x14ac:dyDescent="0.25">
      <c r="A4648"/>
      <c r="B4648"/>
      <c r="C4648"/>
      <c r="D4648"/>
      <c r="E4648"/>
      <c r="F4648"/>
    </row>
    <row r="4649" spans="1:6" ht="15" x14ac:dyDescent="0.25">
      <c r="A4649"/>
      <c r="B4649"/>
      <c r="C4649"/>
      <c r="D4649"/>
      <c r="E4649"/>
      <c r="F4649"/>
    </row>
    <row r="4650" spans="1:6" ht="15" x14ac:dyDescent="0.25">
      <c r="A4650"/>
      <c r="B4650"/>
      <c r="C4650"/>
      <c r="D4650"/>
      <c r="E4650"/>
      <c r="F4650"/>
    </row>
    <row r="4651" spans="1:6" ht="15" x14ac:dyDescent="0.25">
      <c r="A4651"/>
      <c r="B4651"/>
      <c r="C4651"/>
      <c r="D4651"/>
      <c r="E4651"/>
      <c r="F4651"/>
    </row>
    <row r="4652" spans="1:6" ht="15" x14ac:dyDescent="0.25">
      <c r="A4652"/>
      <c r="B4652"/>
      <c r="C4652"/>
      <c r="D4652"/>
      <c r="E4652"/>
      <c r="F4652"/>
    </row>
    <row r="4653" spans="1:6" ht="15" x14ac:dyDescent="0.25">
      <c r="A4653"/>
      <c r="B4653"/>
      <c r="C4653"/>
      <c r="D4653"/>
      <c r="E4653"/>
      <c r="F4653"/>
    </row>
    <row r="4654" spans="1:6" ht="15" x14ac:dyDescent="0.25">
      <c r="A4654"/>
      <c r="B4654"/>
      <c r="C4654"/>
      <c r="D4654"/>
      <c r="E4654"/>
      <c r="F4654"/>
    </row>
    <row r="4655" spans="1:6" ht="15" x14ac:dyDescent="0.25">
      <c r="A4655"/>
      <c r="B4655"/>
      <c r="C4655"/>
      <c r="D4655"/>
      <c r="E4655"/>
      <c r="F4655"/>
    </row>
    <row r="4656" spans="1:6" ht="15" x14ac:dyDescent="0.25">
      <c r="A4656"/>
      <c r="B4656"/>
      <c r="C4656"/>
      <c r="D4656"/>
      <c r="E4656"/>
      <c r="F4656"/>
    </row>
    <row r="4657" spans="1:6" ht="15" x14ac:dyDescent="0.25">
      <c r="A4657"/>
      <c r="B4657"/>
      <c r="C4657"/>
      <c r="D4657"/>
      <c r="E4657"/>
      <c r="F4657"/>
    </row>
    <row r="4658" spans="1:6" ht="15" x14ac:dyDescent="0.25">
      <c r="A4658"/>
      <c r="B4658"/>
      <c r="C4658"/>
      <c r="D4658"/>
      <c r="E4658"/>
      <c r="F4658"/>
    </row>
    <row r="4659" spans="1:6" ht="15" x14ac:dyDescent="0.25">
      <c r="A4659"/>
      <c r="B4659"/>
      <c r="C4659"/>
      <c r="D4659"/>
      <c r="E4659"/>
      <c r="F4659"/>
    </row>
    <row r="4660" spans="1:6" ht="15" x14ac:dyDescent="0.25">
      <c r="A4660"/>
      <c r="B4660"/>
      <c r="C4660"/>
      <c r="D4660"/>
      <c r="E4660"/>
      <c r="F4660"/>
    </row>
    <row r="4661" spans="1:6" ht="15" x14ac:dyDescent="0.25">
      <c r="A4661"/>
      <c r="B4661"/>
      <c r="C4661"/>
      <c r="D4661"/>
      <c r="E4661"/>
      <c r="F4661"/>
    </row>
    <row r="4662" spans="1:6" ht="15" x14ac:dyDescent="0.25">
      <c r="A4662"/>
      <c r="B4662"/>
      <c r="C4662"/>
      <c r="D4662"/>
      <c r="E4662"/>
      <c r="F4662"/>
    </row>
    <row r="4663" spans="1:6" ht="15" x14ac:dyDescent="0.25">
      <c r="A4663"/>
      <c r="B4663"/>
      <c r="C4663"/>
      <c r="D4663"/>
      <c r="E4663"/>
      <c r="F4663"/>
    </row>
    <row r="4664" spans="1:6" ht="15" x14ac:dyDescent="0.25">
      <c r="A4664"/>
      <c r="B4664"/>
      <c r="C4664"/>
      <c r="D4664"/>
      <c r="E4664"/>
      <c r="F4664"/>
    </row>
    <row r="4665" spans="1:6" ht="15" x14ac:dyDescent="0.25">
      <c r="A4665"/>
      <c r="B4665"/>
      <c r="C4665"/>
      <c r="D4665"/>
      <c r="E4665"/>
      <c r="F4665"/>
    </row>
    <row r="4666" spans="1:6" ht="15" x14ac:dyDescent="0.25">
      <c r="A4666"/>
      <c r="B4666"/>
      <c r="C4666"/>
      <c r="D4666"/>
      <c r="E4666"/>
      <c r="F4666"/>
    </row>
    <row r="4667" spans="1:6" ht="15" x14ac:dyDescent="0.25">
      <c r="A4667"/>
      <c r="B4667"/>
      <c r="C4667"/>
      <c r="D4667"/>
      <c r="E4667"/>
      <c r="F4667"/>
    </row>
    <row r="4668" spans="1:6" ht="15" x14ac:dyDescent="0.25">
      <c r="A4668"/>
      <c r="B4668"/>
      <c r="C4668"/>
      <c r="D4668"/>
      <c r="E4668"/>
      <c r="F4668"/>
    </row>
    <row r="4669" spans="1:6" ht="15" x14ac:dyDescent="0.25">
      <c r="A4669"/>
      <c r="B4669"/>
      <c r="C4669"/>
      <c r="D4669"/>
      <c r="E4669"/>
      <c r="F4669"/>
    </row>
    <row r="4670" spans="1:6" ht="15" x14ac:dyDescent="0.25">
      <c r="A4670"/>
      <c r="B4670"/>
      <c r="C4670"/>
      <c r="D4670"/>
      <c r="E4670"/>
      <c r="F4670"/>
    </row>
    <row r="4671" spans="1:6" ht="15" x14ac:dyDescent="0.25">
      <c r="A4671"/>
      <c r="B4671"/>
      <c r="C4671"/>
      <c r="D4671"/>
      <c r="E4671"/>
      <c r="F4671"/>
    </row>
    <row r="4672" spans="1:6" ht="15" x14ac:dyDescent="0.25">
      <c r="A4672"/>
      <c r="B4672"/>
      <c r="C4672"/>
      <c r="D4672"/>
      <c r="E4672"/>
      <c r="F4672"/>
    </row>
    <row r="4673" spans="1:6" ht="15" x14ac:dyDescent="0.25">
      <c r="A4673"/>
      <c r="B4673"/>
      <c r="C4673"/>
      <c r="D4673"/>
      <c r="E4673"/>
      <c r="F4673"/>
    </row>
    <row r="4674" spans="1:6" ht="15" x14ac:dyDescent="0.25">
      <c r="A4674"/>
      <c r="B4674"/>
      <c r="C4674"/>
      <c r="D4674"/>
      <c r="E4674"/>
      <c r="F4674"/>
    </row>
    <row r="4675" spans="1:6" ht="15" x14ac:dyDescent="0.25">
      <c r="A4675"/>
      <c r="B4675"/>
      <c r="C4675"/>
      <c r="D4675"/>
      <c r="E4675"/>
      <c r="F4675"/>
    </row>
    <row r="4676" spans="1:6" ht="15" x14ac:dyDescent="0.25">
      <c r="A4676"/>
      <c r="B4676"/>
      <c r="C4676"/>
      <c r="D4676"/>
      <c r="E4676"/>
      <c r="F4676"/>
    </row>
    <row r="4677" spans="1:6" ht="15" x14ac:dyDescent="0.25">
      <c r="A4677"/>
      <c r="B4677"/>
      <c r="C4677"/>
      <c r="D4677"/>
      <c r="E4677"/>
      <c r="F4677"/>
    </row>
    <row r="4678" spans="1:6" ht="15" x14ac:dyDescent="0.25">
      <c r="A4678"/>
      <c r="B4678"/>
      <c r="C4678"/>
      <c r="D4678"/>
      <c r="E4678"/>
      <c r="F4678"/>
    </row>
    <row r="4679" spans="1:6" ht="15" x14ac:dyDescent="0.25">
      <c r="A4679"/>
      <c r="B4679"/>
      <c r="C4679"/>
      <c r="D4679"/>
      <c r="E4679"/>
      <c r="F4679"/>
    </row>
    <row r="4680" spans="1:6" ht="15" x14ac:dyDescent="0.25">
      <c r="A4680"/>
      <c r="B4680"/>
      <c r="C4680"/>
      <c r="D4680"/>
      <c r="E4680"/>
      <c r="F4680"/>
    </row>
    <row r="4681" spans="1:6" ht="15" x14ac:dyDescent="0.25">
      <c r="A4681"/>
      <c r="B4681"/>
      <c r="C4681"/>
      <c r="D4681"/>
      <c r="E4681"/>
      <c r="F4681"/>
    </row>
    <row r="4682" spans="1:6" ht="15" x14ac:dyDescent="0.25">
      <c r="A4682"/>
      <c r="B4682"/>
      <c r="C4682"/>
      <c r="D4682"/>
      <c r="E4682"/>
      <c r="F4682"/>
    </row>
    <row r="4683" spans="1:6" ht="15" x14ac:dyDescent="0.25">
      <c r="A4683"/>
      <c r="B4683"/>
      <c r="C4683"/>
      <c r="D4683"/>
      <c r="E4683"/>
      <c r="F4683"/>
    </row>
    <row r="4684" spans="1:6" ht="15" x14ac:dyDescent="0.25">
      <c r="A4684"/>
      <c r="B4684"/>
      <c r="C4684"/>
      <c r="D4684"/>
      <c r="E4684"/>
      <c r="F4684"/>
    </row>
    <row r="4685" spans="1:6" ht="15" x14ac:dyDescent="0.25">
      <c r="A4685"/>
      <c r="B4685"/>
      <c r="C4685"/>
      <c r="D4685"/>
      <c r="E4685"/>
      <c r="F4685"/>
    </row>
    <row r="4686" spans="1:6" ht="15" x14ac:dyDescent="0.25">
      <c r="A4686"/>
      <c r="B4686"/>
      <c r="C4686"/>
      <c r="D4686"/>
      <c r="E4686"/>
      <c r="F4686"/>
    </row>
    <row r="4687" spans="1:6" ht="15" x14ac:dyDescent="0.25">
      <c r="A4687"/>
      <c r="B4687"/>
      <c r="C4687"/>
      <c r="D4687"/>
      <c r="E4687"/>
      <c r="F4687"/>
    </row>
    <row r="4688" spans="1:6" ht="15" x14ac:dyDescent="0.25">
      <c r="A4688"/>
      <c r="B4688"/>
      <c r="C4688"/>
      <c r="D4688"/>
      <c r="E4688"/>
      <c r="F4688"/>
    </row>
    <row r="4689" spans="1:6" ht="15" x14ac:dyDescent="0.25">
      <c r="A4689"/>
      <c r="B4689"/>
      <c r="C4689"/>
      <c r="D4689"/>
      <c r="E4689"/>
      <c r="F4689"/>
    </row>
    <row r="4690" spans="1:6" ht="15" x14ac:dyDescent="0.25">
      <c r="A4690"/>
      <c r="B4690"/>
      <c r="C4690"/>
      <c r="D4690"/>
      <c r="E4690"/>
      <c r="F4690"/>
    </row>
    <row r="4691" spans="1:6" ht="15" x14ac:dyDescent="0.25">
      <c r="A4691"/>
      <c r="B4691"/>
      <c r="C4691"/>
      <c r="D4691"/>
      <c r="E4691"/>
      <c r="F4691"/>
    </row>
    <row r="4692" spans="1:6" ht="15" x14ac:dyDescent="0.25">
      <c r="A4692"/>
      <c r="B4692"/>
      <c r="C4692"/>
      <c r="D4692"/>
      <c r="E4692"/>
      <c r="F4692"/>
    </row>
    <row r="4693" spans="1:6" ht="15" x14ac:dyDescent="0.25">
      <c r="A4693"/>
      <c r="B4693"/>
      <c r="C4693"/>
      <c r="D4693"/>
      <c r="E4693"/>
      <c r="F4693"/>
    </row>
    <row r="4694" spans="1:6" ht="15" x14ac:dyDescent="0.25">
      <c r="A4694"/>
      <c r="B4694"/>
      <c r="C4694"/>
      <c r="D4694"/>
      <c r="E4694"/>
      <c r="F4694"/>
    </row>
    <row r="4695" spans="1:6" ht="15" x14ac:dyDescent="0.25">
      <c r="A4695"/>
      <c r="B4695"/>
      <c r="C4695"/>
      <c r="D4695"/>
      <c r="E4695"/>
      <c r="F4695"/>
    </row>
    <row r="4696" spans="1:6" ht="15" x14ac:dyDescent="0.25">
      <c r="A4696"/>
      <c r="B4696"/>
      <c r="C4696"/>
      <c r="D4696"/>
      <c r="E4696"/>
      <c r="F4696"/>
    </row>
    <row r="4697" spans="1:6" ht="15" x14ac:dyDescent="0.25">
      <c r="A4697"/>
      <c r="B4697"/>
      <c r="C4697"/>
      <c r="D4697"/>
      <c r="E4697"/>
      <c r="F4697"/>
    </row>
    <row r="4698" spans="1:6" ht="15" x14ac:dyDescent="0.25">
      <c r="A4698"/>
      <c r="B4698"/>
      <c r="C4698"/>
      <c r="D4698"/>
      <c r="E4698"/>
      <c r="F4698"/>
    </row>
    <row r="4699" spans="1:6" ht="15" x14ac:dyDescent="0.25">
      <c r="A4699"/>
      <c r="B4699"/>
      <c r="C4699"/>
      <c r="D4699"/>
      <c r="E4699"/>
      <c r="F4699"/>
    </row>
    <row r="4700" spans="1:6" ht="15" x14ac:dyDescent="0.25">
      <c r="A4700"/>
      <c r="B4700"/>
      <c r="C4700"/>
      <c r="D4700"/>
      <c r="E4700"/>
      <c r="F4700"/>
    </row>
    <row r="4701" spans="1:6" ht="15" x14ac:dyDescent="0.25">
      <c r="A4701"/>
      <c r="B4701"/>
      <c r="C4701"/>
      <c r="D4701"/>
      <c r="E4701"/>
      <c r="F4701"/>
    </row>
    <row r="4702" spans="1:6" ht="15" x14ac:dyDescent="0.25">
      <c r="A4702"/>
      <c r="B4702"/>
      <c r="C4702"/>
      <c r="D4702"/>
      <c r="E4702"/>
      <c r="F4702"/>
    </row>
    <row r="4703" spans="1:6" ht="15" x14ac:dyDescent="0.25">
      <c r="A4703"/>
      <c r="B4703"/>
      <c r="C4703"/>
      <c r="D4703"/>
      <c r="E4703"/>
      <c r="F4703"/>
    </row>
    <row r="4704" spans="1:6" ht="15" x14ac:dyDescent="0.25">
      <c r="A4704"/>
      <c r="B4704"/>
      <c r="C4704"/>
      <c r="D4704"/>
      <c r="E4704"/>
      <c r="F4704"/>
    </row>
    <row r="4705" spans="1:6" ht="15" x14ac:dyDescent="0.25">
      <c r="A4705"/>
      <c r="B4705"/>
      <c r="C4705"/>
      <c r="D4705"/>
      <c r="E4705"/>
      <c r="F4705"/>
    </row>
    <row r="4706" spans="1:6" ht="15" x14ac:dyDescent="0.25">
      <c r="A4706"/>
      <c r="B4706"/>
      <c r="C4706"/>
      <c r="D4706"/>
      <c r="E4706"/>
      <c r="F4706"/>
    </row>
    <row r="4707" spans="1:6" ht="15" x14ac:dyDescent="0.25">
      <c r="A4707"/>
      <c r="B4707"/>
      <c r="C4707"/>
      <c r="D4707"/>
      <c r="E4707"/>
      <c r="F4707"/>
    </row>
    <row r="4708" spans="1:6" ht="15" x14ac:dyDescent="0.25">
      <c r="A4708"/>
      <c r="B4708"/>
      <c r="C4708"/>
      <c r="D4708"/>
      <c r="E4708"/>
      <c r="F4708"/>
    </row>
    <row r="4709" spans="1:6" ht="15" x14ac:dyDescent="0.25">
      <c r="A4709"/>
      <c r="B4709"/>
      <c r="C4709"/>
      <c r="D4709"/>
      <c r="E4709"/>
      <c r="F4709"/>
    </row>
    <row r="4710" spans="1:6" ht="15" x14ac:dyDescent="0.25">
      <c r="A4710"/>
      <c r="B4710"/>
      <c r="C4710"/>
      <c r="D4710"/>
      <c r="E4710"/>
      <c r="F4710"/>
    </row>
    <row r="4711" spans="1:6" ht="15" x14ac:dyDescent="0.25">
      <c r="A4711"/>
      <c r="B4711"/>
      <c r="C4711"/>
      <c r="D4711"/>
      <c r="E4711"/>
      <c r="F4711"/>
    </row>
    <row r="4712" spans="1:6" ht="15" x14ac:dyDescent="0.25">
      <c r="A4712"/>
      <c r="B4712"/>
      <c r="C4712"/>
      <c r="D4712"/>
      <c r="E4712"/>
      <c r="F4712"/>
    </row>
    <row r="4713" spans="1:6" ht="15" x14ac:dyDescent="0.25">
      <c r="A4713"/>
      <c r="B4713"/>
      <c r="C4713"/>
      <c r="D4713"/>
      <c r="E4713"/>
      <c r="F4713"/>
    </row>
    <row r="4714" spans="1:6" ht="15" x14ac:dyDescent="0.25">
      <c r="A4714"/>
      <c r="B4714"/>
      <c r="C4714"/>
      <c r="D4714"/>
      <c r="E4714"/>
      <c r="F4714"/>
    </row>
    <row r="4715" spans="1:6" ht="15" x14ac:dyDescent="0.25">
      <c r="A4715"/>
      <c r="B4715"/>
      <c r="C4715"/>
      <c r="D4715"/>
      <c r="E4715"/>
      <c r="F4715"/>
    </row>
    <row r="4716" spans="1:6" ht="15" x14ac:dyDescent="0.25">
      <c r="A4716"/>
      <c r="B4716"/>
      <c r="C4716"/>
      <c r="D4716"/>
      <c r="E4716"/>
      <c r="F4716"/>
    </row>
    <row r="4717" spans="1:6" ht="15" x14ac:dyDescent="0.25">
      <c r="A4717"/>
      <c r="B4717"/>
      <c r="C4717"/>
      <c r="D4717"/>
      <c r="E4717"/>
      <c r="F4717"/>
    </row>
    <row r="4718" spans="1:6" ht="15" x14ac:dyDescent="0.25">
      <c r="A4718"/>
      <c r="B4718"/>
      <c r="C4718"/>
      <c r="D4718"/>
      <c r="E4718"/>
      <c r="F4718"/>
    </row>
    <row r="4719" spans="1:6" ht="15" x14ac:dyDescent="0.25">
      <c r="A4719"/>
      <c r="B4719"/>
      <c r="C4719"/>
      <c r="D4719"/>
      <c r="E4719"/>
      <c r="F4719"/>
    </row>
    <row r="4720" spans="1:6" ht="15" x14ac:dyDescent="0.25">
      <c r="A4720"/>
      <c r="B4720"/>
      <c r="C4720"/>
      <c r="D4720"/>
      <c r="E4720"/>
      <c r="F4720"/>
    </row>
    <row r="4721" spans="1:6" ht="15" x14ac:dyDescent="0.25">
      <c r="A4721"/>
      <c r="B4721"/>
      <c r="C4721"/>
      <c r="D4721"/>
      <c r="E4721"/>
      <c r="F4721"/>
    </row>
    <row r="4722" spans="1:6" ht="15" x14ac:dyDescent="0.25">
      <c r="A4722"/>
      <c r="B4722"/>
      <c r="C4722"/>
      <c r="D4722"/>
      <c r="E4722"/>
      <c r="F4722"/>
    </row>
    <row r="4723" spans="1:6" ht="15" x14ac:dyDescent="0.25">
      <c r="A4723"/>
      <c r="B4723"/>
      <c r="C4723"/>
      <c r="D4723"/>
      <c r="E4723"/>
      <c r="F4723"/>
    </row>
    <row r="4724" spans="1:6" ht="15" x14ac:dyDescent="0.25">
      <c r="A4724"/>
      <c r="B4724"/>
      <c r="C4724"/>
      <c r="D4724"/>
      <c r="E4724"/>
      <c r="F4724"/>
    </row>
    <row r="4725" spans="1:6" ht="15" x14ac:dyDescent="0.25">
      <c r="A4725"/>
      <c r="B4725"/>
      <c r="C4725"/>
      <c r="D4725"/>
      <c r="E4725"/>
      <c r="F4725"/>
    </row>
    <row r="4726" spans="1:6" ht="15" x14ac:dyDescent="0.25">
      <c r="A4726"/>
      <c r="B4726"/>
      <c r="C4726"/>
      <c r="D4726"/>
      <c r="E4726"/>
      <c r="F4726"/>
    </row>
    <row r="4727" spans="1:6" ht="15" x14ac:dyDescent="0.25">
      <c r="A4727"/>
      <c r="B4727"/>
      <c r="C4727"/>
      <c r="D4727"/>
      <c r="E4727"/>
      <c r="F4727"/>
    </row>
    <row r="4728" spans="1:6" ht="15" x14ac:dyDescent="0.25">
      <c r="A4728"/>
      <c r="B4728"/>
      <c r="C4728"/>
      <c r="D4728"/>
      <c r="E4728"/>
      <c r="F4728"/>
    </row>
    <row r="4729" spans="1:6" ht="15" x14ac:dyDescent="0.25">
      <c r="A4729"/>
      <c r="B4729"/>
      <c r="C4729"/>
      <c r="D4729"/>
      <c r="E4729"/>
      <c r="F4729"/>
    </row>
    <row r="4730" spans="1:6" ht="15" x14ac:dyDescent="0.25">
      <c r="A4730"/>
      <c r="B4730"/>
      <c r="C4730"/>
      <c r="D4730"/>
      <c r="E4730"/>
      <c r="F4730"/>
    </row>
    <row r="4731" spans="1:6" ht="15" x14ac:dyDescent="0.25">
      <c r="A4731"/>
      <c r="B4731"/>
      <c r="C4731"/>
      <c r="D4731"/>
      <c r="E4731"/>
      <c r="F4731"/>
    </row>
    <row r="4732" spans="1:6" ht="15" x14ac:dyDescent="0.25">
      <c r="A4732"/>
      <c r="B4732"/>
      <c r="C4732"/>
      <c r="D4732"/>
      <c r="E4732"/>
      <c r="F4732"/>
    </row>
    <row r="4733" spans="1:6" ht="15" x14ac:dyDescent="0.25">
      <c r="A4733"/>
      <c r="B4733"/>
      <c r="C4733"/>
      <c r="D4733"/>
      <c r="E4733"/>
      <c r="F4733"/>
    </row>
    <row r="4734" spans="1:6" ht="15" x14ac:dyDescent="0.25">
      <c r="A4734"/>
      <c r="B4734"/>
      <c r="C4734"/>
      <c r="D4734"/>
      <c r="E4734"/>
      <c r="F4734"/>
    </row>
    <row r="4735" spans="1:6" ht="15" x14ac:dyDescent="0.25">
      <c r="A4735"/>
      <c r="B4735"/>
      <c r="C4735"/>
      <c r="D4735"/>
      <c r="E4735"/>
      <c r="F4735"/>
    </row>
    <row r="4736" spans="1:6" ht="15" x14ac:dyDescent="0.25">
      <c r="A4736"/>
      <c r="B4736"/>
      <c r="C4736"/>
      <c r="D4736"/>
      <c r="E4736"/>
      <c r="F4736"/>
    </row>
    <row r="4737" spans="1:6" ht="15" x14ac:dyDescent="0.25">
      <c r="A4737"/>
      <c r="B4737"/>
      <c r="C4737"/>
      <c r="D4737"/>
      <c r="E4737"/>
      <c r="F4737"/>
    </row>
    <row r="4738" spans="1:6" ht="15" x14ac:dyDescent="0.25">
      <c r="A4738"/>
      <c r="B4738"/>
      <c r="C4738"/>
      <c r="D4738"/>
      <c r="E4738"/>
      <c r="F4738"/>
    </row>
    <row r="4739" spans="1:6" ht="15" x14ac:dyDescent="0.25">
      <c r="A4739"/>
      <c r="B4739"/>
      <c r="C4739"/>
      <c r="D4739"/>
      <c r="E4739"/>
      <c r="F4739"/>
    </row>
    <row r="4740" spans="1:6" ht="15" x14ac:dyDescent="0.25">
      <c r="A4740"/>
      <c r="B4740"/>
      <c r="C4740"/>
      <c r="D4740"/>
      <c r="E4740"/>
      <c r="F4740"/>
    </row>
    <row r="4741" spans="1:6" ht="15" x14ac:dyDescent="0.25">
      <c r="A4741"/>
      <c r="B4741"/>
      <c r="C4741"/>
      <c r="D4741"/>
      <c r="E4741"/>
      <c r="F4741"/>
    </row>
    <row r="4742" spans="1:6" ht="15" x14ac:dyDescent="0.25">
      <c r="A4742"/>
      <c r="B4742"/>
      <c r="C4742"/>
      <c r="D4742"/>
      <c r="E4742"/>
      <c r="F4742"/>
    </row>
    <row r="4743" spans="1:6" ht="15" x14ac:dyDescent="0.25">
      <c r="A4743"/>
      <c r="B4743"/>
      <c r="C4743"/>
      <c r="D4743"/>
      <c r="E4743"/>
      <c r="F4743"/>
    </row>
    <row r="4744" spans="1:6" ht="15" x14ac:dyDescent="0.25">
      <c r="A4744"/>
      <c r="B4744"/>
      <c r="C4744"/>
      <c r="D4744"/>
      <c r="E4744"/>
      <c r="F4744"/>
    </row>
    <row r="4745" spans="1:6" ht="15" x14ac:dyDescent="0.25">
      <c r="A4745"/>
      <c r="B4745"/>
      <c r="C4745"/>
      <c r="D4745"/>
      <c r="E4745"/>
      <c r="F4745"/>
    </row>
    <row r="4746" spans="1:6" ht="15" x14ac:dyDescent="0.25">
      <c r="A4746"/>
      <c r="B4746"/>
      <c r="C4746"/>
      <c r="D4746"/>
      <c r="E4746"/>
      <c r="F4746"/>
    </row>
    <row r="4747" spans="1:6" ht="15" x14ac:dyDescent="0.25">
      <c r="A4747"/>
      <c r="B4747"/>
      <c r="C4747"/>
      <c r="D4747"/>
      <c r="E4747"/>
      <c r="F4747"/>
    </row>
    <row r="4748" spans="1:6" ht="15" x14ac:dyDescent="0.25">
      <c r="A4748"/>
      <c r="B4748"/>
      <c r="C4748"/>
      <c r="D4748"/>
      <c r="E4748"/>
      <c r="F4748"/>
    </row>
    <row r="4749" spans="1:6" ht="15" x14ac:dyDescent="0.25">
      <c r="A4749"/>
      <c r="B4749"/>
      <c r="C4749"/>
      <c r="D4749"/>
      <c r="E4749"/>
      <c r="F4749"/>
    </row>
    <row r="4750" spans="1:6" ht="15" x14ac:dyDescent="0.25">
      <c r="A4750"/>
      <c r="B4750"/>
      <c r="C4750"/>
      <c r="D4750"/>
      <c r="E4750"/>
      <c r="F4750"/>
    </row>
    <row r="4751" spans="1:6" ht="15" x14ac:dyDescent="0.25">
      <c r="A4751"/>
      <c r="B4751"/>
      <c r="C4751"/>
      <c r="D4751"/>
      <c r="E4751"/>
      <c r="F4751"/>
    </row>
    <row r="4752" spans="1:6" ht="15" x14ac:dyDescent="0.25">
      <c r="A4752"/>
      <c r="B4752"/>
      <c r="C4752"/>
      <c r="D4752"/>
      <c r="E4752"/>
      <c r="F4752"/>
    </row>
    <row r="4753" spans="1:6" ht="15" x14ac:dyDescent="0.25">
      <c r="A4753"/>
      <c r="B4753"/>
      <c r="C4753"/>
      <c r="D4753"/>
      <c r="E4753"/>
      <c r="F4753"/>
    </row>
    <row r="4754" spans="1:6" ht="15" x14ac:dyDescent="0.25">
      <c r="A4754"/>
      <c r="B4754"/>
      <c r="C4754"/>
      <c r="D4754"/>
      <c r="E4754"/>
      <c r="F4754"/>
    </row>
    <row r="4755" spans="1:6" ht="15" x14ac:dyDescent="0.25">
      <c r="A4755"/>
      <c r="B4755"/>
      <c r="C4755"/>
      <c r="D4755"/>
      <c r="E4755"/>
      <c r="F4755"/>
    </row>
    <row r="4756" spans="1:6" ht="15" x14ac:dyDescent="0.25">
      <c r="A4756"/>
      <c r="B4756"/>
      <c r="C4756"/>
      <c r="D4756"/>
      <c r="E4756"/>
      <c r="F4756"/>
    </row>
    <row r="4757" spans="1:6" ht="15" x14ac:dyDescent="0.25">
      <c r="A4757"/>
      <c r="B4757"/>
      <c r="C4757"/>
      <c r="D4757"/>
      <c r="E4757"/>
      <c r="F4757"/>
    </row>
    <row r="4758" spans="1:6" ht="15" x14ac:dyDescent="0.25">
      <c r="A4758"/>
      <c r="B4758"/>
      <c r="C4758"/>
      <c r="D4758"/>
      <c r="E4758"/>
      <c r="F4758"/>
    </row>
    <row r="4759" spans="1:6" ht="15" x14ac:dyDescent="0.25">
      <c r="A4759"/>
      <c r="B4759"/>
      <c r="C4759"/>
      <c r="D4759"/>
      <c r="E4759"/>
      <c r="F4759"/>
    </row>
    <row r="4760" spans="1:6" ht="15" x14ac:dyDescent="0.25">
      <c r="A4760"/>
      <c r="B4760"/>
      <c r="C4760"/>
      <c r="D4760"/>
      <c r="E4760"/>
      <c r="F4760"/>
    </row>
    <row r="4761" spans="1:6" ht="15" x14ac:dyDescent="0.25">
      <c r="A4761"/>
      <c r="B4761"/>
      <c r="C4761"/>
      <c r="D4761"/>
      <c r="E4761"/>
      <c r="F4761"/>
    </row>
    <row r="4762" spans="1:6" ht="15" x14ac:dyDescent="0.25">
      <c r="A4762"/>
      <c r="B4762"/>
      <c r="C4762"/>
      <c r="D4762"/>
      <c r="E4762"/>
      <c r="F4762"/>
    </row>
    <row r="4763" spans="1:6" ht="15" x14ac:dyDescent="0.25">
      <c r="A4763"/>
      <c r="B4763"/>
      <c r="C4763"/>
      <c r="D4763"/>
      <c r="E4763"/>
      <c r="F4763"/>
    </row>
    <row r="4764" spans="1:6" ht="15" x14ac:dyDescent="0.25">
      <c r="A4764"/>
      <c r="B4764"/>
      <c r="C4764"/>
      <c r="D4764"/>
      <c r="E4764"/>
      <c r="F4764"/>
    </row>
    <row r="4765" spans="1:6" ht="15" x14ac:dyDescent="0.25">
      <c r="A4765"/>
      <c r="B4765"/>
      <c r="C4765"/>
      <c r="D4765"/>
      <c r="E4765"/>
      <c r="F4765"/>
    </row>
    <row r="4766" spans="1:6" ht="15" x14ac:dyDescent="0.25">
      <c r="A4766"/>
      <c r="B4766"/>
      <c r="C4766"/>
      <c r="D4766"/>
      <c r="E4766"/>
      <c r="F4766"/>
    </row>
    <row r="4767" spans="1:6" ht="15" x14ac:dyDescent="0.25">
      <c r="A4767"/>
      <c r="B4767"/>
      <c r="C4767"/>
      <c r="D4767"/>
      <c r="E4767"/>
      <c r="F4767"/>
    </row>
    <row r="4768" spans="1:6" ht="15" x14ac:dyDescent="0.25">
      <c r="A4768"/>
      <c r="B4768"/>
      <c r="C4768"/>
      <c r="D4768"/>
      <c r="E4768"/>
      <c r="F4768"/>
    </row>
    <row r="4769" spans="1:6" ht="15" x14ac:dyDescent="0.25">
      <c r="A4769"/>
      <c r="B4769"/>
      <c r="C4769"/>
      <c r="D4769"/>
      <c r="E4769"/>
      <c r="F4769"/>
    </row>
    <row r="4770" spans="1:6" ht="15" x14ac:dyDescent="0.25">
      <c r="A4770"/>
      <c r="B4770"/>
      <c r="C4770"/>
      <c r="D4770"/>
      <c r="E4770"/>
      <c r="F4770"/>
    </row>
    <row r="4771" spans="1:6" ht="15" x14ac:dyDescent="0.25">
      <c r="A4771"/>
      <c r="B4771"/>
      <c r="C4771"/>
      <c r="D4771"/>
      <c r="E4771"/>
      <c r="F4771"/>
    </row>
    <row r="4772" spans="1:6" ht="15" x14ac:dyDescent="0.25">
      <c r="A4772"/>
      <c r="B4772"/>
      <c r="C4772"/>
      <c r="D4772"/>
      <c r="E4772"/>
      <c r="F4772"/>
    </row>
    <row r="4773" spans="1:6" ht="15" x14ac:dyDescent="0.25">
      <c r="A4773"/>
      <c r="B4773"/>
      <c r="C4773"/>
      <c r="D4773"/>
      <c r="E4773"/>
      <c r="F4773"/>
    </row>
    <row r="4774" spans="1:6" ht="15" x14ac:dyDescent="0.25">
      <c r="A4774"/>
      <c r="B4774"/>
      <c r="C4774"/>
      <c r="D4774"/>
      <c r="E4774"/>
      <c r="F4774"/>
    </row>
    <row r="4775" spans="1:6" ht="15" x14ac:dyDescent="0.25">
      <c r="A4775"/>
      <c r="B4775"/>
      <c r="C4775"/>
      <c r="D4775"/>
      <c r="E4775"/>
      <c r="F4775"/>
    </row>
    <row r="4776" spans="1:6" ht="15" x14ac:dyDescent="0.25">
      <c r="A4776"/>
      <c r="B4776"/>
      <c r="C4776"/>
      <c r="D4776"/>
      <c r="E4776"/>
      <c r="F4776"/>
    </row>
    <row r="4777" spans="1:6" ht="15" x14ac:dyDescent="0.25">
      <c r="A4777"/>
      <c r="B4777"/>
      <c r="C4777"/>
      <c r="D4777"/>
      <c r="E4777"/>
      <c r="F4777"/>
    </row>
    <row r="4778" spans="1:6" ht="15" x14ac:dyDescent="0.25">
      <c r="A4778"/>
      <c r="B4778"/>
      <c r="C4778"/>
      <c r="D4778"/>
      <c r="E4778"/>
      <c r="F4778"/>
    </row>
    <row r="4779" spans="1:6" ht="15" x14ac:dyDescent="0.25">
      <c r="A4779"/>
      <c r="B4779"/>
      <c r="C4779"/>
      <c r="D4779"/>
      <c r="E4779"/>
      <c r="F4779"/>
    </row>
    <row r="4780" spans="1:6" ht="15" x14ac:dyDescent="0.25">
      <c r="A4780"/>
      <c r="B4780"/>
      <c r="C4780"/>
      <c r="D4780"/>
      <c r="E4780"/>
      <c r="F4780"/>
    </row>
    <row r="4781" spans="1:6" ht="15" x14ac:dyDescent="0.25">
      <c r="A4781"/>
      <c r="B4781"/>
      <c r="C4781"/>
      <c r="D4781"/>
      <c r="E4781"/>
      <c r="F4781"/>
    </row>
    <row r="4782" spans="1:6" ht="15" x14ac:dyDescent="0.25">
      <c r="A4782"/>
      <c r="B4782"/>
      <c r="C4782"/>
      <c r="D4782"/>
      <c r="E4782"/>
      <c r="F4782"/>
    </row>
    <row r="4783" spans="1:6" ht="15" x14ac:dyDescent="0.25">
      <c r="A4783"/>
      <c r="B4783"/>
      <c r="C4783"/>
      <c r="D4783"/>
      <c r="E4783"/>
      <c r="F4783"/>
    </row>
    <row r="4784" spans="1:6" ht="15" x14ac:dyDescent="0.25">
      <c r="A4784"/>
      <c r="B4784"/>
      <c r="C4784"/>
      <c r="D4784"/>
      <c r="E4784"/>
      <c r="F4784"/>
    </row>
    <row r="4785" spans="1:6" ht="15" x14ac:dyDescent="0.25">
      <c r="A4785"/>
      <c r="B4785"/>
      <c r="C4785"/>
      <c r="D4785"/>
      <c r="E4785"/>
      <c r="F4785"/>
    </row>
    <row r="4786" spans="1:6" ht="15" x14ac:dyDescent="0.25">
      <c r="A4786"/>
      <c r="B4786"/>
      <c r="C4786"/>
      <c r="D4786"/>
      <c r="E4786"/>
      <c r="F4786"/>
    </row>
    <row r="4787" spans="1:6" ht="15" x14ac:dyDescent="0.25">
      <c r="A4787"/>
      <c r="B4787"/>
      <c r="C4787"/>
      <c r="D4787"/>
      <c r="E4787"/>
      <c r="F4787"/>
    </row>
    <row r="4788" spans="1:6" ht="15" x14ac:dyDescent="0.25">
      <c r="A4788"/>
      <c r="B4788"/>
      <c r="C4788"/>
      <c r="D4788"/>
      <c r="E4788"/>
      <c r="F4788"/>
    </row>
    <row r="4789" spans="1:6" ht="15" x14ac:dyDescent="0.25">
      <c r="A4789"/>
      <c r="B4789"/>
      <c r="C4789"/>
      <c r="D4789"/>
      <c r="E4789"/>
      <c r="F4789"/>
    </row>
    <row r="4790" spans="1:6" ht="15" x14ac:dyDescent="0.25">
      <c r="A4790"/>
      <c r="B4790"/>
      <c r="C4790"/>
      <c r="D4790"/>
      <c r="E4790"/>
      <c r="F4790"/>
    </row>
    <row r="4791" spans="1:6" ht="15" x14ac:dyDescent="0.25">
      <c r="A4791"/>
      <c r="B4791"/>
      <c r="C4791"/>
      <c r="D4791"/>
      <c r="E4791"/>
      <c r="F4791"/>
    </row>
    <row r="4792" spans="1:6" ht="15" x14ac:dyDescent="0.25">
      <c r="A4792"/>
      <c r="B4792"/>
      <c r="C4792"/>
      <c r="D4792"/>
      <c r="E4792"/>
      <c r="F4792"/>
    </row>
    <row r="4793" spans="1:6" ht="15" x14ac:dyDescent="0.25">
      <c r="A4793"/>
      <c r="B4793"/>
      <c r="C4793"/>
      <c r="D4793"/>
      <c r="E4793"/>
      <c r="F4793"/>
    </row>
    <row r="4794" spans="1:6" ht="15" x14ac:dyDescent="0.25">
      <c r="A4794"/>
      <c r="B4794"/>
      <c r="C4794"/>
      <c r="D4794"/>
      <c r="E4794"/>
      <c r="F4794"/>
    </row>
    <row r="4795" spans="1:6" ht="15" x14ac:dyDescent="0.25">
      <c r="A4795"/>
      <c r="B4795"/>
      <c r="C4795"/>
      <c r="D4795"/>
      <c r="E4795"/>
      <c r="F4795"/>
    </row>
    <row r="4796" spans="1:6" ht="15" x14ac:dyDescent="0.25">
      <c r="A4796"/>
      <c r="B4796"/>
      <c r="C4796"/>
      <c r="D4796"/>
      <c r="E4796"/>
      <c r="F4796"/>
    </row>
    <row r="4797" spans="1:6" ht="15" x14ac:dyDescent="0.25">
      <c r="A4797"/>
      <c r="B4797"/>
      <c r="C4797"/>
      <c r="D4797"/>
      <c r="E4797"/>
      <c r="F4797"/>
    </row>
    <row r="4798" spans="1:6" ht="15" x14ac:dyDescent="0.25">
      <c r="A4798"/>
      <c r="B4798"/>
      <c r="C4798"/>
      <c r="D4798"/>
      <c r="E4798"/>
      <c r="F4798"/>
    </row>
    <row r="4799" spans="1:6" ht="15" x14ac:dyDescent="0.25">
      <c r="A4799"/>
      <c r="B4799"/>
      <c r="C4799"/>
      <c r="D4799"/>
      <c r="E4799"/>
      <c r="F4799"/>
    </row>
    <row r="4800" spans="1:6" ht="15" x14ac:dyDescent="0.25">
      <c r="A4800"/>
      <c r="B4800"/>
      <c r="C4800"/>
      <c r="D4800"/>
      <c r="E4800"/>
      <c r="F4800"/>
    </row>
    <row r="4801" spans="1:6" ht="15" x14ac:dyDescent="0.25">
      <c r="A4801"/>
      <c r="B4801"/>
      <c r="C4801"/>
      <c r="D4801"/>
      <c r="E4801"/>
      <c r="F4801"/>
    </row>
    <row r="4802" spans="1:6" ht="15" x14ac:dyDescent="0.25">
      <c r="A4802"/>
      <c r="B4802"/>
      <c r="C4802"/>
      <c r="D4802"/>
      <c r="E4802"/>
      <c r="F4802"/>
    </row>
    <row r="4803" spans="1:6" ht="15" x14ac:dyDescent="0.25">
      <c r="A4803"/>
      <c r="B4803"/>
      <c r="C4803"/>
      <c r="D4803"/>
      <c r="E4803"/>
      <c r="F4803"/>
    </row>
    <row r="4804" spans="1:6" ht="15" x14ac:dyDescent="0.25">
      <c r="A4804"/>
      <c r="B4804"/>
      <c r="C4804"/>
      <c r="D4804"/>
      <c r="E4804"/>
      <c r="F4804"/>
    </row>
    <row r="4805" spans="1:6" ht="15" x14ac:dyDescent="0.25">
      <c r="A4805"/>
      <c r="B4805"/>
      <c r="C4805"/>
      <c r="D4805"/>
      <c r="E4805"/>
      <c r="F4805"/>
    </row>
    <row r="4806" spans="1:6" ht="15" x14ac:dyDescent="0.25">
      <c r="A4806"/>
      <c r="B4806"/>
      <c r="C4806"/>
      <c r="D4806"/>
      <c r="E4806"/>
      <c r="F4806"/>
    </row>
    <row r="4807" spans="1:6" ht="15" x14ac:dyDescent="0.25">
      <c r="A4807"/>
      <c r="B4807"/>
      <c r="C4807"/>
      <c r="D4807"/>
      <c r="E4807"/>
      <c r="F4807"/>
    </row>
    <row r="4808" spans="1:6" ht="15" x14ac:dyDescent="0.25">
      <c r="A4808"/>
      <c r="B4808"/>
      <c r="C4808"/>
      <c r="D4808"/>
      <c r="E4808"/>
      <c r="F4808"/>
    </row>
    <row r="4809" spans="1:6" ht="15" x14ac:dyDescent="0.25">
      <c r="A4809"/>
      <c r="B4809"/>
      <c r="C4809"/>
      <c r="D4809"/>
      <c r="E4809"/>
      <c r="F4809"/>
    </row>
    <row r="4810" spans="1:6" ht="15" x14ac:dyDescent="0.25">
      <c r="A4810"/>
      <c r="B4810"/>
      <c r="C4810"/>
      <c r="D4810"/>
      <c r="E4810"/>
      <c r="F4810"/>
    </row>
    <row r="4811" spans="1:6" ht="15" x14ac:dyDescent="0.25">
      <c r="A4811"/>
      <c r="B4811"/>
      <c r="C4811"/>
      <c r="D4811"/>
      <c r="E4811"/>
      <c r="F4811"/>
    </row>
    <row r="4812" spans="1:6" ht="15" x14ac:dyDescent="0.25">
      <c r="A4812"/>
      <c r="B4812"/>
      <c r="C4812"/>
      <c r="D4812"/>
      <c r="E4812"/>
      <c r="F4812"/>
    </row>
    <row r="4813" spans="1:6" ht="15" x14ac:dyDescent="0.25">
      <c r="A4813"/>
      <c r="B4813"/>
      <c r="C4813"/>
      <c r="D4813"/>
      <c r="E4813"/>
      <c r="F4813"/>
    </row>
    <row r="4814" spans="1:6" ht="15" x14ac:dyDescent="0.25">
      <c r="A4814"/>
      <c r="B4814"/>
      <c r="C4814"/>
      <c r="D4814"/>
      <c r="E4814"/>
      <c r="F4814"/>
    </row>
    <row r="4815" spans="1:6" ht="15" x14ac:dyDescent="0.25">
      <c r="A4815"/>
      <c r="B4815"/>
      <c r="C4815"/>
      <c r="D4815"/>
      <c r="E4815"/>
      <c r="F4815"/>
    </row>
    <row r="4816" spans="1:6" ht="15" x14ac:dyDescent="0.25">
      <c r="A4816"/>
      <c r="B4816"/>
      <c r="C4816"/>
      <c r="D4816"/>
      <c r="E4816"/>
      <c r="F4816"/>
    </row>
    <row r="4817" spans="1:6" ht="15" x14ac:dyDescent="0.25">
      <c r="A4817"/>
      <c r="B4817"/>
      <c r="C4817"/>
      <c r="D4817"/>
      <c r="E4817"/>
      <c r="F4817"/>
    </row>
    <row r="4818" spans="1:6" ht="15" x14ac:dyDescent="0.25">
      <c r="A4818"/>
      <c r="B4818"/>
      <c r="C4818"/>
      <c r="D4818"/>
      <c r="E4818"/>
      <c r="F4818"/>
    </row>
    <row r="4819" spans="1:6" ht="15" x14ac:dyDescent="0.25">
      <c r="A4819"/>
      <c r="B4819"/>
      <c r="C4819"/>
      <c r="D4819"/>
      <c r="E4819"/>
      <c r="F4819"/>
    </row>
    <row r="4820" spans="1:6" ht="15" x14ac:dyDescent="0.25">
      <c r="A4820"/>
      <c r="B4820"/>
      <c r="C4820"/>
      <c r="D4820"/>
      <c r="E4820"/>
      <c r="F4820"/>
    </row>
    <row r="4821" spans="1:6" ht="15" x14ac:dyDescent="0.25">
      <c r="A4821"/>
      <c r="B4821"/>
      <c r="C4821"/>
      <c r="D4821"/>
      <c r="E4821"/>
      <c r="F4821"/>
    </row>
    <row r="4822" spans="1:6" ht="15" x14ac:dyDescent="0.25">
      <c r="A4822"/>
      <c r="B4822"/>
      <c r="C4822"/>
      <c r="D4822"/>
      <c r="E4822"/>
      <c r="F4822"/>
    </row>
    <row r="4823" spans="1:6" ht="15" x14ac:dyDescent="0.25">
      <c r="A4823"/>
      <c r="B4823"/>
      <c r="C4823"/>
      <c r="D4823"/>
      <c r="E4823"/>
      <c r="F4823"/>
    </row>
    <row r="4824" spans="1:6" ht="15" x14ac:dyDescent="0.25">
      <c r="A4824"/>
      <c r="B4824"/>
      <c r="C4824"/>
      <c r="D4824"/>
      <c r="E4824"/>
      <c r="F4824"/>
    </row>
    <row r="4825" spans="1:6" ht="15" x14ac:dyDescent="0.25">
      <c r="A4825"/>
      <c r="B4825"/>
      <c r="C4825"/>
      <c r="D4825"/>
      <c r="E4825"/>
      <c r="F4825"/>
    </row>
    <row r="4826" spans="1:6" ht="15" x14ac:dyDescent="0.25">
      <c r="A4826"/>
      <c r="B4826"/>
      <c r="C4826"/>
      <c r="D4826"/>
      <c r="E4826"/>
      <c r="F4826"/>
    </row>
    <row r="4827" spans="1:6" ht="15" x14ac:dyDescent="0.25">
      <c r="A4827"/>
      <c r="B4827"/>
      <c r="C4827"/>
      <c r="D4827"/>
      <c r="E4827"/>
      <c r="F4827"/>
    </row>
    <row r="4828" spans="1:6" ht="15" x14ac:dyDescent="0.25">
      <c r="A4828"/>
      <c r="B4828"/>
      <c r="C4828"/>
      <c r="D4828"/>
      <c r="E4828"/>
      <c r="F4828"/>
    </row>
    <row r="4829" spans="1:6" ht="15" x14ac:dyDescent="0.25">
      <c r="A4829"/>
      <c r="B4829"/>
      <c r="C4829"/>
      <c r="D4829"/>
      <c r="E4829"/>
      <c r="F4829"/>
    </row>
    <row r="4830" spans="1:6" ht="15" x14ac:dyDescent="0.25">
      <c r="A4830"/>
      <c r="B4830"/>
      <c r="C4830"/>
      <c r="D4830"/>
      <c r="E4830"/>
      <c r="F4830"/>
    </row>
    <row r="4831" spans="1:6" ht="15" x14ac:dyDescent="0.25">
      <c r="A4831"/>
      <c r="B4831"/>
      <c r="C4831"/>
      <c r="D4831"/>
      <c r="E4831"/>
      <c r="F4831"/>
    </row>
    <row r="4832" spans="1:6" ht="15" x14ac:dyDescent="0.25">
      <c r="A4832"/>
      <c r="B4832"/>
      <c r="C4832"/>
      <c r="D4832"/>
      <c r="E4832"/>
      <c r="F4832"/>
    </row>
    <row r="4833" spans="1:6" ht="15" x14ac:dyDescent="0.25">
      <c r="A4833"/>
      <c r="B4833"/>
      <c r="C4833"/>
      <c r="D4833"/>
      <c r="E4833"/>
      <c r="F4833"/>
    </row>
    <row r="4834" spans="1:6" ht="15" x14ac:dyDescent="0.25">
      <c r="A4834"/>
      <c r="B4834"/>
      <c r="C4834"/>
      <c r="D4834"/>
      <c r="E4834"/>
      <c r="F4834"/>
    </row>
    <row r="4835" spans="1:6" ht="15" x14ac:dyDescent="0.25">
      <c r="A4835"/>
      <c r="B4835"/>
      <c r="C4835"/>
      <c r="D4835"/>
      <c r="E4835"/>
      <c r="F4835"/>
    </row>
    <row r="4836" spans="1:6" ht="15" x14ac:dyDescent="0.25">
      <c r="A4836"/>
      <c r="B4836"/>
      <c r="C4836"/>
      <c r="D4836"/>
      <c r="E4836"/>
      <c r="F4836"/>
    </row>
    <row r="4837" spans="1:6" ht="15" x14ac:dyDescent="0.25">
      <c r="A4837"/>
      <c r="B4837"/>
      <c r="C4837"/>
      <c r="D4837"/>
      <c r="E4837"/>
      <c r="F4837"/>
    </row>
    <row r="4838" spans="1:6" ht="15" x14ac:dyDescent="0.25">
      <c r="A4838"/>
      <c r="B4838"/>
      <c r="C4838"/>
      <c r="D4838"/>
      <c r="E4838"/>
      <c r="F4838"/>
    </row>
    <row r="4839" spans="1:6" ht="15" x14ac:dyDescent="0.25">
      <c r="A4839"/>
      <c r="B4839"/>
      <c r="C4839"/>
      <c r="D4839"/>
      <c r="E4839"/>
      <c r="F4839"/>
    </row>
    <row r="4840" spans="1:6" ht="15" x14ac:dyDescent="0.25">
      <c r="A4840"/>
      <c r="B4840"/>
      <c r="C4840"/>
      <c r="D4840"/>
      <c r="E4840"/>
      <c r="F4840"/>
    </row>
    <row r="4841" spans="1:6" ht="15" x14ac:dyDescent="0.25">
      <c r="A4841"/>
      <c r="B4841"/>
      <c r="C4841"/>
      <c r="D4841"/>
      <c r="E4841"/>
      <c r="F4841"/>
    </row>
    <row r="4842" spans="1:6" ht="15" x14ac:dyDescent="0.25">
      <c r="A4842"/>
      <c r="B4842"/>
      <c r="C4842"/>
      <c r="D4842"/>
      <c r="E4842"/>
      <c r="F4842"/>
    </row>
    <row r="4843" spans="1:6" ht="15" x14ac:dyDescent="0.25">
      <c r="A4843"/>
      <c r="B4843"/>
      <c r="C4843"/>
      <c r="D4843"/>
      <c r="E4843"/>
      <c r="F4843"/>
    </row>
    <row r="4844" spans="1:6" ht="15" x14ac:dyDescent="0.25">
      <c r="A4844"/>
      <c r="B4844"/>
      <c r="C4844"/>
      <c r="D4844"/>
      <c r="E4844"/>
      <c r="F4844"/>
    </row>
    <row r="4845" spans="1:6" ht="15" x14ac:dyDescent="0.25">
      <c r="A4845"/>
      <c r="B4845"/>
      <c r="C4845"/>
      <c r="D4845"/>
      <c r="E4845"/>
      <c r="F4845"/>
    </row>
    <row r="4846" spans="1:6" ht="15" x14ac:dyDescent="0.25">
      <c r="A4846"/>
      <c r="B4846"/>
      <c r="C4846"/>
      <c r="D4846"/>
      <c r="E4846"/>
      <c r="F4846"/>
    </row>
    <row r="4847" spans="1:6" ht="15" x14ac:dyDescent="0.25">
      <c r="A4847"/>
      <c r="B4847"/>
      <c r="C4847"/>
      <c r="D4847"/>
      <c r="E4847"/>
      <c r="F4847"/>
    </row>
    <row r="4848" spans="1:6" ht="15" x14ac:dyDescent="0.25">
      <c r="A4848"/>
      <c r="B4848"/>
      <c r="C4848"/>
      <c r="D4848"/>
      <c r="E4848"/>
      <c r="F4848"/>
    </row>
    <row r="4849" spans="1:6" ht="15" x14ac:dyDescent="0.25">
      <c r="A4849"/>
      <c r="B4849"/>
      <c r="C4849"/>
      <c r="D4849"/>
      <c r="E4849"/>
      <c r="F4849"/>
    </row>
    <row r="4850" spans="1:6" ht="15" x14ac:dyDescent="0.25">
      <c r="A4850"/>
      <c r="B4850"/>
      <c r="C4850"/>
      <c r="D4850"/>
      <c r="E4850"/>
      <c r="F4850"/>
    </row>
    <row r="4851" spans="1:6" ht="15" x14ac:dyDescent="0.25">
      <c r="A4851"/>
      <c r="B4851"/>
      <c r="C4851"/>
      <c r="D4851"/>
      <c r="E4851"/>
      <c r="F4851"/>
    </row>
    <row r="4852" spans="1:6" ht="15" x14ac:dyDescent="0.25">
      <c r="A4852"/>
      <c r="B4852"/>
      <c r="C4852"/>
      <c r="D4852"/>
      <c r="E4852"/>
      <c r="F4852"/>
    </row>
    <row r="4853" spans="1:6" ht="15" x14ac:dyDescent="0.25">
      <c r="A4853"/>
      <c r="B4853"/>
      <c r="C4853"/>
      <c r="D4853"/>
      <c r="E4853"/>
      <c r="F4853"/>
    </row>
    <row r="4854" spans="1:6" ht="15" x14ac:dyDescent="0.25">
      <c r="A4854"/>
      <c r="B4854"/>
      <c r="C4854"/>
      <c r="D4854"/>
      <c r="E4854"/>
      <c r="F4854"/>
    </row>
    <row r="4855" spans="1:6" ht="15" x14ac:dyDescent="0.25">
      <c r="A4855"/>
      <c r="B4855"/>
      <c r="C4855"/>
      <c r="D4855"/>
      <c r="E4855"/>
      <c r="F4855"/>
    </row>
    <row r="4856" spans="1:6" ht="15" x14ac:dyDescent="0.25">
      <c r="A4856"/>
      <c r="B4856"/>
      <c r="C4856"/>
      <c r="D4856"/>
      <c r="E4856"/>
      <c r="F4856"/>
    </row>
    <row r="4857" spans="1:6" ht="15" x14ac:dyDescent="0.25">
      <c r="A4857"/>
      <c r="B4857"/>
      <c r="C4857"/>
      <c r="D4857"/>
      <c r="E4857"/>
      <c r="F4857"/>
    </row>
    <row r="4858" spans="1:6" ht="15" x14ac:dyDescent="0.25">
      <c r="A4858"/>
      <c r="B4858"/>
      <c r="C4858"/>
      <c r="D4858"/>
      <c r="E4858"/>
      <c r="F4858"/>
    </row>
    <row r="4859" spans="1:6" ht="15" x14ac:dyDescent="0.25">
      <c r="A4859"/>
      <c r="B4859"/>
      <c r="C4859"/>
      <c r="D4859"/>
      <c r="E4859"/>
      <c r="F4859"/>
    </row>
    <row r="4860" spans="1:6" ht="15" x14ac:dyDescent="0.25">
      <c r="A4860"/>
      <c r="B4860"/>
      <c r="C4860"/>
      <c r="D4860"/>
      <c r="E4860"/>
      <c r="F4860"/>
    </row>
    <row r="4861" spans="1:6" ht="15" x14ac:dyDescent="0.25">
      <c r="A4861"/>
      <c r="B4861"/>
      <c r="C4861"/>
      <c r="D4861"/>
      <c r="E4861"/>
      <c r="F4861"/>
    </row>
    <row r="4862" spans="1:6" ht="15" x14ac:dyDescent="0.25">
      <c r="A4862"/>
      <c r="B4862"/>
      <c r="C4862"/>
      <c r="D4862"/>
      <c r="E4862"/>
      <c r="F4862"/>
    </row>
    <row r="4863" spans="1:6" ht="15" x14ac:dyDescent="0.25">
      <c r="A4863"/>
      <c r="B4863"/>
      <c r="C4863"/>
      <c r="D4863"/>
      <c r="E4863"/>
      <c r="F4863"/>
    </row>
    <row r="4864" spans="1:6" ht="15" x14ac:dyDescent="0.25">
      <c r="A4864"/>
      <c r="B4864"/>
      <c r="C4864"/>
      <c r="D4864"/>
      <c r="E4864"/>
      <c r="F4864"/>
    </row>
    <row r="4865" spans="1:6" ht="15" x14ac:dyDescent="0.25">
      <c r="A4865"/>
      <c r="B4865"/>
      <c r="C4865"/>
      <c r="D4865"/>
      <c r="E4865"/>
      <c r="F4865"/>
    </row>
    <row r="4866" spans="1:6" ht="15" x14ac:dyDescent="0.25">
      <c r="A4866"/>
      <c r="B4866"/>
      <c r="C4866"/>
      <c r="D4866"/>
      <c r="E4866"/>
      <c r="F4866"/>
    </row>
    <row r="4867" spans="1:6" ht="15" x14ac:dyDescent="0.25">
      <c r="A4867"/>
      <c r="B4867"/>
      <c r="C4867"/>
      <c r="D4867"/>
      <c r="E4867"/>
      <c r="F4867"/>
    </row>
    <row r="4868" spans="1:6" ht="15" x14ac:dyDescent="0.25">
      <c r="A4868"/>
      <c r="B4868"/>
      <c r="C4868"/>
      <c r="D4868"/>
      <c r="E4868"/>
      <c r="F4868"/>
    </row>
    <row r="4869" spans="1:6" ht="15" x14ac:dyDescent="0.25">
      <c r="A4869"/>
      <c r="B4869"/>
      <c r="C4869"/>
      <c r="D4869"/>
      <c r="E4869"/>
      <c r="F4869"/>
    </row>
    <row r="4870" spans="1:6" ht="15" x14ac:dyDescent="0.25">
      <c r="A4870"/>
      <c r="B4870"/>
      <c r="C4870"/>
      <c r="D4870"/>
      <c r="E4870"/>
      <c r="F4870"/>
    </row>
    <row r="4871" spans="1:6" ht="15" x14ac:dyDescent="0.25">
      <c r="A4871"/>
      <c r="B4871"/>
      <c r="C4871"/>
      <c r="D4871"/>
      <c r="E4871"/>
      <c r="F4871"/>
    </row>
    <row r="4872" spans="1:6" ht="15" x14ac:dyDescent="0.25">
      <c r="A4872"/>
      <c r="B4872"/>
      <c r="C4872"/>
      <c r="D4872"/>
      <c r="E4872"/>
      <c r="F4872"/>
    </row>
    <row r="4873" spans="1:6" ht="15" x14ac:dyDescent="0.25">
      <c r="A4873"/>
      <c r="B4873"/>
      <c r="C4873"/>
      <c r="D4873"/>
      <c r="E4873"/>
      <c r="F4873"/>
    </row>
    <row r="4874" spans="1:6" ht="15" x14ac:dyDescent="0.25">
      <c r="A4874"/>
      <c r="B4874"/>
      <c r="C4874"/>
      <c r="D4874"/>
      <c r="E4874"/>
      <c r="F4874"/>
    </row>
    <row r="4875" spans="1:6" ht="15" x14ac:dyDescent="0.25">
      <c r="A4875"/>
      <c r="B4875"/>
      <c r="C4875"/>
      <c r="D4875"/>
      <c r="E4875"/>
      <c r="F4875"/>
    </row>
    <row r="4876" spans="1:6" ht="15" x14ac:dyDescent="0.25">
      <c r="A4876"/>
      <c r="B4876"/>
      <c r="C4876"/>
      <c r="D4876"/>
      <c r="E4876"/>
      <c r="F4876"/>
    </row>
    <row r="4877" spans="1:6" ht="15" x14ac:dyDescent="0.25">
      <c r="A4877"/>
      <c r="B4877"/>
      <c r="C4877"/>
      <c r="D4877"/>
      <c r="E4877"/>
      <c r="F4877"/>
    </row>
    <row r="4878" spans="1:6" ht="15" x14ac:dyDescent="0.25">
      <c r="A4878"/>
      <c r="B4878"/>
      <c r="C4878"/>
      <c r="D4878"/>
      <c r="E4878"/>
      <c r="F4878"/>
    </row>
    <row r="4879" spans="1:6" ht="15" x14ac:dyDescent="0.25">
      <c r="A4879"/>
      <c r="B4879"/>
      <c r="C4879"/>
      <c r="D4879"/>
      <c r="E4879"/>
      <c r="F4879"/>
    </row>
    <row r="4880" spans="1:6" ht="15" x14ac:dyDescent="0.25">
      <c r="A4880"/>
      <c r="B4880"/>
      <c r="C4880"/>
      <c r="D4880"/>
      <c r="E4880"/>
      <c r="F4880"/>
    </row>
    <row r="4881" spans="1:6" ht="15" x14ac:dyDescent="0.25">
      <c r="A4881"/>
      <c r="B4881"/>
      <c r="C4881"/>
      <c r="D4881"/>
      <c r="E4881"/>
      <c r="F4881"/>
    </row>
    <row r="4882" spans="1:6" ht="15" x14ac:dyDescent="0.25">
      <c r="A4882"/>
      <c r="B4882"/>
      <c r="C4882"/>
      <c r="D4882"/>
      <c r="E4882"/>
      <c r="F4882"/>
    </row>
    <row r="4883" spans="1:6" ht="15" x14ac:dyDescent="0.25">
      <c r="A4883"/>
      <c r="B4883"/>
      <c r="C4883"/>
      <c r="D4883"/>
      <c r="E4883"/>
      <c r="F4883"/>
    </row>
    <row r="4884" spans="1:6" ht="15" x14ac:dyDescent="0.25">
      <c r="A4884"/>
      <c r="B4884"/>
      <c r="C4884"/>
      <c r="D4884"/>
      <c r="E4884"/>
      <c r="F4884"/>
    </row>
    <row r="4885" spans="1:6" ht="15" x14ac:dyDescent="0.25">
      <c r="A4885"/>
      <c r="B4885"/>
      <c r="C4885"/>
      <c r="D4885"/>
      <c r="E4885"/>
      <c r="F4885"/>
    </row>
    <row r="4886" spans="1:6" ht="15" x14ac:dyDescent="0.25">
      <c r="A4886"/>
      <c r="B4886"/>
      <c r="C4886"/>
      <c r="D4886"/>
      <c r="E4886"/>
      <c r="F4886"/>
    </row>
    <row r="4887" spans="1:6" ht="15" x14ac:dyDescent="0.25">
      <c r="A4887"/>
      <c r="B4887"/>
      <c r="C4887"/>
      <c r="D4887"/>
      <c r="E4887"/>
      <c r="F4887"/>
    </row>
    <row r="4888" spans="1:6" ht="15" x14ac:dyDescent="0.25">
      <c r="A4888"/>
      <c r="B4888"/>
      <c r="C4888"/>
      <c r="D4888"/>
      <c r="E4888"/>
      <c r="F4888"/>
    </row>
    <row r="4889" spans="1:6" ht="15" x14ac:dyDescent="0.25">
      <c r="A4889"/>
      <c r="B4889"/>
      <c r="C4889"/>
      <c r="D4889"/>
      <c r="E4889"/>
      <c r="F4889"/>
    </row>
    <row r="4890" spans="1:6" ht="15" x14ac:dyDescent="0.25">
      <c r="A4890"/>
      <c r="B4890"/>
      <c r="C4890"/>
      <c r="D4890"/>
      <c r="E4890"/>
      <c r="F4890"/>
    </row>
    <row r="4891" spans="1:6" ht="15" x14ac:dyDescent="0.25">
      <c r="A4891"/>
      <c r="B4891"/>
      <c r="C4891"/>
      <c r="D4891"/>
      <c r="E4891"/>
      <c r="F4891"/>
    </row>
    <row r="4892" spans="1:6" ht="15" x14ac:dyDescent="0.25">
      <c r="A4892"/>
      <c r="B4892"/>
      <c r="C4892"/>
      <c r="D4892"/>
      <c r="E4892"/>
      <c r="F4892"/>
    </row>
    <row r="4893" spans="1:6" ht="15" x14ac:dyDescent="0.25">
      <c r="A4893"/>
      <c r="B4893"/>
      <c r="C4893"/>
      <c r="D4893"/>
      <c r="E4893"/>
      <c r="F4893"/>
    </row>
    <row r="4894" spans="1:6" ht="15" x14ac:dyDescent="0.25">
      <c r="A4894"/>
      <c r="B4894"/>
      <c r="C4894"/>
      <c r="D4894"/>
      <c r="E4894"/>
      <c r="F4894"/>
    </row>
    <row r="4895" spans="1:6" ht="15" x14ac:dyDescent="0.25">
      <c r="A4895"/>
      <c r="B4895"/>
      <c r="C4895"/>
      <c r="D4895"/>
      <c r="E4895"/>
      <c r="F4895"/>
    </row>
    <row r="4896" spans="1:6" ht="15" x14ac:dyDescent="0.25">
      <c r="A4896"/>
      <c r="B4896"/>
      <c r="C4896"/>
      <c r="D4896"/>
      <c r="E4896"/>
      <c r="F4896"/>
    </row>
    <row r="4897" spans="1:6" ht="15" x14ac:dyDescent="0.25">
      <c r="A4897"/>
      <c r="B4897"/>
      <c r="C4897"/>
      <c r="D4897"/>
      <c r="E4897"/>
      <c r="F4897"/>
    </row>
    <row r="4898" spans="1:6" ht="15" x14ac:dyDescent="0.25">
      <c r="A4898"/>
      <c r="B4898"/>
      <c r="C4898"/>
      <c r="D4898"/>
      <c r="E4898"/>
      <c r="F4898"/>
    </row>
    <row r="4899" spans="1:6" ht="15" x14ac:dyDescent="0.25">
      <c r="A4899"/>
      <c r="B4899"/>
      <c r="C4899"/>
      <c r="D4899"/>
      <c r="E4899"/>
      <c r="F4899"/>
    </row>
    <row r="4900" spans="1:6" ht="15" x14ac:dyDescent="0.25">
      <c r="A4900"/>
      <c r="B4900"/>
      <c r="C4900"/>
      <c r="D4900"/>
      <c r="E4900"/>
      <c r="F4900"/>
    </row>
    <row r="4901" spans="1:6" ht="15" x14ac:dyDescent="0.25">
      <c r="A4901"/>
      <c r="B4901"/>
      <c r="C4901"/>
      <c r="D4901"/>
      <c r="E4901"/>
      <c r="F4901"/>
    </row>
    <row r="4902" spans="1:6" ht="15" x14ac:dyDescent="0.25">
      <c r="A4902"/>
      <c r="B4902"/>
      <c r="C4902"/>
      <c r="D4902"/>
      <c r="E4902"/>
      <c r="F4902"/>
    </row>
    <row r="4903" spans="1:6" ht="15" x14ac:dyDescent="0.25">
      <c r="A4903"/>
      <c r="B4903"/>
      <c r="C4903"/>
      <c r="D4903"/>
      <c r="E4903"/>
      <c r="F4903"/>
    </row>
    <row r="4904" spans="1:6" ht="15" x14ac:dyDescent="0.25">
      <c r="A4904"/>
      <c r="B4904"/>
      <c r="C4904"/>
      <c r="D4904"/>
      <c r="E4904"/>
      <c r="F4904"/>
    </row>
    <row r="4905" spans="1:6" ht="15" x14ac:dyDescent="0.25">
      <c r="A4905"/>
      <c r="B4905"/>
      <c r="C4905"/>
      <c r="D4905"/>
      <c r="E4905"/>
      <c r="F4905"/>
    </row>
    <row r="4906" spans="1:6" ht="15" x14ac:dyDescent="0.25">
      <c r="A4906"/>
      <c r="B4906"/>
      <c r="C4906"/>
      <c r="D4906"/>
      <c r="E4906"/>
      <c r="F4906"/>
    </row>
    <row r="4907" spans="1:6" ht="15" x14ac:dyDescent="0.25">
      <c r="A4907"/>
      <c r="B4907"/>
      <c r="C4907"/>
      <c r="D4907"/>
      <c r="E4907"/>
      <c r="F4907"/>
    </row>
    <row r="4908" spans="1:6" ht="15" x14ac:dyDescent="0.25">
      <c r="A4908"/>
      <c r="B4908"/>
      <c r="C4908"/>
      <c r="D4908"/>
      <c r="E4908"/>
      <c r="F4908"/>
    </row>
    <row r="4909" spans="1:6" ht="15" x14ac:dyDescent="0.25">
      <c r="A4909"/>
      <c r="B4909"/>
      <c r="C4909"/>
      <c r="D4909"/>
      <c r="E4909"/>
      <c r="F4909"/>
    </row>
    <row r="4910" spans="1:6" ht="15" x14ac:dyDescent="0.25">
      <c r="A4910"/>
      <c r="B4910"/>
      <c r="C4910"/>
      <c r="D4910"/>
      <c r="E4910"/>
      <c r="F4910"/>
    </row>
    <row r="4911" spans="1:6" ht="15" x14ac:dyDescent="0.25">
      <c r="A4911"/>
      <c r="B4911"/>
      <c r="C4911"/>
      <c r="D4911"/>
      <c r="E4911"/>
      <c r="F4911"/>
    </row>
    <row r="4912" spans="1:6" ht="15" x14ac:dyDescent="0.25">
      <c r="A4912"/>
      <c r="B4912"/>
      <c r="C4912"/>
      <c r="D4912"/>
      <c r="E4912"/>
      <c r="F4912"/>
    </row>
    <row r="4913" spans="1:6" ht="15" x14ac:dyDescent="0.25">
      <c r="A4913"/>
      <c r="B4913"/>
      <c r="C4913"/>
      <c r="D4913"/>
      <c r="E4913"/>
      <c r="F4913"/>
    </row>
    <row r="4914" spans="1:6" ht="15" x14ac:dyDescent="0.25">
      <c r="A4914"/>
      <c r="B4914"/>
      <c r="C4914"/>
      <c r="D4914"/>
      <c r="E4914"/>
      <c r="F4914"/>
    </row>
    <row r="4915" spans="1:6" ht="15" x14ac:dyDescent="0.25">
      <c r="A4915"/>
      <c r="B4915"/>
      <c r="C4915"/>
      <c r="D4915"/>
      <c r="E4915"/>
      <c r="F4915"/>
    </row>
    <row r="4916" spans="1:6" ht="15" x14ac:dyDescent="0.25">
      <c r="A4916"/>
      <c r="B4916"/>
      <c r="C4916"/>
      <c r="D4916"/>
      <c r="E4916"/>
      <c r="F4916"/>
    </row>
    <row r="4917" spans="1:6" ht="15" x14ac:dyDescent="0.25">
      <c r="A4917"/>
      <c r="B4917"/>
      <c r="C4917"/>
      <c r="D4917"/>
      <c r="E4917"/>
      <c r="F4917"/>
    </row>
    <row r="4918" spans="1:6" ht="15" x14ac:dyDescent="0.25">
      <c r="A4918"/>
      <c r="B4918"/>
      <c r="C4918"/>
      <c r="D4918"/>
      <c r="E4918"/>
      <c r="F4918"/>
    </row>
    <row r="4919" spans="1:6" ht="15" x14ac:dyDescent="0.25">
      <c r="A4919"/>
      <c r="B4919"/>
      <c r="C4919"/>
      <c r="D4919"/>
      <c r="E4919"/>
      <c r="F4919"/>
    </row>
    <row r="4920" spans="1:6" ht="15" x14ac:dyDescent="0.25">
      <c r="A4920"/>
      <c r="B4920"/>
      <c r="C4920"/>
      <c r="D4920"/>
      <c r="E4920"/>
      <c r="F4920"/>
    </row>
    <row r="4921" spans="1:6" ht="15" x14ac:dyDescent="0.25">
      <c r="A4921"/>
      <c r="B4921"/>
      <c r="C4921"/>
      <c r="D4921"/>
      <c r="E4921"/>
      <c r="F4921"/>
    </row>
    <row r="4922" spans="1:6" ht="15" x14ac:dyDescent="0.25">
      <c r="A4922"/>
      <c r="B4922"/>
      <c r="C4922"/>
      <c r="D4922"/>
      <c r="E4922"/>
      <c r="F4922"/>
    </row>
    <row r="4923" spans="1:6" ht="15" x14ac:dyDescent="0.25">
      <c r="A4923"/>
      <c r="B4923"/>
      <c r="C4923"/>
      <c r="D4923"/>
      <c r="E4923"/>
      <c r="F4923"/>
    </row>
    <row r="4924" spans="1:6" ht="15" x14ac:dyDescent="0.25">
      <c r="A4924"/>
      <c r="B4924"/>
      <c r="C4924"/>
      <c r="D4924"/>
      <c r="E4924"/>
      <c r="F4924"/>
    </row>
    <row r="4925" spans="1:6" ht="15" x14ac:dyDescent="0.25">
      <c r="A4925"/>
      <c r="B4925"/>
      <c r="C4925"/>
      <c r="D4925"/>
      <c r="E4925"/>
      <c r="F4925"/>
    </row>
    <row r="4926" spans="1:6" ht="15" x14ac:dyDescent="0.25">
      <c r="A4926"/>
      <c r="B4926"/>
      <c r="C4926"/>
      <c r="D4926"/>
      <c r="E4926"/>
      <c r="F4926"/>
    </row>
    <row r="4927" spans="1:6" ht="15" x14ac:dyDescent="0.25">
      <c r="A4927"/>
      <c r="B4927"/>
      <c r="C4927"/>
      <c r="D4927"/>
      <c r="E4927"/>
      <c r="F4927"/>
    </row>
    <row r="4928" spans="1:6" ht="15" x14ac:dyDescent="0.25">
      <c r="A4928"/>
      <c r="B4928"/>
      <c r="C4928"/>
      <c r="D4928"/>
      <c r="E4928"/>
      <c r="F4928"/>
    </row>
    <row r="4929" spans="1:6" ht="15" x14ac:dyDescent="0.25">
      <c r="A4929"/>
      <c r="B4929"/>
      <c r="C4929"/>
      <c r="D4929"/>
      <c r="E4929"/>
      <c r="F4929"/>
    </row>
    <row r="4930" spans="1:6" ht="15" x14ac:dyDescent="0.25">
      <c r="A4930"/>
      <c r="B4930"/>
      <c r="C4930"/>
      <c r="D4930"/>
      <c r="E4930"/>
      <c r="F4930"/>
    </row>
    <row r="4931" spans="1:6" ht="15" x14ac:dyDescent="0.25">
      <c r="A4931"/>
      <c r="B4931"/>
      <c r="C4931"/>
      <c r="D4931"/>
      <c r="E4931"/>
      <c r="F4931"/>
    </row>
    <row r="4932" spans="1:6" ht="15" x14ac:dyDescent="0.25">
      <c r="A4932"/>
      <c r="B4932"/>
      <c r="C4932"/>
      <c r="D4932"/>
      <c r="E4932"/>
      <c r="F4932"/>
    </row>
    <row r="4933" spans="1:6" ht="15" x14ac:dyDescent="0.25">
      <c r="A4933"/>
      <c r="B4933"/>
      <c r="C4933"/>
      <c r="D4933"/>
      <c r="E4933"/>
      <c r="F4933"/>
    </row>
    <row r="4934" spans="1:6" ht="15" x14ac:dyDescent="0.25">
      <c r="A4934"/>
      <c r="B4934"/>
      <c r="C4934"/>
      <c r="D4934"/>
      <c r="E4934"/>
      <c r="F4934"/>
    </row>
    <row r="4935" spans="1:6" ht="15" x14ac:dyDescent="0.25">
      <c r="A4935"/>
      <c r="B4935"/>
      <c r="C4935"/>
      <c r="D4935"/>
      <c r="E4935"/>
      <c r="F4935"/>
    </row>
    <row r="4936" spans="1:6" ht="15" x14ac:dyDescent="0.25">
      <c r="A4936"/>
      <c r="B4936"/>
      <c r="C4936"/>
      <c r="D4936"/>
      <c r="E4936"/>
      <c r="F4936"/>
    </row>
    <row r="4937" spans="1:6" ht="15" x14ac:dyDescent="0.25">
      <c r="A4937"/>
      <c r="B4937"/>
      <c r="C4937"/>
      <c r="D4937"/>
      <c r="E4937"/>
      <c r="F4937"/>
    </row>
    <row r="4938" spans="1:6" ht="15" x14ac:dyDescent="0.25">
      <c r="A4938"/>
      <c r="B4938"/>
      <c r="C4938"/>
      <c r="D4938"/>
      <c r="E4938"/>
      <c r="F4938"/>
    </row>
    <row r="4939" spans="1:6" ht="15" x14ac:dyDescent="0.25">
      <c r="A4939"/>
      <c r="B4939"/>
      <c r="C4939"/>
      <c r="D4939"/>
      <c r="E4939"/>
      <c r="F4939"/>
    </row>
    <row r="4940" spans="1:6" ht="15" x14ac:dyDescent="0.25">
      <c r="A4940"/>
      <c r="B4940"/>
      <c r="C4940"/>
      <c r="D4940"/>
      <c r="E4940"/>
      <c r="F4940"/>
    </row>
    <row r="4941" spans="1:6" ht="15" x14ac:dyDescent="0.25">
      <c r="A4941"/>
      <c r="B4941"/>
      <c r="C4941"/>
      <c r="D4941"/>
      <c r="E4941"/>
      <c r="F4941"/>
    </row>
    <row r="4942" spans="1:6" ht="15" x14ac:dyDescent="0.25">
      <c r="A4942"/>
      <c r="B4942"/>
      <c r="C4942"/>
      <c r="D4942"/>
      <c r="E4942"/>
      <c r="F4942"/>
    </row>
    <row r="4943" spans="1:6" ht="15" x14ac:dyDescent="0.25">
      <c r="A4943"/>
      <c r="B4943"/>
      <c r="C4943"/>
      <c r="D4943"/>
      <c r="E4943"/>
      <c r="F4943"/>
    </row>
    <row r="4944" spans="1:6" ht="15" x14ac:dyDescent="0.25">
      <c r="A4944"/>
      <c r="B4944"/>
      <c r="C4944"/>
      <c r="D4944"/>
      <c r="E4944"/>
      <c r="F4944"/>
    </row>
    <row r="4945" spans="1:6" ht="15" x14ac:dyDescent="0.25">
      <c r="A4945"/>
      <c r="B4945"/>
      <c r="C4945"/>
      <c r="D4945"/>
      <c r="E4945"/>
      <c r="F4945"/>
    </row>
    <row r="4946" spans="1:6" ht="15" x14ac:dyDescent="0.25">
      <c r="A4946"/>
      <c r="B4946"/>
      <c r="C4946"/>
      <c r="D4946"/>
      <c r="E4946"/>
      <c r="F4946"/>
    </row>
    <row r="4947" spans="1:6" ht="15" x14ac:dyDescent="0.25">
      <c r="A4947"/>
      <c r="B4947"/>
      <c r="C4947"/>
      <c r="D4947"/>
      <c r="E4947"/>
      <c r="F4947"/>
    </row>
    <row r="4948" spans="1:6" ht="15" x14ac:dyDescent="0.25">
      <c r="A4948"/>
      <c r="B4948"/>
      <c r="C4948"/>
      <c r="D4948"/>
      <c r="E4948"/>
      <c r="F4948"/>
    </row>
    <row r="4949" spans="1:6" ht="15" x14ac:dyDescent="0.25">
      <c r="A4949"/>
      <c r="B4949"/>
      <c r="C4949"/>
      <c r="D4949"/>
      <c r="E4949"/>
      <c r="F4949"/>
    </row>
    <row r="4950" spans="1:6" ht="15" x14ac:dyDescent="0.25">
      <c r="A4950"/>
      <c r="B4950"/>
      <c r="C4950"/>
      <c r="D4950"/>
      <c r="E4950"/>
      <c r="F4950"/>
    </row>
    <row r="4951" spans="1:6" ht="15" x14ac:dyDescent="0.25">
      <c r="A4951"/>
      <c r="B4951"/>
      <c r="C4951"/>
      <c r="D4951"/>
      <c r="E4951"/>
      <c r="F4951"/>
    </row>
    <row r="4952" spans="1:6" ht="15" x14ac:dyDescent="0.25">
      <c r="A4952"/>
      <c r="B4952"/>
      <c r="C4952"/>
      <c r="D4952"/>
      <c r="E4952"/>
      <c r="F4952"/>
    </row>
    <row r="4953" spans="1:6" ht="15" x14ac:dyDescent="0.25">
      <c r="A4953"/>
      <c r="B4953"/>
      <c r="C4953"/>
      <c r="D4953"/>
      <c r="E4953"/>
      <c r="F4953"/>
    </row>
    <row r="4954" spans="1:6" ht="15" x14ac:dyDescent="0.25">
      <c r="A4954"/>
      <c r="B4954"/>
      <c r="C4954"/>
      <c r="D4954"/>
      <c r="E4954"/>
      <c r="F4954"/>
    </row>
    <row r="4955" spans="1:6" ht="15" x14ac:dyDescent="0.25">
      <c r="A4955"/>
      <c r="B4955"/>
      <c r="C4955"/>
      <c r="D4955"/>
      <c r="E4955"/>
      <c r="F4955"/>
    </row>
    <row r="4956" spans="1:6" ht="15" x14ac:dyDescent="0.25">
      <c r="A4956"/>
      <c r="B4956"/>
      <c r="C4956"/>
      <c r="D4956"/>
      <c r="E4956"/>
      <c r="F4956"/>
    </row>
    <row r="4957" spans="1:6" ht="15" x14ac:dyDescent="0.25">
      <c r="A4957"/>
      <c r="B4957"/>
      <c r="C4957"/>
      <c r="D4957"/>
      <c r="E4957"/>
      <c r="F4957"/>
    </row>
    <row r="4958" spans="1:6" ht="15" x14ac:dyDescent="0.25">
      <c r="A4958"/>
      <c r="B4958"/>
      <c r="C4958"/>
      <c r="D4958"/>
      <c r="E4958"/>
      <c r="F4958"/>
    </row>
    <row r="4959" spans="1:6" ht="15" x14ac:dyDescent="0.25">
      <c r="A4959"/>
      <c r="B4959"/>
      <c r="C4959"/>
      <c r="D4959"/>
      <c r="E4959"/>
      <c r="F4959"/>
    </row>
    <row r="4960" spans="1:6" ht="15" x14ac:dyDescent="0.25">
      <c r="A4960"/>
      <c r="B4960"/>
      <c r="C4960"/>
      <c r="D4960"/>
      <c r="E4960"/>
      <c r="F4960"/>
    </row>
    <row r="4961" spans="1:6" ht="15" x14ac:dyDescent="0.25">
      <c r="A4961"/>
      <c r="B4961"/>
      <c r="C4961"/>
      <c r="D4961"/>
      <c r="E4961"/>
      <c r="F4961"/>
    </row>
    <row r="4962" spans="1:6" ht="15" x14ac:dyDescent="0.25">
      <c r="A4962"/>
      <c r="B4962"/>
      <c r="C4962"/>
      <c r="D4962"/>
      <c r="E4962"/>
      <c r="F4962"/>
    </row>
    <row r="4963" spans="1:6" ht="15" x14ac:dyDescent="0.25">
      <c r="A4963"/>
      <c r="B4963"/>
      <c r="C4963"/>
      <c r="D4963"/>
      <c r="E4963"/>
      <c r="F4963"/>
    </row>
    <row r="4964" spans="1:6" ht="15" x14ac:dyDescent="0.25">
      <c r="A4964"/>
      <c r="B4964"/>
      <c r="C4964"/>
      <c r="D4964"/>
      <c r="E4964"/>
      <c r="F4964"/>
    </row>
    <row r="4965" spans="1:6" ht="15" x14ac:dyDescent="0.25">
      <c r="A4965"/>
      <c r="B4965"/>
      <c r="C4965"/>
      <c r="D4965"/>
      <c r="E4965"/>
      <c r="F4965"/>
    </row>
    <row r="4966" spans="1:6" ht="15" x14ac:dyDescent="0.25">
      <c r="A4966"/>
      <c r="B4966"/>
      <c r="C4966"/>
      <c r="D4966"/>
      <c r="E4966"/>
      <c r="F4966"/>
    </row>
    <row r="4967" spans="1:6" ht="15" x14ac:dyDescent="0.25">
      <c r="A4967"/>
      <c r="B4967"/>
      <c r="C4967"/>
      <c r="D4967"/>
      <c r="E4967"/>
      <c r="F4967"/>
    </row>
    <row r="4968" spans="1:6" ht="15" x14ac:dyDescent="0.25">
      <c r="A4968"/>
      <c r="B4968"/>
      <c r="C4968"/>
      <c r="D4968"/>
      <c r="E4968"/>
      <c r="F4968"/>
    </row>
    <row r="4969" spans="1:6" ht="15" x14ac:dyDescent="0.25">
      <c r="A4969"/>
      <c r="B4969"/>
      <c r="C4969"/>
      <c r="D4969"/>
      <c r="E4969"/>
      <c r="F4969"/>
    </row>
    <row r="4970" spans="1:6" ht="15" x14ac:dyDescent="0.25">
      <c r="A4970"/>
      <c r="B4970"/>
      <c r="C4970"/>
      <c r="D4970"/>
      <c r="E4970"/>
      <c r="F4970"/>
    </row>
    <row r="4971" spans="1:6" ht="15" x14ac:dyDescent="0.25">
      <c r="A4971"/>
      <c r="B4971"/>
      <c r="C4971"/>
      <c r="D4971"/>
      <c r="E4971"/>
      <c r="F4971"/>
    </row>
    <row r="4972" spans="1:6" ht="15" x14ac:dyDescent="0.25">
      <c r="A4972"/>
      <c r="B4972"/>
      <c r="C4972"/>
      <c r="D4972"/>
      <c r="E4972"/>
      <c r="F4972"/>
    </row>
    <row r="4973" spans="1:6" ht="15" x14ac:dyDescent="0.25">
      <c r="A4973"/>
      <c r="B4973"/>
      <c r="C4973"/>
      <c r="D4973"/>
      <c r="E4973"/>
      <c r="F4973"/>
    </row>
    <row r="4974" spans="1:6" ht="15" x14ac:dyDescent="0.25">
      <c r="A4974"/>
      <c r="B4974"/>
      <c r="C4974"/>
      <c r="D4974"/>
      <c r="E4974"/>
      <c r="F4974"/>
    </row>
    <row r="4975" spans="1:6" ht="15" x14ac:dyDescent="0.25">
      <c r="A4975"/>
      <c r="B4975"/>
      <c r="C4975"/>
      <c r="D4975"/>
      <c r="E4975"/>
      <c r="F4975"/>
    </row>
    <row r="4976" spans="1:6" ht="15" x14ac:dyDescent="0.25">
      <c r="A4976"/>
      <c r="B4976"/>
      <c r="C4976"/>
      <c r="D4976"/>
      <c r="E4976"/>
      <c r="F4976"/>
    </row>
    <row r="4977" spans="1:6" ht="15" x14ac:dyDescent="0.25">
      <c r="A4977"/>
      <c r="B4977"/>
      <c r="C4977"/>
      <c r="D4977"/>
      <c r="E4977"/>
      <c r="F4977"/>
    </row>
    <row r="4978" spans="1:6" ht="15" x14ac:dyDescent="0.25">
      <c r="A4978"/>
      <c r="B4978"/>
      <c r="C4978"/>
      <c r="D4978"/>
      <c r="E4978"/>
      <c r="F4978"/>
    </row>
    <row r="4979" spans="1:6" ht="15" x14ac:dyDescent="0.25">
      <c r="A4979"/>
      <c r="B4979"/>
      <c r="C4979"/>
      <c r="D4979"/>
      <c r="E4979"/>
      <c r="F4979"/>
    </row>
    <row r="4980" spans="1:6" ht="15" x14ac:dyDescent="0.25">
      <c r="A4980"/>
      <c r="B4980"/>
      <c r="C4980"/>
      <c r="D4980"/>
      <c r="E4980"/>
      <c r="F4980"/>
    </row>
    <row r="4981" spans="1:6" ht="15" x14ac:dyDescent="0.25">
      <c r="A4981"/>
      <c r="B4981"/>
      <c r="C4981"/>
      <c r="D4981"/>
      <c r="E4981"/>
      <c r="F4981"/>
    </row>
    <row r="4982" spans="1:6" ht="15" x14ac:dyDescent="0.25">
      <c r="A4982"/>
      <c r="B4982"/>
      <c r="C4982"/>
      <c r="D4982"/>
      <c r="E4982"/>
      <c r="F4982"/>
    </row>
    <row r="4983" spans="1:6" ht="15" x14ac:dyDescent="0.25">
      <c r="A4983"/>
      <c r="B4983"/>
      <c r="C4983"/>
      <c r="D4983"/>
      <c r="E4983"/>
      <c r="F4983"/>
    </row>
    <row r="4984" spans="1:6" ht="15" x14ac:dyDescent="0.25">
      <c r="A4984"/>
      <c r="B4984"/>
      <c r="C4984"/>
      <c r="D4984"/>
      <c r="E4984"/>
      <c r="F4984"/>
    </row>
    <row r="4985" spans="1:6" ht="15" x14ac:dyDescent="0.25">
      <c r="A4985"/>
      <c r="B4985"/>
      <c r="C4985"/>
      <c r="D4985"/>
      <c r="E4985"/>
      <c r="F4985"/>
    </row>
    <row r="4986" spans="1:6" ht="15" x14ac:dyDescent="0.25">
      <c r="A4986"/>
      <c r="B4986"/>
      <c r="C4986"/>
      <c r="D4986"/>
      <c r="E4986"/>
      <c r="F4986"/>
    </row>
    <row r="4987" spans="1:6" ht="15" x14ac:dyDescent="0.25">
      <c r="A4987"/>
      <c r="B4987"/>
      <c r="C4987"/>
      <c r="D4987"/>
      <c r="E4987"/>
      <c r="F4987"/>
    </row>
    <row r="4988" spans="1:6" ht="15" x14ac:dyDescent="0.25">
      <c r="A4988"/>
      <c r="B4988"/>
      <c r="C4988"/>
      <c r="D4988"/>
      <c r="E4988"/>
      <c r="F4988"/>
    </row>
    <row r="4989" spans="1:6" ht="15" x14ac:dyDescent="0.25">
      <c r="A4989"/>
      <c r="B4989"/>
      <c r="C4989"/>
      <c r="D4989"/>
      <c r="E4989"/>
      <c r="F4989"/>
    </row>
    <row r="4990" spans="1:6" ht="15" x14ac:dyDescent="0.25">
      <c r="A4990"/>
      <c r="B4990"/>
      <c r="C4990"/>
      <c r="D4990"/>
      <c r="E4990"/>
      <c r="F4990"/>
    </row>
    <row r="4991" spans="1:6" ht="15" x14ac:dyDescent="0.25">
      <c r="A4991"/>
      <c r="B4991"/>
      <c r="C4991"/>
      <c r="D4991"/>
      <c r="E4991"/>
      <c r="F4991"/>
    </row>
    <row r="4992" spans="1:6" ht="15" x14ac:dyDescent="0.25">
      <c r="A4992"/>
      <c r="B4992"/>
      <c r="C4992"/>
      <c r="D4992"/>
      <c r="E4992"/>
      <c r="F4992"/>
    </row>
    <row r="4993" spans="1:6" ht="15" x14ac:dyDescent="0.25">
      <c r="A4993"/>
      <c r="B4993"/>
      <c r="C4993"/>
      <c r="D4993"/>
      <c r="E4993"/>
      <c r="F4993"/>
    </row>
    <row r="4994" spans="1:6" ht="15" x14ac:dyDescent="0.25">
      <c r="A4994"/>
      <c r="B4994"/>
      <c r="C4994"/>
      <c r="D4994"/>
      <c r="E4994"/>
      <c r="F4994"/>
    </row>
    <row r="4995" spans="1:6" ht="15" x14ac:dyDescent="0.25">
      <c r="A4995"/>
      <c r="B4995"/>
      <c r="C4995"/>
      <c r="D4995"/>
      <c r="E4995"/>
      <c r="F4995"/>
    </row>
    <row r="4996" spans="1:6" ht="15" x14ac:dyDescent="0.25">
      <c r="A4996"/>
      <c r="B4996"/>
      <c r="C4996"/>
      <c r="D4996"/>
      <c r="E4996"/>
      <c r="F4996"/>
    </row>
    <row r="4997" spans="1:6" ht="15" x14ac:dyDescent="0.25">
      <c r="A4997"/>
      <c r="B4997"/>
      <c r="C4997"/>
      <c r="D4997"/>
      <c r="E4997"/>
      <c r="F4997"/>
    </row>
    <row r="4998" spans="1:6" ht="15" x14ac:dyDescent="0.25">
      <c r="A4998"/>
      <c r="B4998"/>
      <c r="C4998"/>
      <c r="D4998"/>
      <c r="E4998"/>
      <c r="F4998"/>
    </row>
    <row r="4999" spans="1:6" ht="15" x14ac:dyDescent="0.25">
      <c r="A4999"/>
      <c r="B4999"/>
      <c r="C4999"/>
      <c r="D4999"/>
      <c r="E4999"/>
      <c r="F4999"/>
    </row>
    <row r="5000" spans="1:6" ht="15" x14ac:dyDescent="0.25">
      <c r="A5000"/>
      <c r="B5000"/>
      <c r="C5000"/>
      <c r="D5000"/>
      <c r="E5000"/>
      <c r="F5000"/>
    </row>
    <row r="5001" spans="1:6" ht="15" x14ac:dyDescent="0.25">
      <c r="A5001"/>
      <c r="B5001"/>
      <c r="C5001"/>
      <c r="D5001"/>
      <c r="E5001"/>
      <c r="F5001"/>
    </row>
  </sheetData>
  <mergeCells count="3">
    <mergeCell ref="G1:K1"/>
    <mergeCell ref="L1:P1"/>
    <mergeCell ref="Q1:U1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3EDB9-9B8D-44A2-9D27-B0B837CE8425}">
  <sheetPr codeName="Sheet10">
    <tabColor rgb="FF0070C0"/>
  </sheetPr>
  <dimension ref="A1:V5001"/>
  <sheetViews>
    <sheetView zoomScale="80" zoomScaleNormal="80" workbookViewId="0">
      <selection activeCell="G2" sqref="G2"/>
    </sheetView>
  </sheetViews>
  <sheetFormatPr defaultColWidth="8.7109375" defaultRowHeight="12.75" x14ac:dyDescent="0.2"/>
  <cols>
    <col min="1" max="1" width="12.85546875" style="1" customWidth="1"/>
    <col min="2" max="2" width="12.140625" style="1" customWidth="1"/>
    <col min="3" max="3" width="14.140625" style="1" customWidth="1"/>
    <col min="4" max="4" width="10.85546875" style="1" customWidth="1"/>
    <col min="5" max="5" width="15.5703125" style="1" bestFit="1" customWidth="1"/>
    <col min="6" max="6" width="11.7109375" style="1" customWidth="1"/>
    <col min="7" max="7" width="12.140625" style="1" customWidth="1"/>
    <col min="8" max="8" width="12.28515625" style="1" customWidth="1"/>
    <col min="9" max="9" width="14.5703125" style="1" customWidth="1"/>
    <col min="10" max="11" width="11.85546875" style="1" customWidth="1"/>
    <col min="12" max="12" width="13.42578125" style="1" customWidth="1"/>
    <col min="13" max="13" width="11.140625" style="1" customWidth="1"/>
    <col min="14" max="14" width="16.140625" style="1" bestFit="1" customWidth="1"/>
    <col min="15" max="16" width="9.7109375" style="1" customWidth="1"/>
    <col min="17" max="17" width="14.5703125" style="1" customWidth="1"/>
    <col min="18" max="18" width="13.5703125" style="1" customWidth="1"/>
    <col min="19" max="19" width="12.42578125" style="1" customWidth="1"/>
    <col min="20" max="20" width="15.140625" style="1" customWidth="1"/>
    <col min="21" max="21" width="14" style="1" bestFit="1" customWidth="1"/>
    <col min="22" max="22" width="15" style="1" customWidth="1"/>
    <col min="23" max="16384" width="8.7109375" style="1"/>
  </cols>
  <sheetData>
    <row r="1" spans="1:22" ht="33.950000000000003" customHeight="1" x14ac:dyDescent="0.2">
      <c r="A1" s="22"/>
      <c r="B1" s="22"/>
      <c r="C1" s="22"/>
      <c r="D1" s="22"/>
      <c r="E1" s="22"/>
      <c r="F1" s="22"/>
      <c r="G1" s="40" t="s">
        <v>613</v>
      </c>
      <c r="H1" s="40"/>
      <c r="I1" s="40"/>
      <c r="J1" s="40"/>
      <c r="K1" s="40"/>
      <c r="L1" s="38" t="s">
        <v>614</v>
      </c>
      <c r="M1" s="38"/>
      <c r="N1" s="38"/>
      <c r="O1" s="38"/>
      <c r="P1" s="38"/>
      <c r="Q1" s="39" t="s">
        <v>615</v>
      </c>
      <c r="R1" s="39"/>
      <c r="S1" s="39"/>
      <c r="T1" s="39"/>
      <c r="U1" s="39"/>
      <c r="V1" s="28" t="s">
        <v>616</v>
      </c>
    </row>
    <row r="2" spans="1:22" s="2" customFormat="1" ht="54.6" customHeight="1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23" t="s">
        <v>638</v>
      </c>
      <c r="H2" s="6" t="s">
        <v>617</v>
      </c>
      <c r="I2" s="21" t="s">
        <v>618</v>
      </c>
      <c r="J2" s="9" t="s">
        <v>619</v>
      </c>
      <c r="K2" s="10" t="s">
        <v>620</v>
      </c>
      <c r="L2" s="24" t="s">
        <v>637</v>
      </c>
      <c r="M2" s="20" t="s">
        <v>621</v>
      </c>
      <c r="N2" s="21" t="s">
        <v>622</v>
      </c>
      <c r="O2" s="9" t="s">
        <v>623</v>
      </c>
      <c r="P2" s="10" t="s">
        <v>624</v>
      </c>
      <c r="Q2" s="25" t="s">
        <v>639</v>
      </c>
      <c r="R2" s="20" t="s">
        <v>625</v>
      </c>
      <c r="S2" s="21" t="s">
        <v>626</v>
      </c>
      <c r="T2" s="9" t="s">
        <v>627</v>
      </c>
      <c r="U2" s="10" t="s">
        <v>628</v>
      </c>
      <c r="V2" s="27" t="s">
        <v>632</v>
      </c>
    </row>
    <row r="3" spans="1:22" ht="15" x14ac:dyDescent="0.25">
      <c r="A3" t="s">
        <v>6</v>
      </c>
      <c r="B3" t="s">
        <v>7</v>
      </c>
      <c r="C3" t="s">
        <v>8</v>
      </c>
      <c r="D3" t="s">
        <v>7</v>
      </c>
      <c r="E3" t="s">
        <v>9</v>
      </c>
      <c r="F3" t="s">
        <v>7</v>
      </c>
      <c r="G3" s="4">
        <v>455539.99277758447</v>
      </c>
      <c r="H3" s="7">
        <v>2</v>
      </c>
      <c r="I3" s="5">
        <v>0</v>
      </c>
      <c r="J3" s="5">
        <v>15890.929980613377</v>
      </c>
      <c r="K3" s="8">
        <v>15890.929980613377</v>
      </c>
      <c r="L3" s="8">
        <v>121477.33140735587</v>
      </c>
      <c r="M3" s="7">
        <v>2</v>
      </c>
      <c r="N3" s="5">
        <v>0</v>
      </c>
      <c r="O3" s="5">
        <v>6229.6067388387628</v>
      </c>
      <c r="P3" s="8">
        <v>6229.6067388387628</v>
      </c>
      <c r="Q3" s="8">
        <v>636748.48353289254</v>
      </c>
      <c r="R3" s="5">
        <v>2</v>
      </c>
      <c r="S3" s="5">
        <v>10792.347178523583</v>
      </c>
      <c r="T3" s="5">
        <v>32377.041535570745</v>
      </c>
      <c r="U3" s="8">
        <v>43169.388714094326</v>
      </c>
      <c r="V3" s="26">
        <f>SUM(sev_pin_ma[[#This Row],[Total IDPs PiN]],sev_pin_ma[[#This Row],[Total Returnees PiN]],sev_pin_ma[[#This Row],[Total HC PiN]])</f>
        <v>65289.925433546465</v>
      </c>
    </row>
    <row r="4" spans="1:22" ht="15" x14ac:dyDescent="0.25">
      <c r="A4" t="s">
        <v>10</v>
      </c>
      <c r="B4" t="s">
        <v>11</v>
      </c>
      <c r="C4" t="s">
        <v>12</v>
      </c>
      <c r="D4" t="s">
        <v>13</v>
      </c>
      <c r="E4" t="s">
        <v>14</v>
      </c>
      <c r="F4" t="s">
        <v>13</v>
      </c>
      <c r="G4" s="4">
        <v>140310.72513750842</v>
      </c>
      <c r="H4" s="7">
        <v>5</v>
      </c>
      <c r="I4" s="5">
        <v>113584.87273036396</v>
      </c>
      <c r="J4" s="5">
        <v>0</v>
      </c>
      <c r="K4" s="8">
        <v>113584.87273036396</v>
      </c>
      <c r="L4" s="5">
        <v>160355.81949885812</v>
      </c>
      <c r="M4" s="7">
        <v>3</v>
      </c>
      <c r="N4" s="5">
        <v>22907.974214122591</v>
      </c>
      <c r="O4" s="5">
        <v>38179.957023537652</v>
      </c>
      <c r="P4" s="5">
        <v>61087.931237660247</v>
      </c>
      <c r="Q4" s="5">
        <v>628996.88034545979</v>
      </c>
      <c r="R4" s="5">
        <v>3</v>
      </c>
      <c r="S4" s="5">
        <v>113870.12489012646</v>
      </c>
      <c r="T4" s="5">
        <v>140982.05938777566</v>
      </c>
      <c r="U4" s="5">
        <v>254852.18427790212</v>
      </c>
      <c r="V4" s="26">
        <f>SUM(sev_pin_ma[[#This Row],[Total IDPs PiN]],sev_pin_ma[[#This Row],[Total Returnees PiN]],sev_pin_ma[[#This Row],[Total HC PiN]])</f>
        <v>429524.98824592633</v>
      </c>
    </row>
    <row r="5" spans="1:22" ht="15" x14ac:dyDescent="0.25">
      <c r="A5" t="s">
        <v>10</v>
      </c>
      <c r="B5" t="s">
        <v>11</v>
      </c>
      <c r="C5" t="s">
        <v>12</v>
      </c>
      <c r="D5" t="s">
        <v>13</v>
      </c>
      <c r="E5" t="s">
        <v>15</v>
      </c>
      <c r="F5" t="s">
        <v>16</v>
      </c>
      <c r="G5" s="4">
        <v>78470.636690903397</v>
      </c>
      <c r="H5" s="7">
        <v>2</v>
      </c>
      <c r="I5" s="5">
        <v>0</v>
      </c>
      <c r="J5" s="5">
        <v>13078.43944848391</v>
      </c>
      <c r="K5" s="8">
        <v>13078.43944848391</v>
      </c>
      <c r="L5" s="5">
        <v>10642.74615461233</v>
      </c>
      <c r="M5" s="7">
        <v>3</v>
      </c>
      <c r="N5" s="5">
        <v>0</v>
      </c>
      <c r="O5" s="5">
        <v>7095.164103074887</v>
      </c>
      <c r="P5" s="5">
        <v>7095.164103074887</v>
      </c>
      <c r="Q5" s="5">
        <v>52021.489121928316</v>
      </c>
      <c r="R5" s="5">
        <v>3</v>
      </c>
      <c r="S5" s="5">
        <v>1182.3065709529155</v>
      </c>
      <c r="T5" s="5">
        <v>10640.759138576241</v>
      </c>
      <c r="U5" s="5">
        <v>11823.065709529157</v>
      </c>
      <c r="V5" s="26">
        <f>SUM(sev_pin_ma[[#This Row],[Total IDPs PiN]],sev_pin_ma[[#This Row],[Total Returnees PiN]],sev_pin_ma[[#This Row],[Total HC PiN]])</f>
        <v>31996.669261087955</v>
      </c>
    </row>
    <row r="6" spans="1:22" ht="15" x14ac:dyDescent="0.25">
      <c r="A6" t="s">
        <v>10</v>
      </c>
      <c r="B6" t="s">
        <v>11</v>
      </c>
      <c r="C6" t="s">
        <v>12</v>
      </c>
      <c r="D6" t="s">
        <v>13</v>
      </c>
      <c r="E6" t="s">
        <v>17</v>
      </c>
      <c r="F6" t="s">
        <v>18</v>
      </c>
      <c r="G6" s="4">
        <v>271.80608098200628</v>
      </c>
      <c r="H6" s="7">
        <v>2</v>
      </c>
      <c r="I6" s="5">
        <v>0</v>
      </c>
      <c r="J6" s="5">
        <v>0</v>
      </c>
      <c r="K6" s="8">
        <v>0</v>
      </c>
      <c r="L6" s="5">
        <v>18562.122363266932</v>
      </c>
      <c r="M6" s="7">
        <v>2</v>
      </c>
      <c r="N6" s="5">
        <v>2824.6707944101854</v>
      </c>
      <c r="O6" s="5">
        <v>0</v>
      </c>
      <c r="P6" s="5">
        <v>2824.6707944101854</v>
      </c>
      <c r="Q6" s="5">
        <v>11965.871199648085</v>
      </c>
      <c r="R6" s="5">
        <v>5</v>
      </c>
      <c r="S6" s="5">
        <v>3087.966761199506</v>
      </c>
      <c r="T6" s="5">
        <v>0</v>
      </c>
      <c r="U6" s="5">
        <v>3087.966761199506</v>
      </c>
      <c r="V6" s="26">
        <f>SUM(sev_pin_ma[[#This Row],[Total IDPs PiN]],sev_pin_ma[[#This Row],[Total Returnees PiN]],sev_pin_ma[[#This Row],[Total HC PiN]])</f>
        <v>5912.6375556096918</v>
      </c>
    </row>
    <row r="7" spans="1:22" ht="15" x14ac:dyDescent="0.25">
      <c r="A7" t="s">
        <v>10</v>
      </c>
      <c r="B7" t="s">
        <v>11</v>
      </c>
      <c r="C7" t="s">
        <v>12</v>
      </c>
      <c r="D7" t="s">
        <v>13</v>
      </c>
      <c r="E7" t="s">
        <v>19</v>
      </c>
      <c r="F7" t="s">
        <v>20</v>
      </c>
      <c r="G7" s="4">
        <v>116.44832322511596</v>
      </c>
      <c r="H7" s="7">
        <v>2</v>
      </c>
      <c r="I7" s="5">
        <v>0</v>
      </c>
      <c r="J7" s="5">
        <v>0</v>
      </c>
      <c r="K7" s="8">
        <v>0</v>
      </c>
      <c r="L7" s="5">
        <v>13800.347788084197</v>
      </c>
      <c r="M7" s="7">
        <v>2</v>
      </c>
      <c r="N7" s="5">
        <v>0</v>
      </c>
      <c r="O7" s="5">
        <v>920.02318587227978</v>
      </c>
      <c r="P7" s="5">
        <v>920.02318587227978</v>
      </c>
      <c r="Q7" s="5">
        <v>4750.3330003567607</v>
      </c>
      <c r="R7" s="5">
        <v>2</v>
      </c>
      <c r="S7" s="5">
        <v>0</v>
      </c>
      <c r="T7" s="5">
        <v>263.90738890870892</v>
      </c>
      <c r="U7" s="5">
        <v>263.90738890870892</v>
      </c>
      <c r="V7" s="26">
        <f>SUM(sev_pin_ma[[#This Row],[Total IDPs PiN]],sev_pin_ma[[#This Row],[Total Returnees PiN]],sev_pin_ma[[#This Row],[Total HC PiN]])</f>
        <v>1183.9305747809888</v>
      </c>
    </row>
    <row r="8" spans="1:22" ht="15" x14ac:dyDescent="0.25">
      <c r="A8" t="s">
        <v>10</v>
      </c>
      <c r="B8" t="s">
        <v>11</v>
      </c>
      <c r="C8" t="s">
        <v>12</v>
      </c>
      <c r="D8" t="s">
        <v>13</v>
      </c>
      <c r="E8" t="s">
        <v>21</v>
      </c>
      <c r="F8" t="s">
        <v>22</v>
      </c>
      <c r="G8" s="4">
        <v>12109.436493262925</v>
      </c>
      <c r="H8" s="7">
        <v>2</v>
      </c>
      <c r="I8" s="5">
        <v>0</v>
      </c>
      <c r="J8" s="5">
        <v>0</v>
      </c>
      <c r="K8" s="8">
        <v>0</v>
      </c>
      <c r="L8" s="5">
        <v>14734.208104441281</v>
      </c>
      <c r="M8" s="7">
        <v>2</v>
      </c>
      <c r="N8" s="5">
        <v>0</v>
      </c>
      <c r="O8" s="5">
        <v>0</v>
      </c>
      <c r="P8" s="5">
        <v>0</v>
      </c>
      <c r="Q8" s="5">
        <v>23350.06027586757</v>
      </c>
      <c r="R8" s="5">
        <v>2</v>
      </c>
      <c r="S8" s="5">
        <v>0</v>
      </c>
      <c r="T8" s="5">
        <v>631.08271015858304</v>
      </c>
      <c r="U8" s="5">
        <v>631.08271015858304</v>
      </c>
      <c r="V8" s="26">
        <f>SUM(sev_pin_ma[[#This Row],[Total IDPs PiN]],sev_pin_ma[[#This Row],[Total Returnees PiN]],sev_pin_ma[[#This Row],[Total HC PiN]])</f>
        <v>631.08271015858304</v>
      </c>
    </row>
    <row r="9" spans="1:22" ht="15" x14ac:dyDescent="0.25">
      <c r="A9" t="s">
        <v>10</v>
      </c>
      <c r="B9" t="s">
        <v>11</v>
      </c>
      <c r="C9" t="s">
        <v>12</v>
      </c>
      <c r="D9" t="s">
        <v>13</v>
      </c>
      <c r="E9" t="s">
        <v>23</v>
      </c>
      <c r="F9" t="s">
        <v>24</v>
      </c>
      <c r="G9" s="4">
        <v>79.402800266692068</v>
      </c>
      <c r="H9" s="7">
        <v>2</v>
      </c>
      <c r="I9" s="5">
        <v>0</v>
      </c>
      <c r="J9" s="5">
        <v>0</v>
      </c>
      <c r="K9" s="8">
        <v>0</v>
      </c>
      <c r="L9" s="5">
        <v>10979.025192875513</v>
      </c>
      <c r="M9" s="7">
        <v>2</v>
      </c>
      <c r="N9" s="5">
        <v>0</v>
      </c>
      <c r="O9" s="5">
        <v>0</v>
      </c>
      <c r="P9" s="5">
        <v>0</v>
      </c>
      <c r="Q9" s="5">
        <v>3328.6703876559677</v>
      </c>
      <c r="R9" s="5">
        <v>2</v>
      </c>
      <c r="S9" s="5">
        <v>384.07735242184248</v>
      </c>
      <c r="T9" s="5">
        <v>0</v>
      </c>
      <c r="U9" s="5">
        <v>384.07735242184248</v>
      </c>
      <c r="V9" s="26">
        <f>SUM(sev_pin_ma[[#This Row],[Total IDPs PiN]],sev_pin_ma[[#This Row],[Total Returnees PiN]],sev_pin_ma[[#This Row],[Total HC PiN]])</f>
        <v>384.07735242184248</v>
      </c>
    </row>
    <row r="10" spans="1:22" ht="15" x14ac:dyDescent="0.25">
      <c r="A10" t="s">
        <v>10</v>
      </c>
      <c r="B10" t="s">
        <v>11</v>
      </c>
      <c r="C10" t="s">
        <v>12</v>
      </c>
      <c r="D10" t="s">
        <v>13</v>
      </c>
      <c r="E10" t="s">
        <v>25</v>
      </c>
      <c r="F10" t="s">
        <v>26</v>
      </c>
      <c r="G10" s="4">
        <v>101.76503520720304</v>
      </c>
      <c r="H10" s="7">
        <v>2</v>
      </c>
      <c r="I10" s="5">
        <v>0</v>
      </c>
      <c r="J10" s="5">
        <v>0</v>
      </c>
      <c r="K10" s="8">
        <v>0</v>
      </c>
      <c r="L10" s="5">
        <v>6867.2269998845659</v>
      </c>
      <c r="M10" s="7">
        <v>2</v>
      </c>
      <c r="N10" s="5">
        <v>0</v>
      </c>
      <c r="O10" s="5">
        <v>0</v>
      </c>
      <c r="P10" s="5">
        <v>0</v>
      </c>
      <c r="Q10" s="5">
        <v>4295.7856631651848</v>
      </c>
      <c r="R10" s="5">
        <v>2</v>
      </c>
      <c r="S10" s="5">
        <v>0</v>
      </c>
      <c r="T10" s="5">
        <v>0</v>
      </c>
      <c r="U10" s="5">
        <v>0</v>
      </c>
      <c r="V10" s="26">
        <f>SUM(sev_pin_ma[[#This Row],[Total IDPs PiN]],sev_pin_ma[[#This Row],[Total Returnees PiN]],sev_pin_ma[[#This Row],[Total HC PiN]])</f>
        <v>0</v>
      </c>
    </row>
    <row r="11" spans="1:22" ht="15" x14ac:dyDescent="0.25">
      <c r="A11" t="s">
        <v>10</v>
      </c>
      <c r="B11" t="s">
        <v>11</v>
      </c>
      <c r="C11" t="s">
        <v>27</v>
      </c>
      <c r="D11" t="s">
        <v>28</v>
      </c>
      <c r="E11" t="s">
        <v>29</v>
      </c>
      <c r="F11" t="s">
        <v>28</v>
      </c>
      <c r="G11" s="4">
        <v>126881.87958531635</v>
      </c>
      <c r="H11" s="7">
        <v>2</v>
      </c>
      <c r="I11" s="5">
        <v>3731.8199878034206</v>
      </c>
      <c r="J11" s="5">
        <v>18659.099939017102</v>
      </c>
      <c r="K11" s="8">
        <v>22390.919926820523</v>
      </c>
      <c r="L11" s="5">
        <v>13535.000123140413</v>
      </c>
      <c r="M11" s="7">
        <v>2</v>
      </c>
      <c r="N11" s="5">
        <v>0</v>
      </c>
      <c r="O11" s="5">
        <v>0</v>
      </c>
      <c r="P11" s="5">
        <v>0</v>
      </c>
      <c r="Q11" s="5">
        <v>63652.583475222156</v>
      </c>
      <c r="R11" s="5">
        <v>2</v>
      </c>
      <c r="S11" s="5">
        <v>1552.5020359810292</v>
      </c>
      <c r="T11" s="5">
        <v>6210.0081439241167</v>
      </c>
      <c r="U11" s="5">
        <v>7762.5101799051463</v>
      </c>
      <c r="V11" s="26">
        <f>SUM(sev_pin_ma[[#This Row],[Total IDPs PiN]],sev_pin_ma[[#This Row],[Total Returnees PiN]],sev_pin_ma[[#This Row],[Total HC PiN]])</f>
        <v>30153.430106725667</v>
      </c>
    </row>
    <row r="12" spans="1:22" ht="15" x14ac:dyDescent="0.25">
      <c r="A12" t="s">
        <v>10</v>
      </c>
      <c r="B12" t="s">
        <v>11</v>
      </c>
      <c r="C12" t="s">
        <v>27</v>
      </c>
      <c r="D12" t="s">
        <v>28</v>
      </c>
      <c r="E12" t="s">
        <v>30</v>
      </c>
      <c r="F12" t="s">
        <v>31</v>
      </c>
      <c r="G12" s="4">
        <v>345.75182526724376</v>
      </c>
      <c r="H12" s="7">
        <v>2</v>
      </c>
      <c r="I12" s="5">
        <v>0</v>
      </c>
      <c r="J12" s="5">
        <v>0</v>
      </c>
      <c r="K12" s="8">
        <v>0</v>
      </c>
      <c r="L12" s="5">
        <v>3673.4367394719816</v>
      </c>
      <c r="M12" s="7">
        <v>2</v>
      </c>
      <c r="N12" s="5">
        <v>0</v>
      </c>
      <c r="O12" s="5">
        <v>0</v>
      </c>
      <c r="P12" s="5">
        <v>0</v>
      </c>
      <c r="Q12" s="5">
        <v>16859.039416530606</v>
      </c>
      <c r="R12" s="5">
        <v>2</v>
      </c>
      <c r="S12" s="5">
        <v>0</v>
      </c>
      <c r="T12" s="5">
        <v>0</v>
      </c>
      <c r="U12" s="5">
        <v>0</v>
      </c>
      <c r="V12" s="26">
        <f>SUM(sev_pin_ma[[#This Row],[Total IDPs PiN]],sev_pin_ma[[#This Row],[Total Returnees PiN]],sev_pin_ma[[#This Row],[Total HC PiN]])</f>
        <v>0</v>
      </c>
    </row>
    <row r="13" spans="1:22" ht="15" x14ac:dyDescent="0.25">
      <c r="A13" t="s">
        <v>10</v>
      </c>
      <c r="B13" t="s">
        <v>11</v>
      </c>
      <c r="C13" t="s">
        <v>27</v>
      </c>
      <c r="D13" t="s">
        <v>28</v>
      </c>
      <c r="E13" t="s">
        <v>32</v>
      </c>
      <c r="F13" t="s">
        <v>33</v>
      </c>
      <c r="G13" s="4">
        <v>216.85918009055348</v>
      </c>
      <c r="H13" s="7">
        <v>2</v>
      </c>
      <c r="I13" s="5">
        <v>0</v>
      </c>
      <c r="J13" s="5">
        <v>0</v>
      </c>
      <c r="K13" s="8">
        <v>0</v>
      </c>
      <c r="L13" s="5">
        <v>1927.5504820279054</v>
      </c>
      <c r="M13" s="7">
        <v>2</v>
      </c>
      <c r="N13" s="5">
        <v>0</v>
      </c>
      <c r="O13" s="5">
        <v>0</v>
      </c>
      <c r="P13" s="5">
        <v>0</v>
      </c>
      <c r="Q13" s="5">
        <v>14736.437391813226</v>
      </c>
      <c r="R13" s="5">
        <v>2</v>
      </c>
      <c r="S13" s="5">
        <v>1991.4104583531387</v>
      </c>
      <c r="T13" s="5">
        <v>796.56418334125556</v>
      </c>
      <c r="U13" s="5">
        <v>2787.9746416943944</v>
      </c>
      <c r="V13" s="26">
        <f>SUM(sev_pin_ma[[#This Row],[Total IDPs PiN]],sev_pin_ma[[#This Row],[Total Returnees PiN]],sev_pin_ma[[#This Row],[Total HC PiN]])</f>
        <v>2787.9746416943944</v>
      </c>
    </row>
    <row r="14" spans="1:22" ht="15" x14ac:dyDescent="0.25">
      <c r="A14" t="s">
        <v>10</v>
      </c>
      <c r="B14" t="s">
        <v>11</v>
      </c>
      <c r="C14" t="s">
        <v>27</v>
      </c>
      <c r="D14" t="s">
        <v>28</v>
      </c>
      <c r="E14" t="s">
        <v>34</v>
      </c>
      <c r="F14" t="s">
        <v>35</v>
      </c>
      <c r="G14" s="4">
        <v>5211.6384224912144</v>
      </c>
      <c r="H14" s="7">
        <v>2</v>
      </c>
      <c r="I14" s="5">
        <v>0</v>
      </c>
      <c r="J14" s="5">
        <v>521.16384224912144</v>
      </c>
      <c r="K14" s="8">
        <v>521.16384224912144</v>
      </c>
      <c r="L14" s="5">
        <v>396.59918000780942</v>
      </c>
      <c r="M14" s="7">
        <v>2</v>
      </c>
      <c r="N14" s="5">
        <v>0</v>
      </c>
      <c r="O14" s="5">
        <v>0</v>
      </c>
      <c r="P14" s="5">
        <v>0</v>
      </c>
      <c r="Q14" s="5">
        <v>11092.127684498242</v>
      </c>
      <c r="R14" s="5">
        <v>2</v>
      </c>
      <c r="S14" s="5">
        <v>0</v>
      </c>
      <c r="T14" s="5">
        <v>205.40977193515263</v>
      </c>
      <c r="U14" s="5">
        <v>205.40977193515263</v>
      </c>
      <c r="V14" s="26">
        <f>SUM(sev_pin_ma[[#This Row],[Total IDPs PiN]],sev_pin_ma[[#This Row],[Total Returnees PiN]],sev_pin_ma[[#This Row],[Total HC PiN]])</f>
        <v>726.57361418427411</v>
      </c>
    </row>
    <row r="15" spans="1:22" ht="15" x14ac:dyDescent="0.25">
      <c r="A15" t="s">
        <v>10</v>
      </c>
      <c r="B15" t="s">
        <v>11</v>
      </c>
      <c r="C15" t="s">
        <v>27</v>
      </c>
      <c r="D15" t="s">
        <v>28</v>
      </c>
      <c r="E15" t="s">
        <v>36</v>
      </c>
      <c r="F15" t="s">
        <v>37</v>
      </c>
      <c r="G15" s="4">
        <v>156.61553686293914</v>
      </c>
      <c r="H15" s="7">
        <v>2</v>
      </c>
      <c r="I15" s="5">
        <v>0</v>
      </c>
      <c r="J15" s="5">
        <v>0</v>
      </c>
      <c r="K15" s="8">
        <v>0</v>
      </c>
      <c r="L15" s="5">
        <v>3335.7710998798329</v>
      </c>
      <c r="M15" s="7">
        <v>2</v>
      </c>
      <c r="N15" s="5">
        <v>0</v>
      </c>
      <c r="O15" s="5">
        <v>0</v>
      </c>
      <c r="P15" s="5">
        <v>0</v>
      </c>
      <c r="Q15" s="5">
        <v>14945.895946136989</v>
      </c>
      <c r="R15" s="5">
        <v>2</v>
      </c>
      <c r="S15" s="5">
        <v>0</v>
      </c>
      <c r="T15" s="5">
        <v>0</v>
      </c>
      <c r="U15" s="5">
        <v>0</v>
      </c>
      <c r="V15" s="26">
        <f>SUM(sev_pin_ma[[#This Row],[Total IDPs PiN]],sev_pin_ma[[#This Row],[Total Returnees PiN]],sev_pin_ma[[#This Row],[Total HC PiN]])</f>
        <v>0</v>
      </c>
    </row>
    <row r="16" spans="1:22" ht="15" x14ac:dyDescent="0.25">
      <c r="A16" t="s">
        <v>10</v>
      </c>
      <c r="B16" t="s">
        <v>11</v>
      </c>
      <c r="C16" t="s">
        <v>27</v>
      </c>
      <c r="D16" t="s">
        <v>28</v>
      </c>
      <c r="E16" t="s">
        <v>38</v>
      </c>
      <c r="F16" t="s">
        <v>39</v>
      </c>
      <c r="G16" s="4">
        <v>160.35564853556485</v>
      </c>
      <c r="H16" s="7">
        <v>2</v>
      </c>
      <c r="I16" s="5">
        <v>0</v>
      </c>
      <c r="J16" s="5">
        <v>0</v>
      </c>
      <c r="K16" s="8">
        <v>0</v>
      </c>
      <c r="L16" s="5">
        <v>2378.2426778242675</v>
      </c>
      <c r="M16" s="7">
        <v>3</v>
      </c>
      <c r="N16" s="5">
        <v>0</v>
      </c>
      <c r="O16" s="5">
        <v>2378.2426778242675</v>
      </c>
      <c r="P16" s="5">
        <v>2378.2426778242675</v>
      </c>
      <c r="Q16" s="5">
        <v>15647.876987447698</v>
      </c>
      <c r="R16" s="5">
        <v>5</v>
      </c>
      <c r="S16" s="5">
        <v>5126.0286683018321</v>
      </c>
      <c r="T16" s="5">
        <v>2158.3278603376134</v>
      </c>
      <c r="U16" s="5">
        <v>7284.356528639446</v>
      </c>
      <c r="V16" s="26">
        <f>SUM(sev_pin_ma[[#This Row],[Total IDPs PiN]],sev_pin_ma[[#This Row],[Total Returnees PiN]],sev_pin_ma[[#This Row],[Total HC PiN]])</f>
        <v>9662.5992064637139</v>
      </c>
    </row>
    <row r="17" spans="1:22" ht="15" x14ac:dyDescent="0.25">
      <c r="A17" t="s">
        <v>10</v>
      </c>
      <c r="B17" t="s">
        <v>11</v>
      </c>
      <c r="C17" t="s">
        <v>27</v>
      </c>
      <c r="D17" t="s">
        <v>28</v>
      </c>
      <c r="E17" t="s">
        <v>40</v>
      </c>
      <c r="F17" t="s">
        <v>41</v>
      </c>
      <c r="G17" s="4">
        <v>4440.1809919550697</v>
      </c>
      <c r="H17" s="7">
        <v>2</v>
      </c>
      <c r="I17" s="5">
        <v>403.65281745046087</v>
      </c>
      <c r="J17" s="5">
        <v>0</v>
      </c>
      <c r="K17" s="8">
        <v>403.65281745046087</v>
      </c>
      <c r="L17" s="5">
        <v>7705.3540623102617</v>
      </c>
      <c r="M17" s="7">
        <v>2</v>
      </c>
      <c r="N17" s="5">
        <v>0</v>
      </c>
      <c r="O17" s="5">
        <v>0</v>
      </c>
      <c r="P17" s="5">
        <v>0</v>
      </c>
      <c r="Q17" s="5">
        <v>22142.963097677599</v>
      </c>
      <c r="R17" s="5">
        <v>2</v>
      </c>
      <c r="S17" s="5">
        <v>1527.1009032881102</v>
      </c>
      <c r="T17" s="5">
        <v>763.5504516440551</v>
      </c>
      <c r="U17" s="5">
        <v>2290.6513549321653</v>
      </c>
      <c r="V17" s="26">
        <f>SUM(sev_pin_ma[[#This Row],[Total IDPs PiN]],sev_pin_ma[[#This Row],[Total Returnees PiN]],sev_pin_ma[[#This Row],[Total HC PiN]])</f>
        <v>2694.3041723826263</v>
      </c>
    </row>
    <row r="18" spans="1:22" ht="15" x14ac:dyDescent="0.25">
      <c r="A18" t="s">
        <v>10</v>
      </c>
      <c r="B18" t="s">
        <v>11</v>
      </c>
      <c r="C18" t="s">
        <v>42</v>
      </c>
      <c r="D18" t="s">
        <v>43</v>
      </c>
      <c r="E18" t="s">
        <v>44</v>
      </c>
      <c r="F18" t="s">
        <v>43</v>
      </c>
      <c r="G18" s="4">
        <v>119848.47198575738</v>
      </c>
      <c r="H18" s="7">
        <v>3</v>
      </c>
      <c r="I18" s="5">
        <v>13316.496887306388</v>
      </c>
      <c r="J18" s="5">
        <v>13316.496887306388</v>
      </c>
      <c r="K18" s="8">
        <v>26632.993774612776</v>
      </c>
      <c r="L18" s="5">
        <v>16572.736718837772</v>
      </c>
      <c r="M18" s="7">
        <v>2</v>
      </c>
      <c r="N18" s="5">
        <v>2762.1227864729617</v>
      </c>
      <c r="O18" s="5">
        <v>0</v>
      </c>
      <c r="P18" s="5">
        <v>2762.1227864729617</v>
      </c>
      <c r="Q18" s="5">
        <v>27776.675668271266</v>
      </c>
      <c r="R18" s="5">
        <v>3</v>
      </c>
      <c r="S18" s="5">
        <v>2136.6673590977889</v>
      </c>
      <c r="T18" s="5">
        <v>6410.0020772933667</v>
      </c>
      <c r="U18" s="5">
        <v>8546.6694363911556</v>
      </c>
      <c r="V18" s="26">
        <f>SUM(sev_pin_ma[[#This Row],[Total IDPs PiN]],sev_pin_ma[[#This Row],[Total Returnees PiN]],sev_pin_ma[[#This Row],[Total HC PiN]])</f>
        <v>37941.785997476894</v>
      </c>
    </row>
    <row r="19" spans="1:22" ht="15" x14ac:dyDescent="0.25">
      <c r="A19" t="s">
        <v>10</v>
      </c>
      <c r="B19" t="s">
        <v>11</v>
      </c>
      <c r="C19" t="s">
        <v>42</v>
      </c>
      <c r="D19" t="s">
        <v>43</v>
      </c>
      <c r="E19" t="s">
        <v>45</v>
      </c>
      <c r="F19" t="s">
        <v>46</v>
      </c>
      <c r="G19" s="4">
        <v>2213.9272745663279</v>
      </c>
      <c r="H19" s="7">
        <v>2</v>
      </c>
      <c r="I19" s="5">
        <v>0</v>
      </c>
      <c r="J19" s="5">
        <v>0</v>
      </c>
      <c r="K19" s="8">
        <v>0</v>
      </c>
      <c r="L19" s="5">
        <v>3901.4182976786528</v>
      </c>
      <c r="M19" s="7">
        <v>2</v>
      </c>
      <c r="N19" s="5">
        <v>0</v>
      </c>
      <c r="O19" s="5">
        <v>0</v>
      </c>
      <c r="P19" s="5">
        <v>0</v>
      </c>
      <c r="Q19" s="5">
        <v>6209.8220300409657</v>
      </c>
      <c r="R19" s="5">
        <v>2</v>
      </c>
      <c r="S19" s="5">
        <v>0</v>
      </c>
      <c r="T19" s="5">
        <v>0</v>
      </c>
      <c r="U19" s="5">
        <v>0</v>
      </c>
      <c r="V19" s="26">
        <f>SUM(sev_pin_ma[[#This Row],[Total IDPs PiN]],sev_pin_ma[[#This Row],[Total Returnees PiN]],sev_pin_ma[[#This Row],[Total HC PiN]])</f>
        <v>0</v>
      </c>
    </row>
    <row r="20" spans="1:22" ht="15" x14ac:dyDescent="0.25">
      <c r="A20" t="s">
        <v>10</v>
      </c>
      <c r="B20" t="s">
        <v>11</v>
      </c>
      <c r="C20" t="s">
        <v>42</v>
      </c>
      <c r="D20" t="s">
        <v>43</v>
      </c>
      <c r="E20" t="s">
        <v>47</v>
      </c>
      <c r="F20" t="s">
        <v>48</v>
      </c>
      <c r="G20" s="4">
        <v>20954.216593647317</v>
      </c>
      <c r="H20" s="7">
        <v>2</v>
      </c>
      <c r="I20" s="5">
        <v>0</v>
      </c>
      <c r="J20" s="5">
        <v>1396.9477729098212</v>
      </c>
      <c r="K20" s="8">
        <v>1396.9477729098212</v>
      </c>
      <c r="L20" s="5">
        <v>4753.2741876597293</v>
      </c>
      <c r="M20" s="7">
        <v>2</v>
      </c>
      <c r="N20" s="5">
        <v>0</v>
      </c>
      <c r="O20" s="5">
        <v>0</v>
      </c>
      <c r="P20" s="5">
        <v>0</v>
      </c>
      <c r="Q20" s="5">
        <v>11296.383406352685</v>
      </c>
      <c r="R20" s="5">
        <v>2</v>
      </c>
      <c r="S20" s="5">
        <v>289.65085657314575</v>
      </c>
      <c r="T20" s="5">
        <v>579.30171314629149</v>
      </c>
      <c r="U20" s="5">
        <v>868.95256971943718</v>
      </c>
      <c r="V20" s="26">
        <f>SUM(sev_pin_ma[[#This Row],[Total IDPs PiN]],sev_pin_ma[[#This Row],[Total Returnees PiN]],sev_pin_ma[[#This Row],[Total HC PiN]])</f>
        <v>2265.9003426292584</v>
      </c>
    </row>
    <row r="21" spans="1:22" ht="15" x14ac:dyDescent="0.25">
      <c r="A21" t="s">
        <v>10</v>
      </c>
      <c r="B21" t="s">
        <v>11</v>
      </c>
      <c r="C21" t="s">
        <v>42</v>
      </c>
      <c r="D21" t="s">
        <v>43</v>
      </c>
      <c r="E21" t="s">
        <v>49</v>
      </c>
      <c r="F21" t="s">
        <v>50</v>
      </c>
      <c r="G21" s="4">
        <v>1186.4994181858481</v>
      </c>
      <c r="H21" s="7">
        <v>3</v>
      </c>
      <c r="I21" s="5">
        <v>0</v>
      </c>
      <c r="J21" s="5">
        <v>395.49980606194936</v>
      </c>
      <c r="K21" s="8">
        <v>395.49980606194936</v>
      </c>
      <c r="L21" s="5">
        <v>6380.1507175707875</v>
      </c>
      <c r="M21" s="7">
        <v>2</v>
      </c>
      <c r="N21" s="5">
        <v>0</v>
      </c>
      <c r="O21" s="5">
        <v>531.67922646423222</v>
      </c>
      <c r="P21" s="5">
        <v>531.67922646423222</v>
      </c>
      <c r="Q21" s="5">
        <v>15290.170244361943</v>
      </c>
      <c r="R21" s="5">
        <v>3</v>
      </c>
      <c r="S21" s="5">
        <v>2591.5542787054146</v>
      </c>
      <c r="T21" s="5">
        <v>3109.865134446497</v>
      </c>
      <c r="U21" s="5">
        <v>5701.4194131519116</v>
      </c>
      <c r="V21" s="26">
        <f>SUM(sev_pin_ma[[#This Row],[Total IDPs PiN]],sev_pin_ma[[#This Row],[Total Returnees PiN]],sev_pin_ma[[#This Row],[Total HC PiN]])</f>
        <v>6628.5984456780934</v>
      </c>
    </row>
    <row r="22" spans="1:22" ht="15" x14ac:dyDescent="0.25">
      <c r="A22" t="s">
        <v>10</v>
      </c>
      <c r="B22" t="s">
        <v>11</v>
      </c>
      <c r="C22" t="s">
        <v>42</v>
      </c>
      <c r="D22" t="s">
        <v>43</v>
      </c>
      <c r="E22" t="s">
        <v>51</v>
      </c>
      <c r="F22" t="s">
        <v>52</v>
      </c>
      <c r="G22" s="4">
        <v>9210.0625923517946</v>
      </c>
      <c r="H22" s="7">
        <v>2</v>
      </c>
      <c r="I22" s="5">
        <v>438.57440915960922</v>
      </c>
      <c r="J22" s="5">
        <v>1315.7232274788278</v>
      </c>
      <c r="K22" s="8">
        <v>1754.2976366384369</v>
      </c>
      <c r="L22" s="5">
        <v>3915.8352739523616</v>
      </c>
      <c r="M22" s="7">
        <v>2</v>
      </c>
      <c r="N22" s="5">
        <v>217.54640410846451</v>
      </c>
      <c r="O22" s="5">
        <v>217.54640410846451</v>
      </c>
      <c r="P22" s="5">
        <v>435.09280821692903</v>
      </c>
      <c r="Q22" s="5">
        <v>8965.8161593474797</v>
      </c>
      <c r="R22" s="5">
        <v>3</v>
      </c>
      <c r="S22" s="5">
        <v>672.43621195106095</v>
      </c>
      <c r="T22" s="5">
        <v>2465.5994438205571</v>
      </c>
      <c r="U22" s="5">
        <v>3138.0356557716182</v>
      </c>
      <c r="V22" s="26">
        <f>SUM(sev_pin_ma[[#This Row],[Total IDPs PiN]],sev_pin_ma[[#This Row],[Total Returnees PiN]],sev_pin_ma[[#This Row],[Total HC PiN]])</f>
        <v>5327.4261006269844</v>
      </c>
    </row>
    <row r="23" spans="1:22" ht="15" x14ac:dyDescent="0.25">
      <c r="A23" t="s">
        <v>10</v>
      </c>
      <c r="B23" t="s">
        <v>11</v>
      </c>
      <c r="C23" t="s">
        <v>42</v>
      </c>
      <c r="D23" t="s">
        <v>43</v>
      </c>
      <c r="E23" t="s">
        <v>53</v>
      </c>
      <c r="F23" t="s">
        <v>54</v>
      </c>
      <c r="G23" s="4">
        <v>2450.0732563973911</v>
      </c>
      <c r="H23" s="7">
        <v>2</v>
      </c>
      <c r="I23" s="5">
        <v>175.00523259981364</v>
      </c>
      <c r="J23" s="5">
        <v>0</v>
      </c>
      <c r="K23" s="8">
        <v>175.00523259981364</v>
      </c>
      <c r="L23" s="5">
        <v>1167.3296537882588</v>
      </c>
      <c r="M23" s="7">
        <v>2</v>
      </c>
      <c r="N23" s="5">
        <v>0</v>
      </c>
      <c r="O23" s="5">
        <v>0</v>
      </c>
      <c r="P23" s="5">
        <v>0</v>
      </c>
      <c r="Q23" s="5">
        <v>2320.6252383341694</v>
      </c>
      <c r="R23" s="5">
        <v>2</v>
      </c>
      <c r="S23" s="5">
        <v>0</v>
      </c>
      <c r="T23" s="5">
        <v>0</v>
      </c>
      <c r="U23" s="5">
        <v>0</v>
      </c>
      <c r="V23" s="26">
        <f>SUM(sev_pin_ma[[#This Row],[Total IDPs PiN]],sev_pin_ma[[#This Row],[Total Returnees PiN]],sev_pin_ma[[#This Row],[Total HC PiN]])</f>
        <v>175.00523259981364</v>
      </c>
    </row>
    <row r="24" spans="1:22" ht="15" x14ac:dyDescent="0.25">
      <c r="A24" t="s">
        <v>10</v>
      </c>
      <c r="B24" t="s">
        <v>11</v>
      </c>
      <c r="C24" t="s">
        <v>42</v>
      </c>
      <c r="D24" t="s">
        <v>43</v>
      </c>
      <c r="E24" t="s">
        <v>55</v>
      </c>
      <c r="F24" t="s">
        <v>56</v>
      </c>
      <c r="G24" s="4">
        <v>2620.476645485584</v>
      </c>
      <c r="H24" s="7">
        <v>2</v>
      </c>
      <c r="I24" s="5">
        <v>0</v>
      </c>
      <c r="J24" s="5">
        <v>0</v>
      </c>
      <c r="K24" s="8">
        <v>0</v>
      </c>
      <c r="L24" s="5">
        <v>2398.0041255690439</v>
      </c>
      <c r="M24" s="7">
        <v>3</v>
      </c>
      <c r="N24" s="5">
        <v>0</v>
      </c>
      <c r="O24" s="5">
        <v>719.40123767071316</v>
      </c>
      <c r="P24" s="5">
        <v>719.40123767071316</v>
      </c>
      <c r="Q24" s="5">
        <v>8243.6653878983307</v>
      </c>
      <c r="R24" s="5">
        <v>2</v>
      </c>
      <c r="S24" s="5">
        <v>0</v>
      </c>
      <c r="T24" s="5">
        <v>1397.2314216776831</v>
      </c>
      <c r="U24" s="5">
        <v>1397.2314216776831</v>
      </c>
      <c r="V24" s="26">
        <f>SUM(sev_pin_ma[[#This Row],[Total IDPs PiN]],sev_pin_ma[[#This Row],[Total Returnees PiN]],sev_pin_ma[[#This Row],[Total HC PiN]])</f>
        <v>2116.6326593483964</v>
      </c>
    </row>
    <row r="25" spans="1:22" ht="15" x14ac:dyDescent="0.25">
      <c r="A25" t="s">
        <v>10</v>
      </c>
      <c r="B25" t="s">
        <v>11</v>
      </c>
      <c r="C25" t="s">
        <v>57</v>
      </c>
      <c r="D25" t="s">
        <v>58</v>
      </c>
      <c r="E25" t="s">
        <v>59</v>
      </c>
      <c r="F25" t="s">
        <v>58</v>
      </c>
      <c r="G25" s="4">
        <v>195771.78987004404</v>
      </c>
      <c r="H25" s="7">
        <v>2</v>
      </c>
      <c r="I25" s="5">
        <v>0</v>
      </c>
      <c r="J25" s="5">
        <v>21356.922531277542</v>
      </c>
      <c r="K25" s="8">
        <v>21356.922531277542</v>
      </c>
      <c r="L25" s="5">
        <v>17487.475033785329</v>
      </c>
      <c r="M25" s="7">
        <v>2</v>
      </c>
      <c r="N25" s="5">
        <v>0</v>
      </c>
      <c r="O25" s="5">
        <v>0</v>
      </c>
      <c r="P25" s="5">
        <v>0</v>
      </c>
      <c r="Q25" s="5">
        <v>42339.876826892854</v>
      </c>
      <c r="R25" s="5">
        <v>2</v>
      </c>
      <c r="S25" s="5">
        <v>0</v>
      </c>
      <c r="T25" s="5">
        <v>0</v>
      </c>
      <c r="U25" s="5">
        <v>0</v>
      </c>
      <c r="V25" s="26">
        <f>SUM(sev_pin_ma[[#This Row],[Total IDPs PiN]],sev_pin_ma[[#This Row],[Total Returnees PiN]],sev_pin_ma[[#This Row],[Total HC PiN]])</f>
        <v>21356.922531277542</v>
      </c>
    </row>
    <row r="26" spans="1:22" ht="15" x14ac:dyDescent="0.25">
      <c r="A26" t="s">
        <v>10</v>
      </c>
      <c r="B26" t="s">
        <v>11</v>
      </c>
      <c r="C26" t="s">
        <v>57</v>
      </c>
      <c r="D26" t="s">
        <v>58</v>
      </c>
      <c r="E26" t="s">
        <v>60</v>
      </c>
      <c r="F26" t="s">
        <v>61</v>
      </c>
      <c r="G26" s="4">
        <v>22700.269189476538</v>
      </c>
      <c r="H26" s="7">
        <v>2</v>
      </c>
      <c r="I26" s="5">
        <v>0</v>
      </c>
      <c r="J26" s="5">
        <v>0</v>
      </c>
      <c r="K26" s="8">
        <v>0</v>
      </c>
      <c r="L26" s="5">
        <v>3299.0312180783421</v>
      </c>
      <c r="M26" s="7">
        <v>2</v>
      </c>
      <c r="N26" s="5">
        <v>0</v>
      </c>
      <c r="O26" s="5">
        <v>0</v>
      </c>
      <c r="P26" s="5">
        <v>0</v>
      </c>
      <c r="Q26" s="5">
        <v>35640.140733598782</v>
      </c>
      <c r="R26" s="5">
        <v>2</v>
      </c>
      <c r="S26" s="5">
        <v>0</v>
      </c>
      <c r="T26" s="5">
        <v>0</v>
      </c>
      <c r="U26" s="5">
        <v>0</v>
      </c>
      <c r="V26" s="26">
        <f>SUM(sev_pin_ma[[#This Row],[Total IDPs PiN]],sev_pin_ma[[#This Row],[Total Returnees PiN]],sev_pin_ma[[#This Row],[Total HC PiN]])</f>
        <v>0</v>
      </c>
    </row>
    <row r="27" spans="1:22" ht="15" x14ac:dyDescent="0.25">
      <c r="A27" t="s">
        <v>10</v>
      </c>
      <c r="B27" t="s">
        <v>11</v>
      </c>
      <c r="C27" t="s">
        <v>57</v>
      </c>
      <c r="D27" t="s">
        <v>58</v>
      </c>
      <c r="E27" t="s">
        <v>62</v>
      </c>
      <c r="F27" t="s">
        <v>63</v>
      </c>
      <c r="G27" s="4">
        <v>632.27175710709821</v>
      </c>
      <c r="H27" s="7">
        <v>2</v>
      </c>
      <c r="I27" s="5">
        <v>0</v>
      </c>
      <c r="J27" s="5">
        <v>0</v>
      </c>
      <c r="K27" s="8">
        <v>0</v>
      </c>
      <c r="L27" s="5">
        <v>20186.811807169674</v>
      </c>
      <c r="M27" s="7">
        <v>2</v>
      </c>
      <c r="N27" s="5">
        <v>469.4607397016203</v>
      </c>
      <c r="O27" s="5">
        <v>1877.8429588064812</v>
      </c>
      <c r="P27" s="5">
        <v>2347.3036985081017</v>
      </c>
      <c r="Q27" s="5">
        <v>8989.450415698193</v>
      </c>
      <c r="R27" s="5">
        <v>5</v>
      </c>
      <c r="S27" s="5">
        <v>2097.5384303295782</v>
      </c>
      <c r="T27" s="5">
        <v>1198.5933887597591</v>
      </c>
      <c r="U27" s="5">
        <v>3296.1318190893371</v>
      </c>
      <c r="V27" s="26">
        <f>SUM(sev_pin_ma[[#This Row],[Total IDPs PiN]],sev_pin_ma[[#This Row],[Total Returnees PiN]],sev_pin_ma[[#This Row],[Total HC PiN]])</f>
        <v>5643.4355175974388</v>
      </c>
    </row>
    <row r="28" spans="1:22" ht="15" x14ac:dyDescent="0.25">
      <c r="A28" t="s">
        <v>10</v>
      </c>
      <c r="B28" t="s">
        <v>11</v>
      </c>
      <c r="C28" t="s">
        <v>57</v>
      </c>
      <c r="D28" t="s">
        <v>58</v>
      </c>
      <c r="E28" t="s">
        <v>64</v>
      </c>
      <c r="F28" t="s">
        <v>65</v>
      </c>
      <c r="G28" s="4">
        <v>12197.106948968512</v>
      </c>
      <c r="H28" s="7">
        <v>2</v>
      </c>
      <c r="I28" s="5">
        <v>0</v>
      </c>
      <c r="J28" s="5">
        <v>0</v>
      </c>
      <c r="K28" s="8">
        <v>0</v>
      </c>
      <c r="L28" s="5">
        <v>2712.0179354164156</v>
      </c>
      <c r="M28" s="7">
        <v>2</v>
      </c>
      <c r="N28" s="5">
        <v>0</v>
      </c>
      <c r="O28" s="5">
        <v>0</v>
      </c>
      <c r="P28" s="5">
        <v>0</v>
      </c>
      <c r="Q28" s="5">
        <v>15406.524791892871</v>
      </c>
      <c r="R28" s="5">
        <v>2</v>
      </c>
      <c r="S28" s="5">
        <v>0</v>
      </c>
      <c r="T28" s="5">
        <v>261.12753884564188</v>
      </c>
      <c r="U28" s="5">
        <v>261.12753884564188</v>
      </c>
      <c r="V28" s="26">
        <f>SUM(sev_pin_ma[[#This Row],[Total IDPs PiN]],sev_pin_ma[[#This Row],[Total Returnees PiN]],sev_pin_ma[[#This Row],[Total HC PiN]])</f>
        <v>261.12753884564188</v>
      </c>
    </row>
    <row r="29" spans="1:22" ht="15" x14ac:dyDescent="0.25">
      <c r="A29" t="s">
        <v>10</v>
      </c>
      <c r="B29" t="s">
        <v>11</v>
      </c>
      <c r="C29" t="s">
        <v>57</v>
      </c>
      <c r="D29" t="s">
        <v>58</v>
      </c>
      <c r="E29" t="s">
        <v>66</v>
      </c>
      <c r="F29" t="s">
        <v>67</v>
      </c>
      <c r="G29" s="4">
        <v>14.002797624171473</v>
      </c>
      <c r="H29" s="7">
        <v>2</v>
      </c>
      <c r="I29" s="5">
        <v>0</v>
      </c>
      <c r="J29" s="5">
        <v>0</v>
      </c>
      <c r="K29" s="8">
        <v>0</v>
      </c>
      <c r="L29" s="5">
        <v>11092.549517947835</v>
      </c>
      <c r="M29" s="7">
        <v>5</v>
      </c>
      <c r="N29" s="5">
        <v>4159.7060692304385</v>
      </c>
      <c r="O29" s="5">
        <v>2773.1373794869587</v>
      </c>
      <c r="P29" s="5">
        <v>6932.8434487173972</v>
      </c>
      <c r="Q29" s="5">
        <v>16086.494168029611</v>
      </c>
      <c r="R29" s="5">
        <v>2</v>
      </c>
      <c r="S29" s="5">
        <v>0</v>
      </c>
      <c r="T29" s="5">
        <v>720.29078364311681</v>
      </c>
      <c r="U29" s="5">
        <v>720.29078364311681</v>
      </c>
      <c r="V29" s="26">
        <f>SUM(sev_pin_ma[[#This Row],[Total IDPs PiN]],sev_pin_ma[[#This Row],[Total Returnees PiN]],sev_pin_ma[[#This Row],[Total HC PiN]])</f>
        <v>7653.134232360514</v>
      </c>
    </row>
    <row r="30" spans="1:22" ht="15" x14ac:dyDescent="0.25">
      <c r="A30" t="s">
        <v>10</v>
      </c>
      <c r="B30" t="s">
        <v>11</v>
      </c>
      <c r="C30" t="s">
        <v>57</v>
      </c>
      <c r="D30" t="s">
        <v>58</v>
      </c>
      <c r="E30" t="s">
        <v>68</v>
      </c>
      <c r="F30" t="s">
        <v>69</v>
      </c>
      <c r="G30" s="4">
        <v>23043.204191782719</v>
      </c>
      <c r="H30" s="7">
        <v>3</v>
      </c>
      <c r="I30" s="5">
        <v>2425.6004412402863</v>
      </c>
      <c r="J30" s="5">
        <v>3638.4006618604299</v>
      </c>
      <c r="K30" s="8">
        <v>6064.0011031007161</v>
      </c>
      <c r="L30" s="5">
        <v>1805.9138363472596</v>
      </c>
      <c r="M30" s="7">
        <v>3</v>
      </c>
      <c r="N30" s="5">
        <v>0</v>
      </c>
      <c r="O30" s="5">
        <v>1805.9138363472596</v>
      </c>
      <c r="P30" s="5">
        <v>1805.9138363472596</v>
      </c>
      <c r="Q30" s="5">
        <v>23040.312450633966</v>
      </c>
      <c r="R30" s="5">
        <v>3</v>
      </c>
      <c r="S30" s="5">
        <v>3351.3181746376649</v>
      </c>
      <c r="T30" s="5">
        <v>2932.4034028079564</v>
      </c>
      <c r="U30" s="5">
        <v>6283.7215774456217</v>
      </c>
      <c r="V30" s="26">
        <f>SUM(sev_pin_ma[[#This Row],[Total IDPs PiN]],sev_pin_ma[[#This Row],[Total Returnees PiN]],sev_pin_ma[[#This Row],[Total HC PiN]])</f>
        <v>14153.636516893597</v>
      </c>
    </row>
    <row r="31" spans="1:22" ht="15" x14ac:dyDescent="0.25">
      <c r="A31" t="s">
        <v>10</v>
      </c>
      <c r="B31" t="s">
        <v>11</v>
      </c>
      <c r="C31" t="s">
        <v>70</v>
      </c>
      <c r="D31" t="s">
        <v>71</v>
      </c>
      <c r="E31" t="s">
        <v>72</v>
      </c>
      <c r="F31" t="s">
        <v>71</v>
      </c>
      <c r="G31" s="4">
        <v>24671.510859741153</v>
      </c>
      <c r="H31" s="7">
        <v>2</v>
      </c>
      <c r="I31" s="5">
        <v>0</v>
      </c>
      <c r="J31" s="5">
        <v>1762.2507756957966</v>
      </c>
      <c r="K31" s="8">
        <v>1762.2507756957966</v>
      </c>
      <c r="L31" s="5">
        <v>10906.968757861781</v>
      </c>
      <c r="M31" s="7">
        <v>2</v>
      </c>
      <c r="N31" s="5">
        <v>0</v>
      </c>
      <c r="O31" s="5">
        <v>0</v>
      </c>
      <c r="P31" s="5">
        <v>0</v>
      </c>
      <c r="Q31" s="5">
        <v>177751.2633116853</v>
      </c>
      <c r="R31" s="5">
        <v>3</v>
      </c>
      <c r="S31" s="5">
        <v>25393.037615955032</v>
      </c>
      <c r="T31" s="5">
        <v>30471.645139146036</v>
      </c>
      <c r="U31" s="5">
        <v>55864.682755101065</v>
      </c>
      <c r="V31" s="26">
        <f>SUM(sev_pin_ma[[#This Row],[Total IDPs PiN]],sev_pin_ma[[#This Row],[Total Returnees PiN]],sev_pin_ma[[#This Row],[Total HC PiN]])</f>
        <v>57626.933530796858</v>
      </c>
    </row>
    <row r="32" spans="1:22" ht="15" x14ac:dyDescent="0.25">
      <c r="A32" t="s">
        <v>10</v>
      </c>
      <c r="B32" t="s">
        <v>11</v>
      </c>
      <c r="C32" t="s">
        <v>70</v>
      </c>
      <c r="D32" t="s">
        <v>71</v>
      </c>
      <c r="E32" t="s">
        <v>73</v>
      </c>
      <c r="F32" t="s">
        <v>74</v>
      </c>
      <c r="G32" s="4">
        <v>1181.6693278751768</v>
      </c>
      <c r="H32" s="7">
        <v>3</v>
      </c>
      <c r="I32" s="5">
        <v>168.80990398216809</v>
      </c>
      <c r="J32" s="5">
        <v>337.61980796433619</v>
      </c>
      <c r="K32" s="8">
        <v>506.42971194650431</v>
      </c>
      <c r="L32" s="5">
        <v>738.45037292640063</v>
      </c>
      <c r="M32" s="7">
        <v>2</v>
      </c>
      <c r="N32" s="5">
        <v>0</v>
      </c>
      <c r="O32" s="5">
        <v>0</v>
      </c>
      <c r="P32" s="5">
        <v>0</v>
      </c>
      <c r="Q32" s="5">
        <v>24745.115461442845</v>
      </c>
      <c r="R32" s="5">
        <v>5</v>
      </c>
      <c r="S32" s="5">
        <v>7277.9751357184841</v>
      </c>
      <c r="T32" s="5">
        <v>7641.8738925044081</v>
      </c>
      <c r="U32" s="5">
        <v>14919.849028222892</v>
      </c>
      <c r="V32" s="26">
        <f>SUM(sev_pin_ma[[#This Row],[Total IDPs PiN]],sev_pin_ma[[#This Row],[Total Returnees PiN]],sev_pin_ma[[#This Row],[Total HC PiN]])</f>
        <v>15426.278740169397</v>
      </c>
    </row>
    <row r="33" spans="1:22" ht="15" x14ac:dyDescent="0.25">
      <c r="A33" t="s">
        <v>10</v>
      </c>
      <c r="B33" t="s">
        <v>11</v>
      </c>
      <c r="C33" t="s">
        <v>70</v>
      </c>
      <c r="D33" t="s">
        <v>71</v>
      </c>
      <c r="E33" t="s">
        <v>75</v>
      </c>
      <c r="F33" t="s">
        <v>76</v>
      </c>
      <c r="G33" s="4">
        <v>1574.2223383019605</v>
      </c>
      <c r="H33" s="7">
        <v>2</v>
      </c>
      <c r="I33" s="5">
        <v>0</v>
      </c>
      <c r="J33" s="5">
        <v>0</v>
      </c>
      <c r="K33" s="8">
        <v>0</v>
      </c>
      <c r="L33" s="5">
        <v>6329.9199111990001</v>
      </c>
      <c r="M33" s="7">
        <v>5</v>
      </c>
      <c r="N33" s="5">
        <v>5063.9359289592003</v>
      </c>
      <c r="O33" s="5">
        <v>0</v>
      </c>
      <c r="P33" s="5">
        <v>5063.9359289592003</v>
      </c>
      <c r="Q33" s="5">
        <v>60933.956049101718</v>
      </c>
      <c r="R33" s="5">
        <v>4</v>
      </c>
      <c r="S33" s="5">
        <v>14771.868133115548</v>
      </c>
      <c r="T33" s="5">
        <v>8309.1758248774968</v>
      </c>
      <c r="U33" s="5">
        <v>23081.043957993046</v>
      </c>
      <c r="V33" s="26">
        <f>SUM(sev_pin_ma[[#This Row],[Total IDPs PiN]],sev_pin_ma[[#This Row],[Total Returnees PiN]],sev_pin_ma[[#This Row],[Total HC PiN]])</f>
        <v>28144.979886952246</v>
      </c>
    </row>
    <row r="34" spans="1:22" ht="15" x14ac:dyDescent="0.25">
      <c r="A34" t="s">
        <v>10</v>
      </c>
      <c r="B34" t="s">
        <v>11</v>
      </c>
      <c r="C34" t="s">
        <v>70</v>
      </c>
      <c r="D34" t="s">
        <v>71</v>
      </c>
      <c r="E34" t="s">
        <v>77</v>
      </c>
      <c r="F34" t="s">
        <v>78</v>
      </c>
      <c r="G34" s="4">
        <v>183.14158220555782</v>
      </c>
      <c r="H34" s="7">
        <v>2</v>
      </c>
      <c r="I34" s="5">
        <v>0</v>
      </c>
      <c r="J34" s="5">
        <v>0</v>
      </c>
      <c r="K34" s="8">
        <v>0</v>
      </c>
      <c r="L34" s="5">
        <v>3248.4649754916318</v>
      </c>
      <c r="M34" s="7">
        <v>5</v>
      </c>
      <c r="N34" s="5">
        <v>3248.4649754916318</v>
      </c>
      <c r="O34" s="5">
        <v>0</v>
      </c>
      <c r="P34" s="5">
        <v>3248.4649754916318</v>
      </c>
      <c r="Q34" s="5">
        <v>29073.291803854943</v>
      </c>
      <c r="R34" s="5">
        <v>5</v>
      </c>
      <c r="S34" s="5">
        <v>26389.603329652949</v>
      </c>
      <c r="T34" s="5">
        <v>1341.8442371009974</v>
      </c>
      <c r="U34" s="5">
        <v>27731.447566753948</v>
      </c>
      <c r="V34" s="26">
        <f>SUM(sev_pin_ma[[#This Row],[Total IDPs PiN]],sev_pin_ma[[#This Row],[Total Returnees PiN]],sev_pin_ma[[#This Row],[Total HC PiN]])</f>
        <v>30979.91254224558</v>
      </c>
    </row>
    <row r="35" spans="1:22" ht="15" x14ac:dyDescent="0.25">
      <c r="A35" t="s">
        <v>10</v>
      </c>
      <c r="B35" t="s">
        <v>11</v>
      </c>
      <c r="C35" t="s">
        <v>79</v>
      </c>
      <c r="D35" t="s">
        <v>80</v>
      </c>
      <c r="E35" t="s">
        <v>81</v>
      </c>
      <c r="F35" t="s">
        <v>82</v>
      </c>
      <c r="G35" s="4">
        <v>3353.0623207799658</v>
      </c>
      <c r="H35" s="7">
        <v>2</v>
      </c>
      <c r="I35" s="5">
        <v>0</v>
      </c>
      <c r="J35" s="5">
        <v>0</v>
      </c>
      <c r="K35" s="8">
        <v>0</v>
      </c>
      <c r="L35" s="5">
        <v>6585.2865435081076</v>
      </c>
      <c r="M35" s="7">
        <v>2</v>
      </c>
      <c r="N35" s="5">
        <v>0</v>
      </c>
      <c r="O35" s="5">
        <v>0</v>
      </c>
      <c r="P35" s="5">
        <v>0</v>
      </c>
      <c r="Q35" s="5">
        <v>50831.227955718525</v>
      </c>
      <c r="R35" s="5">
        <v>2</v>
      </c>
      <c r="S35" s="5">
        <v>668.83194678577001</v>
      </c>
      <c r="T35" s="5">
        <v>0</v>
      </c>
      <c r="U35" s="5">
        <v>668.83194678577001</v>
      </c>
      <c r="V35" s="26">
        <f>SUM(sev_pin_ma[[#This Row],[Total IDPs PiN]],sev_pin_ma[[#This Row],[Total Returnees PiN]],sev_pin_ma[[#This Row],[Total HC PiN]])</f>
        <v>668.83194678577001</v>
      </c>
    </row>
    <row r="36" spans="1:22" ht="15" x14ac:dyDescent="0.25">
      <c r="A36" t="s">
        <v>10</v>
      </c>
      <c r="B36" t="s">
        <v>11</v>
      </c>
      <c r="C36" t="s">
        <v>79</v>
      </c>
      <c r="D36" t="s">
        <v>80</v>
      </c>
      <c r="E36" t="s">
        <v>83</v>
      </c>
      <c r="F36" t="s">
        <v>84</v>
      </c>
      <c r="G36" s="4">
        <v>0</v>
      </c>
      <c r="H36" s="7">
        <v>2</v>
      </c>
      <c r="I36" s="5">
        <v>0</v>
      </c>
      <c r="J36" s="5">
        <v>0</v>
      </c>
      <c r="K36" s="8">
        <v>0</v>
      </c>
      <c r="L36" s="5">
        <v>8.9534005578202098</v>
      </c>
      <c r="M36" s="7">
        <v>2</v>
      </c>
      <c r="N36" s="5">
        <v>0</v>
      </c>
      <c r="O36" s="5">
        <v>0</v>
      </c>
      <c r="P36" s="5">
        <v>0</v>
      </c>
      <c r="Q36" s="5">
        <v>10130.516121004077</v>
      </c>
      <c r="R36" s="5">
        <v>5</v>
      </c>
      <c r="S36" s="5">
        <v>3053.0322556450642</v>
      </c>
      <c r="T36" s="5">
        <v>971.41935406888399</v>
      </c>
      <c r="U36" s="5">
        <v>4024.4516097139481</v>
      </c>
      <c r="V36" s="26">
        <f>SUM(sev_pin_ma[[#This Row],[Total IDPs PiN]],sev_pin_ma[[#This Row],[Total Returnees PiN]],sev_pin_ma[[#This Row],[Total HC PiN]])</f>
        <v>4024.4516097139481</v>
      </c>
    </row>
    <row r="37" spans="1:22" ht="15" x14ac:dyDescent="0.25">
      <c r="A37" t="s">
        <v>10</v>
      </c>
      <c r="B37" t="s">
        <v>11</v>
      </c>
      <c r="C37" t="s">
        <v>79</v>
      </c>
      <c r="D37" t="s">
        <v>80</v>
      </c>
      <c r="E37" t="s">
        <v>85</v>
      </c>
      <c r="F37" t="s">
        <v>86</v>
      </c>
      <c r="G37" s="4">
        <v>1076.0331142941525</v>
      </c>
      <c r="H37" s="7">
        <v>2</v>
      </c>
      <c r="I37" s="5">
        <v>0</v>
      </c>
      <c r="J37" s="5">
        <v>0</v>
      </c>
      <c r="K37" s="8">
        <v>0</v>
      </c>
      <c r="L37" s="5">
        <v>1222.0390209686948</v>
      </c>
      <c r="M37" s="7">
        <v>5</v>
      </c>
      <c r="N37" s="5">
        <v>611.01951048434739</v>
      </c>
      <c r="O37" s="5">
        <v>0</v>
      </c>
      <c r="P37" s="5">
        <v>611.01951048434739</v>
      </c>
      <c r="Q37" s="5">
        <v>55950.729843473127</v>
      </c>
      <c r="R37" s="5">
        <v>4</v>
      </c>
      <c r="S37" s="5">
        <v>12263.173664322876</v>
      </c>
      <c r="T37" s="5">
        <v>6131.586832161438</v>
      </c>
      <c r="U37" s="5">
        <v>18394.760496484312</v>
      </c>
      <c r="V37" s="26">
        <f>SUM(sev_pin_ma[[#This Row],[Total IDPs PiN]],sev_pin_ma[[#This Row],[Total Returnees PiN]],sev_pin_ma[[#This Row],[Total HC PiN]])</f>
        <v>19005.78000696866</v>
      </c>
    </row>
    <row r="38" spans="1:22" ht="15" x14ac:dyDescent="0.25">
      <c r="A38" t="s">
        <v>10</v>
      </c>
      <c r="B38" t="s">
        <v>11</v>
      </c>
      <c r="C38" t="s">
        <v>87</v>
      </c>
      <c r="D38" t="s">
        <v>88</v>
      </c>
      <c r="E38" t="s">
        <v>89</v>
      </c>
      <c r="F38" t="s">
        <v>88</v>
      </c>
      <c r="G38" s="4">
        <v>10.99405021383885</v>
      </c>
      <c r="H38" s="7">
        <v>2</v>
      </c>
      <c r="I38" s="5">
        <v>0</v>
      </c>
      <c r="J38" s="5">
        <v>0</v>
      </c>
      <c r="K38" s="8">
        <v>0</v>
      </c>
      <c r="L38" s="5">
        <v>9192.5965573712547</v>
      </c>
      <c r="M38" s="7">
        <v>2</v>
      </c>
      <c r="N38" s="5">
        <v>0</v>
      </c>
      <c r="O38" s="5">
        <v>1532.0994262285424</v>
      </c>
      <c r="P38" s="5">
        <v>1532.0994262285424</v>
      </c>
      <c r="Q38" s="5">
        <v>35589.36309365317</v>
      </c>
      <c r="R38" s="5">
        <v>2</v>
      </c>
      <c r="S38" s="5">
        <v>0</v>
      </c>
      <c r="T38" s="5">
        <v>1016.8389455329474</v>
      </c>
      <c r="U38" s="5">
        <v>1016.8389455329474</v>
      </c>
      <c r="V38" s="26">
        <f>SUM(sev_pin_ma[[#This Row],[Total IDPs PiN]],sev_pin_ma[[#This Row],[Total Returnees PiN]],sev_pin_ma[[#This Row],[Total HC PiN]])</f>
        <v>2548.9383717614896</v>
      </c>
    </row>
    <row r="39" spans="1:22" ht="15" x14ac:dyDescent="0.25">
      <c r="A39" t="s">
        <v>10</v>
      </c>
      <c r="B39" t="s">
        <v>11</v>
      </c>
      <c r="C39" t="s">
        <v>87</v>
      </c>
      <c r="D39" t="s">
        <v>88</v>
      </c>
      <c r="E39" t="s">
        <v>90</v>
      </c>
      <c r="F39" t="s">
        <v>91</v>
      </c>
      <c r="G39" s="4">
        <v>79.659477866061295</v>
      </c>
      <c r="H39" s="7">
        <v>2</v>
      </c>
      <c r="I39" s="5">
        <v>0</v>
      </c>
      <c r="J39" s="5">
        <v>0</v>
      </c>
      <c r="K39" s="8">
        <v>0</v>
      </c>
      <c r="L39" s="5">
        <v>2782.5055618615211</v>
      </c>
      <c r="M39" s="7">
        <v>2</v>
      </c>
      <c r="N39" s="5">
        <v>0</v>
      </c>
      <c r="O39" s="5">
        <v>0</v>
      </c>
      <c r="P39" s="5">
        <v>0</v>
      </c>
      <c r="Q39" s="5">
        <v>2431.7970715096485</v>
      </c>
      <c r="R39" s="5">
        <v>2</v>
      </c>
      <c r="S39" s="5">
        <v>0</v>
      </c>
      <c r="T39" s="5">
        <v>0</v>
      </c>
      <c r="U39" s="5">
        <v>0</v>
      </c>
      <c r="V39" s="26">
        <f>SUM(sev_pin_ma[[#This Row],[Total IDPs PiN]],sev_pin_ma[[#This Row],[Total Returnees PiN]],sev_pin_ma[[#This Row],[Total HC PiN]])</f>
        <v>0</v>
      </c>
    </row>
    <row r="40" spans="1:22" ht="15" x14ac:dyDescent="0.25">
      <c r="A40" t="s">
        <v>10</v>
      </c>
      <c r="B40" t="s">
        <v>11</v>
      </c>
      <c r="C40" t="s">
        <v>87</v>
      </c>
      <c r="D40" t="s">
        <v>88</v>
      </c>
      <c r="E40" t="s">
        <v>92</v>
      </c>
      <c r="F40" t="s">
        <v>93</v>
      </c>
      <c r="G40" s="4">
        <v>48.013318534961151</v>
      </c>
      <c r="H40" s="7">
        <v>2</v>
      </c>
      <c r="I40" s="5">
        <v>0</v>
      </c>
      <c r="J40" s="5">
        <v>0</v>
      </c>
      <c r="K40" s="8">
        <v>0</v>
      </c>
      <c r="L40" s="5">
        <v>7368.1391046984836</v>
      </c>
      <c r="M40" s="7">
        <v>2</v>
      </c>
      <c r="N40" s="5">
        <v>0</v>
      </c>
      <c r="O40" s="5">
        <v>0</v>
      </c>
      <c r="P40" s="5">
        <v>0</v>
      </c>
      <c r="Q40" s="5">
        <v>3426.3743618201997</v>
      </c>
      <c r="R40" s="5">
        <v>2</v>
      </c>
      <c r="S40" s="5">
        <v>0</v>
      </c>
      <c r="T40" s="5">
        <v>171.31871809101</v>
      </c>
      <c r="U40" s="5">
        <v>171.31871809101</v>
      </c>
      <c r="V40" s="26">
        <f>SUM(sev_pin_ma[[#This Row],[Total IDPs PiN]],sev_pin_ma[[#This Row],[Total Returnees PiN]],sev_pin_ma[[#This Row],[Total HC PiN]])</f>
        <v>171.31871809101</v>
      </c>
    </row>
    <row r="41" spans="1:22" ht="15" x14ac:dyDescent="0.25">
      <c r="A41" t="s">
        <v>10</v>
      </c>
      <c r="B41" t="s">
        <v>11</v>
      </c>
      <c r="C41" t="s">
        <v>87</v>
      </c>
      <c r="D41" t="s">
        <v>88</v>
      </c>
      <c r="E41" t="s">
        <v>94</v>
      </c>
      <c r="F41" t="s">
        <v>95</v>
      </c>
      <c r="G41" s="4">
        <v>18.679308312045588</v>
      </c>
      <c r="H41" s="7">
        <v>2</v>
      </c>
      <c r="I41" s="5">
        <v>0</v>
      </c>
      <c r="J41" s="5">
        <v>0</v>
      </c>
      <c r="K41" s="8">
        <v>0</v>
      </c>
      <c r="L41" s="5">
        <v>6086.2059343682449</v>
      </c>
      <c r="M41" s="7">
        <v>5</v>
      </c>
      <c r="N41" s="5">
        <v>3043.1029671841225</v>
      </c>
      <c r="O41" s="5">
        <v>304.31029671841225</v>
      </c>
      <c r="P41" s="5">
        <v>3347.4132639025347</v>
      </c>
      <c r="Q41" s="5">
        <v>1165.8934368245236</v>
      </c>
      <c r="R41" s="5">
        <v>5</v>
      </c>
      <c r="S41" s="5">
        <v>437.21003880919636</v>
      </c>
      <c r="T41" s="5">
        <v>233.17868736490473</v>
      </c>
      <c r="U41" s="5">
        <v>670.38872617410107</v>
      </c>
      <c r="V41" s="26">
        <f>SUM(sev_pin_ma[[#This Row],[Total IDPs PiN]],sev_pin_ma[[#This Row],[Total Returnees PiN]],sev_pin_ma[[#This Row],[Total HC PiN]])</f>
        <v>4017.8019900766358</v>
      </c>
    </row>
    <row r="42" spans="1:22" ht="15" x14ac:dyDescent="0.25">
      <c r="A42" t="s">
        <v>10</v>
      </c>
      <c r="B42" t="s">
        <v>11</v>
      </c>
      <c r="C42" t="s">
        <v>96</v>
      </c>
      <c r="D42" t="s">
        <v>97</v>
      </c>
      <c r="E42" t="s">
        <v>98</v>
      </c>
      <c r="F42" t="s">
        <v>97</v>
      </c>
      <c r="G42" s="4">
        <v>19152.21653873683</v>
      </c>
      <c r="H42" s="7">
        <v>2</v>
      </c>
      <c r="I42" s="5">
        <v>2736.0309341052621</v>
      </c>
      <c r="J42" s="5">
        <v>684.00773352631552</v>
      </c>
      <c r="K42" s="8">
        <v>3420.0386676315775</v>
      </c>
      <c r="L42" s="5">
        <v>3425.3982279043366</v>
      </c>
      <c r="M42" s="7">
        <v>2</v>
      </c>
      <c r="N42" s="5">
        <v>0</v>
      </c>
      <c r="O42" s="5">
        <v>0</v>
      </c>
      <c r="P42" s="5">
        <v>0</v>
      </c>
      <c r="Q42" s="5">
        <v>31879.606579954096</v>
      </c>
      <c r="R42" s="5">
        <v>2</v>
      </c>
      <c r="S42" s="5">
        <v>0</v>
      </c>
      <c r="T42" s="5">
        <v>1356.5790034023028</v>
      </c>
      <c r="U42" s="5">
        <v>1356.5790034023028</v>
      </c>
      <c r="V42" s="26">
        <f>SUM(sev_pin_ma[[#This Row],[Total IDPs PiN]],sev_pin_ma[[#This Row],[Total Returnees PiN]],sev_pin_ma[[#This Row],[Total HC PiN]])</f>
        <v>4776.6176710338805</v>
      </c>
    </row>
    <row r="43" spans="1:22" ht="15" x14ac:dyDescent="0.25">
      <c r="A43" t="s">
        <v>10</v>
      </c>
      <c r="B43" t="s">
        <v>11</v>
      </c>
      <c r="C43" t="s">
        <v>96</v>
      </c>
      <c r="D43" t="s">
        <v>97</v>
      </c>
      <c r="E43" t="s">
        <v>99</v>
      </c>
      <c r="F43" t="s">
        <v>100</v>
      </c>
      <c r="G43" s="4">
        <v>9392.582355381699</v>
      </c>
      <c r="H43" s="7">
        <v>2</v>
      </c>
      <c r="I43" s="5">
        <v>0</v>
      </c>
      <c r="J43" s="5">
        <v>0</v>
      </c>
      <c r="K43" s="8">
        <v>0</v>
      </c>
      <c r="L43" s="5">
        <v>343.49679943101</v>
      </c>
      <c r="M43" s="7">
        <v>2</v>
      </c>
      <c r="N43" s="5">
        <v>0</v>
      </c>
      <c r="O43" s="5">
        <v>0</v>
      </c>
      <c r="P43" s="5">
        <v>0</v>
      </c>
      <c r="Q43" s="5">
        <v>11854.442478662873</v>
      </c>
      <c r="R43" s="5">
        <v>2</v>
      </c>
      <c r="S43" s="5">
        <v>431.07063558774081</v>
      </c>
      <c r="T43" s="5">
        <v>646.60595338161124</v>
      </c>
      <c r="U43" s="5">
        <v>1077.676588969352</v>
      </c>
      <c r="V43" s="26">
        <f>SUM(sev_pin_ma[[#This Row],[Total IDPs PiN]],sev_pin_ma[[#This Row],[Total Returnees PiN]],sev_pin_ma[[#This Row],[Total HC PiN]])</f>
        <v>1077.676588969352</v>
      </c>
    </row>
    <row r="44" spans="1:22" ht="15" x14ac:dyDescent="0.25">
      <c r="A44" t="s">
        <v>101</v>
      </c>
      <c r="B44" t="s">
        <v>102</v>
      </c>
      <c r="C44" t="s">
        <v>103</v>
      </c>
      <c r="D44" t="s">
        <v>102</v>
      </c>
      <c r="E44" t="s">
        <v>104</v>
      </c>
      <c r="F44" t="s">
        <v>105</v>
      </c>
      <c r="G44" s="4">
        <v>33713.851805936029</v>
      </c>
      <c r="H44" s="7">
        <v>2</v>
      </c>
      <c r="I44" s="5">
        <v>0</v>
      </c>
      <c r="J44" s="5">
        <v>0</v>
      </c>
      <c r="K44" s="8">
        <v>0</v>
      </c>
      <c r="L44" s="5">
        <v>2790.5475728673027</v>
      </c>
      <c r="M44" s="7">
        <v>2</v>
      </c>
      <c r="N44" s="5">
        <v>0</v>
      </c>
      <c r="O44" s="5">
        <v>0</v>
      </c>
      <c r="P44" s="5">
        <v>0</v>
      </c>
      <c r="Q44" s="5">
        <v>52681.118881846007</v>
      </c>
      <c r="R44" s="5">
        <v>2</v>
      </c>
      <c r="S44" s="5">
        <v>0</v>
      </c>
      <c r="T44" s="5">
        <v>0</v>
      </c>
      <c r="U44" s="5">
        <v>0</v>
      </c>
      <c r="V44" s="26">
        <f>SUM(sev_pin_ma[[#This Row],[Total IDPs PiN]],sev_pin_ma[[#This Row],[Total Returnees PiN]],sev_pin_ma[[#This Row],[Total HC PiN]])</f>
        <v>0</v>
      </c>
    </row>
    <row r="45" spans="1:22" ht="15" x14ac:dyDescent="0.25">
      <c r="A45" t="s">
        <v>101</v>
      </c>
      <c r="B45" t="s">
        <v>102</v>
      </c>
      <c r="C45" t="s">
        <v>103</v>
      </c>
      <c r="D45" t="s">
        <v>102</v>
      </c>
      <c r="E45" t="s">
        <v>106</v>
      </c>
      <c r="F45" t="s">
        <v>107</v>
      </c>
      <c r="G45" s="4">
        <v>68948.746868118105</v>
      </c>
      <c r="H45" s="7">
        <v>2</v>
      </c>
      <c r="I45" s="5">
        <v>0</v>
      </c>
      <c r="J45" s="5">
        <v>0</v>
      </c>
      <c r="K45" s="8">
        <v>0</v>
      </c>
      <c r="L45" s="5">
        <v>6120.935207407505</v>
      </c>
      <c r="M45" s="7">
        <v>2</v>
      </c>
      <c r="N45" s="5">
        <v>255.03896697531275</v>
      </c>
      <c r="O45" s="5">
        <v>255.03896697531275</v>
      </c>
      <c r="P45" s="5">
        <v>510.07793395062549</v>
      </c>
      <c r="Q45" s="5">
        <v>172366.72773594613</v>
      </c>
      <c r="R45" s="5">
        <v>2</v>
      </c>
      <c r="S45" s="5">
        <v>5223.2341738165451</v>
      </c>
      <c r="T45" s="5">
        <v>18281.31960835791</v>
      </c>
      <c r="U45" s="5">
        <v>23504.553782174455</v>
      </c>
      <c r="V45" s="26">
        <f>SUM(sev_pin_ma[[#This Row],[Total IDPs PiN]],sev_pin_ma[[#This Row],[Total Returnees PiN]],sev_pin_ma[[#This Row],[Total HC PiN]])</f>
        <v>24014.631716125081</v>
      </c>
    </row>
    <row r="46" spans="1:22" ht="15" x14ac:dyDescent="0.25">
      <c r="A46" t="s">
        <v>101</v>
      </c>
      <c r="B46" t="s">
        <v>102</v>
      </c>
      <c r="C46" t="s">
        <v>103</v>
      </c>
      <c r="D46" t="s">
        <v>102</v>
      </c>
      <c r="E46" t="s">
        <v>108</v>
      </c>
      <c r="F46" t="s">
        <v>109</v>
      </c>
      <c r="G46" s="4">
        <v>238732.0625624946</v>
      </c>
      <c r="H46" s="7">
        <v>2</v>
      </c>
      <c r="I46" s="5">
        <v>0</v>
      </c>
      <c r="J46" s="5">
        <v>0</v>
      </c>
      <c r="K46" s="8">
        <v>0</v>
      </c>
      <c r="L46" s="5">
        <v>203.73379278605154</v>
      </c>
      <c r="M46" s="7">
        <v>2</v>
      </c>
      <c r="N46" s="5">
        <v>0</v>
      </c>
      <c r="O46" s="5">
        <v>0</v>
      </c>
      <c r="P46" s="5">
        <v>0</v>
      </c>
      <c r="Q46" s="5">
        <v>140869.43343950523</v>
      </c>
      <c r="R46" s="5">
        <v>2</v>
      </c>
      <c r="S46" s="5">
        <v>0</v>
      </c>
      <c r="T46" s="5">
        <v>0</v>
      </c>
      <c r="U46" s="5">
        <v>0</v>
      </c>
      <c r="V46" s="26">
        <f>SUM(sev_pin_ma[[#This Row],[Total IDPs PiN]],sev_pin_ma[[#This Row],[Total Returnees PiN]],sev_pin_ma[[#This Row],[Total HC PiN]])</f>
        <v>0</v>
      </c>
    </row>
    <row r="47" spans="1:22" ht="15" x14ac:dyDescent="0.25">
      <c r="A47" t="s">
        <v>101</v>
      </c>
      <c r="B47" t="s">
        <v>102</v>
      </c>
      <c r="C47" t="s">
        <v>103</v>
      </c>
      <c r="D47" t="s">
        <v>102</v>
      </c>
      <c r="E47" t="s">
        <v>110</v>
      </c>
      <c r="F47" t="s">
        <v>111</v>
      </c>
      <c r="G47" s="4">
        <v>1761.5513927548304</v>
      </c>
      <c r="H47" s="7">
        <v>5</v>
      </c>
      <c r="I47" s="5">
        <v>352.31027855096613</v>
      </c>
      <c r="J47" s="5">
        <v>704.62055710193226</v>
      </c>
      <c r="K47" s="8">
        <v>1056.9308356528984</v>
      </c>
      <c r="L47" s="5">
        <v>2618.6601109327698</v>
      </c>
      <c r="M47" s="7">
        <v>5</v>
      </c>
      <c r="N47" s="5">
        <v>523.73202218655399</v>
      </c>
      <c r="O47" s="5">
        <v>2094.928088746216</v>
      </c>
      <c r="P47" s="5">
        <v>2618.6601109327698</v>
      </c>
      <c r="Q47" s="5">
        <v>25456.380706637683</v>
      </c>
      <c r="R47" s="5">
        <v>5</v>
      </c>
      <c r="S47" s="5">
        <v>5533.9958057907943</v>
      </c>
      <c r="T47" s="5">
        <v>11067.991611581598</v>
      </c>
      <c r="U47" s="5">
        <v>16601.987417372391</v>
      </c>
      <c r="V47" s="26">
        <f>SUM(sev_pin_ma[[#This Row],[Total IDPs PiN]],sev_pin_ma[[#This Row],[Total Returnees PiN]],sev_pin_ma[[#This Row],[Total HC PiN]])</f>
        <v>20277.578363958059</v>
      </c>
    </row>
    <row r="48" spans="1:22" ht="15" x14ac:dyDescent="0.25">
      <c r="A48" t="s">
        <v>101</v>
      </c>
      <c r="B48" t="s">
        <v>102</v>
      </c>
      <c r="C48" t="s">
        <v>103</v>
      </c>
      <c r="D48" t="s">
        <v>102</v>
      </c>
      <c r="E48" t="s">
        <v>112</v>
      </c>
      <c r="F48" t="s">
        <v>113</v>
      </c>
      <c r="G48" s="4">
        <v>748.25902776051885</v>
      </c>
      <c r="H48" s="7">
        <v>2</v>
      </c>
      <c r="I48" s="5">
        <v>0</v>
      </c>
      <c r="J48" s="5">
        <v>0</v>
      </c>
      <c r="K48" s="8">
        <v>0</v>
      </c>
      <c r="L48" s="5">
        <v>3764.7515346571563</v>
      </c>
      <c r="M48" s="7">
        <v>2</v>
      </c>
      <c r="N48" s="5">
        <v>0</v>
      </c>
      <c r="O48" s="5">
        <v>470.59394183214454</v>
      </c>
      <c r="P48" s="5">
        <v>470.59394183214454</v>
      </c>
      <c r="Q48" s="5">
        <v>36799.419012351813</v>
      </c>
      <c r="R48" s="5">
        <v>3</v>
      </c>
      <c r="S48" s="5">
        <v>2044.4121673528794</v>
      </c>
      <c r="T48" s="5">
        <v>6133.2365020586376</v>
      </c>
      <c r="U48" s="5">
        <v>8177.6486694115174</v>
      </c>
      <c r="V48" s="26">
        <f>SUM(sev_pin_ma[[#This Row],[Total IDPs PiN]],sev_pin_ma[[#This Row],[Total Returnees PiN]],sev_pin_ma[[#This Row],[Total HC PiN]])</f>
        <v>8648.2426112436624</v>
      </c>
    </row>
    <row r="49" spans="1:22" ht="15" x14ac:dyDescent="0.25">
      <c r="A49" t="s">
        <v>101</v>
      </c>
      <c r="B49" t="s">
        <v>102</v>
      </c>
      <c r="C49" t="s">
        <v>103</v>
      </c>
      <c r="D49" t="s">
        <v>102</v>
      </c>
      <c r="E49" t="s">
        <v>114</v>
      </c>
      <c r="F49" t="s">
        <v>115</v>
      </c>
      <c r="G49" s="4">
        <v>451.04985715223961</v>
      </c>
      <c r="H49" s="7">
        <v>3</v>
      </c>
      <c r="I49" s="5">
        <v>0</v>
      </c>
      <c r="J49" s="5">
        <v>150.34995238407987</v>
      </c>
      <c r="K49" s="8">
        <v>150.34995238407987</v>
      </c>
      <c r="L49" s="5">
        <v>3659.6727308551162</v>
      </c>
      <c r="M49" s="7">
        <v>2</v>
      </c>
      <c r="N49" s="5">
        <v>0</v>
      </c>
      <c r="O49" s="5">
        <v>0</v>
      </c>
      <c r="P49" s="5">
        <v>0</v>
      </c>
      <c r="Q49" s="5">
        <v>25539.700658413247</v>
      </c>
      <c r="R49" s="5">
        <v>2</v>
      </c>
      <c r="S49" s="5">
        <v>2253.5029992717573</v>
      </c>
      <c r="T49" s="5">
        <v>2629.0868324837165</v>
      </c>
      <c r="U49" s="5">
        <v>4882.5898317554738</v>
      </c>
      <c r="V49" s="26">
        <f>SUM(sev_pin_ma[[#This Row],[Total IDPs PiN]],sev_pin_ma[[#This Row],[Total Returnees PiN]],sev_pin_ma[[#This Row],[Total HC PiN]])</f>
        <v>5032.9397841395539</v>
      </c>
    </row>
    <row r="50" spans="1:22" ht="15" x14ac:dyDescent="0.25">
      <c r="A50" t="s">
        <v>101</v>
      </c>
      <c r="B50" t="s">
        <v>102</v>
      </c>
      <c r="C50" t="s">
        <v>103</v>
      </c>
      <c r="D50" t="s">
        <v>102</v>
      </c>
      <c r="E50" t="s">
        <v>116</v>
      </c>
      <c r="F50" t="s">
        <v>117</v>
      </c>
      <c r="G50" s="4">
        <v>115666.01794781821</v>
      </c>
      <c r="H50" s="7">
        <v>2</v>
      </c>
      <c r="I50" s="5">
        <v>0</v>
      </c>
      <c r="J50" s="5">
        <v>2753.9528082813854</v>
      </c>
      <c r="K50" s="8">
        <v>2753.9528082813854</v>
      </c>
      <c r="L50" s="5">
        <v>2106.0369228969762</v>
      </c>
      <c r="M50" s="7">
        <v>2</v>
      </c>
      <c r="N50" s="5">
        <v>0</v>
      </c>
      <c r="O50" s="5">
        <v>0</v>
      </c>
      <c r="P50" s="5">
        <v>0</v>
      </c>
      <c r="Q50" s="5">
        <v>112473.19876728734</v>
      </c>
      <c r="R50" s="5">
        <v>2</v>
      </c>
      <c r="S50" s="5">
        <v>0</v>
      </c>
      <c r="T50" s="5">
        <v>0</v>
      </c>
      <c r="U50" s="5">
        <v>0</v>
      </c>
      <c r="V50" s="26">
        <f>SUM(sev_pin_ma[[#This Row],[Total IDPs PiN]],sev_pin_ma[[#This Row],[Total Returnees PiN]],sev_pin_ma[[#This Row],[Total HC PiN]])</f>
        <v>2753.9528082813854</v>
      </c>
    </row>
    <row r="51" spans="1:22" ht="15" x14ac:dyDescent="0.25">
      <c r="A51" t="s">
        <v>101</v>
      </c>
      <c r="B51" t="s">
        <v>102</v>
      </c>
      <c r="C51" t="s">
        <v>118</v>
      </c>
      <c r="D51" t="s">
        <v>119</v>
      </c>
      <c r="E51" t="s">
        <v>120</v>
      </c>
      <c r="F51" t="s">
        <v>119</v>
      </c>
      <c r="G51" s="4">
        <v>7345.1013260252421</v>
      </c>
      <c r="H51" s="7">
        <v>3</v>
      </c>
      <c r="I51" s="5">
        <v>0</v>
      </c>
      <c r="J51" s="5">
        <v>2448.3671086750805</v>
      </c>
      <c r="K51" s="8">
        <v>2448.3671086750805</v>
      </c>
      <c r="L51" s="5">
        <v>11895.625386603744</v>
      </c>
      <c r="M51" s="7">
        <v>2</v>
      </c>
      <c r="N51" s="5">
        <v>0</v>
      </c>
      <c r="O51" s="5">
        <v>0</v>
      </c>
      <c r="P51" s="5">
        <v>0</v>
      </c>
      <c r="Q51" s="5">
        <v>109603.10808273216</v>
      </c>
      <c r="R51" s="5">
        <v>2</v>
      </c>
      <c r="S51" s="5">
        <v>0</v>
      </c>
      <c r="T51" s="5">
        <v>17729.914542794893</v>
      </c>
      <c r="U51" s="5">
        <v>17729.914542794893</v>
      </c>
      <c r="V51" s="26">
        <f>SUM(sev_pin_ma[[#This Row],[Total IDPs PiN]],sev_pin_ma[[#This Row],[Total Returnees PiN]],sev_pin_ma[[#This Row],[Total HC PiN]])</f>
        <v>20178.281651469973</v>
      </c>
    </row>
    <row r="52" spans="1:22" ht="15" x14ac:dyDescent="0.25">
      <c r="A52" t="s">
        <v>101</v>
      </c>
      <c r="B52" t="s">
        <v>102</v>
      </c>
      <c r="C52" t="s">
        <v>118</v>
      </c>
      <c r="D52" t="s">
        <v>119</v>
      </c>
      <c r="E52" t="s">
        <v>121</v>
      </c>
      <c r="F52" t="s">
        <v>122</v>
      </c>
      <c r="G52" s="4">
        <v>59228.791029413107</v>
      </c>
      <c r="H52" s="7">
        <v>2</v>
      </c>
      <c r="I52" s="5">
        <v>0</v>
      </c>
      <c r="J52" s="5">
        <v>0</v>
      </c>
      <c r="K52" s="8">
        <v>0</v>
      </c>
      <c r="L52" s="5">
        <v>4186.6605332434574</v>
      </c>
      <c r="M52" s="7">
        <v>2</v>
      </c>
      <c r="N52" s="5">
        <v>0</v>
      </c>
      <c r="O52" s="5">
        <v>0</v>
      </c>
      <c r="P52" s="5">
        <v>0</v>
      </c>
      <c r="Q52" s="5">
        <v>63790.412812781804</v>
      </c>
      <c r="R52" s="5">
        <v>2</v>
      </c>
      <c r="S52" s="5">
        <v>0</v>
      </c>
      <c r="T52" s="5">
        <v>0</v>
      </c>
      <c r="U52" s="5">
        <v>0</v>
      </c>
      <c r="V52" s="26">
        <f>SUM(sev_pin_ma[[#This Row],[Total IDPs PiN]],sev_pin_ma[[#This Row],[Total Returnees PiN]],sev_pin_ma[[#This Row],[Total HC PiN]])</f>
        <v>0</v>
      </c>
    </row>
    <row r="53" spans="1:22" ht="15" x14ac:dyDescent="0.25">
      <c r="A53" t="s">
        <v>101</v>
      </c>
      <c r="B53" t="s">
        <v>102</v>
      </c>
      <c r="C53" t="s">
        <v>118</v>
      </c>
      <c r="D53" t="s">
        <v>119</v>
      </c>
      <c r="E53" t="s">
        <v>123</v>
      </c>
      <c r="F53" t="s">
        <v>124</v>
      </c>
      <c r="G53" s="4">
        <v>267.99876847290642</v>
      </c>
      <c r="H53" s="7">
        <v>2</v>
      </c>
      <c r="I53" s="5">
        <v>0</v>
      </c>
      <c r="J53" s="5">
        <v>29.777640941434043</v>
      </c>
      <c r="K53" s="8">
        <v>29.777640941434043</v>
      </c>
      <c r="L53" s="5">
        <v>3.7746305418719208</v>
      </c>
      <c r="M53" s="7">
        <v>2</v>
      </c>
      <c r="N53" s="5">
        <v>0</v>
      </c>
      <c r="O53" s="5">
        <v>0</v>
      </c>
      <c r="P53" s="5">
        <v>0</v>
      </c>
      <c r="Q53" s="5">
        <v>1343.0921182266011</v>
      </c>
      <c r="R53" s="5">
        <v>2</v>
      </c>
      <c r="S53" s="5">
        <v>0</v>
      </c>
      <c r="T53" s="5">
        <v>79.005418719211832</v>
      </c>
      <c r="U53" s="5">
        <v>79.005418719211832</v>
      </c>
      <c r="V53" s="26">
        <f>SUM(sev_pin_ma[[#This Row],[Total IDPs PiN]],sev_pin_ma[[#This Row],[Total Returnees PiN]],sev_pin_ma[[#This Row],[Total HC PiN]])</f>
        <v>108.78305966064588</v>
      </c>
    </row>
    <row r="54" spans="1:22" ht="15" x14ac:dyDescent="0.25">
      <c r="A54" t="s">
        <v>101</v>
      </c>
      <c r="B54" t="s">
        <v>102</v>
      </c>
      <c r="C54" t="s">
        <v>118</v>
      </c>
      <c r="D54" t="s">
        <v>119</v>
      </c>
      <c r="E54" t="s">
        <v>125</v>
      </c>
      <c r="F54" t="s">
        <v>126</v>
      </c>
      <c r="G54" s="4">
        <v>11759.261921161386</v>
      </c>
      <c r="H54" s="7">
        <v>2</v>
      </c>
      <c r="I54" s="5">
        <v>0</v>
      </c>
      <c r="J54" s="5">
        <v>1679.894560165912</v>
      </c>
      <c r="K54" s="8">
        <v>1679.894560165912</v>
      </c>
      <c r="L54" s="5">
        <v>393.07796439546468</v>
      </c>
      <c r="M54" s="7">
        <v>2</v>
      </c>
      <c r="N54" s="5">
        <v>0</v>
      </c>
      <c r="O54" s="5">
        <v>0</v>
      </c>
      <c r="P54" s="5">
        <v>0</v>
      </c>
      <c r="Q54" s="5">
        <v>11312.611794002329</v>
      </c>
      <c r="R54" s="5">
        <v>2</v>
      </c>
      <c r="S54" s="5">
        <v>0</v>
      </c>
      <c r="T54" s="5">
        <v>0</v>
      </c>
      <c r="U54" s="5">
        <v>0</v>
      </c>
      <c r="V54" s="26">
        <f>SUM(sev_pin_ma[[#This Row],[Total IDPs PiN]],sev_pin_ma[[#This Row],[Total Returnees PiN]],sev_pin_ma[[#This Row],[Total HC PiN]])</f>
        <v>1679.894560165912</v>
      </c>
    </row>
    <row r="55" spans="1:22" ht="15" x14ac:dyDescent="0.25">
      <c r="A55" t="s">
        <v>101</v>
      </c>
      <c r="B55" t="s">
        <v>102</v>
      </c>
      <c r="C55" t="s">
        <v>118</v>
      </c>
      <c r="D55" t="s">
        <v>119</v>
      </c>
      <c r="E55" t="s">
        <v>127</v>
      </c>
      <c r="F55" t="s">
        <v>128</v>
      </c>
      <c r="G55" s="4">
        <v>1763.5469058703302</v>
      </c>
      <c r="H55" s="7">
        <v>2</v>
      </c>
      <c r="I55" s="5">
        <v>0</v>
      </c>
      <c r="J55" s="5">
        <v>0</v>
      </c>
      <c r="K55" s="8">
        <v>0</v>
      </c>
      <c r="L55" s="5">
        <v>8262.8465084591808</v>
      </c>
      <c r="M55" s="7">
        <v>2</v>
      </c>
      <c r="N55" s="5">
        <v>0</v>
      </c>
      <c r="O55" s="5">
        <v>0</v>
      </c>
      <c r="P55" s="5">
        <v>0</v>
      </c>
      <c r="Q55" s="5">
        <v>13628.108145793118</v>
      </c>
      <c r="R55" s="5">
        <v>2</v>
      </c>
      <c r="S55" s="5">
        <v>0</v>
      </c>
      <c r="T55" s="5">
        <v>212.93918977801746</v>
      </c>
      <c r="U55" s="5">
        <v>212.93918977801746</v>
      </c>
      <c r="V55" s="26">
        <f>SUM(sev_pin_ma[[#This Row],[Total IDPs PiN]],sev_pin_ma[[#This Row],[Total Returnees PiN]],sev_pin_ma[[#This Row],[Total HC PiN]])</f>
        <v>212.93918977801746</v>
      </c>
    </row>
    <row r="56" spans="1:22" ht="15" x14ac:dyDescent="0.25">
      <c r="A56" t="s">
        <v>101</v>
      </c>
      <c r="B56" t="s">
        <v>102</v>
      </c>
      <c r="C56" t="s">
        <v>118</v>
      </c>
      <c r="D56" t="s">
        <v>119</v>
      </c>
      <c r="E56" t="s">
        <v>129</v>
      </c>
      <c r="F56" t="s">
        <v>130</v>
      </c>
      <c r="G56" s="4">
        <v>21104.953639508854</v>
      </c>
      <c r="H56" s="7">
        <v>2</v>
      </c>
      <c r="I56" s="5">
        <v>1406.9969093005902</v>
      </c>
      <c r="J56" s="5">
        <v>1406.9969093005902</v>
      </c>
      <c r="K56" s="8">
        <v>2813.9938186011805</v>
      </c>
      <c r="L56" s="5">
        <v>1984.3315785903264</v>
      </c>
      <c r="M56" s="7">
        <v>3</v>
      </c>
      <c r="N56" s="5">
        <v>264.57754381204353</v>
      </c>
      <c r="O56" s="5">
        <v>396.86631571806532</v>
      </c>
      <c r="P56" s="5">
        <v>661.44385953010885</v>
      </c>
      <c r="Q56" s="5">
        <v>19291.113392578522</v>
      </c>
      <c r="R56" s="5">
        <v>3</v>
      </c>
      <c r="S56" s="5">
        <v>1574.7847667411036</v>
      </c>
      <c r="T56" s="5">
        <v>3149.5695334822071</v>
      </c>
      <c r="U56" s="5">
        <v>4724.3543002233109</v>
      </c>
      <c r="V56" s="26">
        <f>SUM(sev_pin_ma[[#This Row],[Total IDPs PiN]],sev_pin_ma[[#This Row],[Total Returnees PiN]],sev_pin_ma[[#This Row],[Total HC PiN]])</f>
        <v>8199.7919783546004</v>
      </c>
    </row>
    <row r="57" spans="1:22" ht="15" x14ac:dyDescent="0.25">
      <c r="A57" t="s">
        <v>101</v>
      </c>
      <c r="B57" t="s">
        <v>102</v>
      </c>
      <c r="C57" t="s">
        <v>118</v>
      </c>
      <c r="D57" t="s">
        <v>119</v>
      </c>
      <c r="E57" t="s">
        <v>131</v>
      </c>
      <c r="F57" t="s">
        <v>132</v>
      </c>
      <c r="G57" s="4">
        <v>175.30009549178268</v>
      </c>
      <c r="H57" s="7">
        <v>2</v>
      </c>
      <c r="I57" s="5">
        <v>0</v>
      </c>
      <c r="J57" s="5">
        <v>0</v>
      </c>
      <c r="K57" s="8">
        <v>0</v>
      </c>
      <c r="L57" s="5">
        <v>1446.9813916670855</v>
      </c>
      <c r="M57" s="7">
        <v>2</v>
      </c>
      <c r="N57" s="5">
        <v>0</v>
      </c>
      <c r="O57" s="5">
        <v>0</v>
      </c>
      <c r="P57" s="5">
        <v>0</v>
      </c>
      <c r="Q57" s="5">
        <v>20326.10667688596</v>
      </c>
      <c r="R57" s="5">
        <v>2</v>
      </c>
      <c r="S57" s="5">
        <v>0</v>
      </c>
      <c r="T57" s="5">
        <v>0</v>
      </c>
      <c r="U57" s="5">
        <v>0</v>
      </c>
      <c r="V57" s="26">
        <f>SUM(sev_pin_ma[[#This Row],[Total IDPs PiN]],sev_pin_ma[[#This Row],[Total Returnees PiN]],sev_pin_ma[[#This Row],[Total HC PiN]])</f>
        <v>0</v>
      </c>
    </row>
    <row r="58" spans="1:22" ht="15" x14ac:dyDescent="0.25">
      <c r="A58" t="s">
        <v>101</v>
      </c>
      <c r="B58" t="s">
        <v>102</v>
      </c>
      <c r="C58" t="s">
        <v>133</v>
      </c>
      <c r="D58" t="s">
        <v>134</v>
      </c>
      <c r="E58" t="s">
        <v>135</v>
      </c>
      <c r="F58" t="s">
        <v>134</v>
      </c>
      <c r="G58" s="4">
        <v>5073.7081697830436</v>
      </c>
      <c r="H58" s="7">
        <v>2</v>
      </c>
      <c r="I58" s="5">
        <v>0</v>
      </c>
      <c r="J58" s="5">
        <v>0</v>
      </c>
      <c r="K58" s="8">
        <v>0</v>
      </c>
      <c r="L58" s="5">
        <v>937.07554239223521</v>
      </c>
      <c r="M58" s="7">
        <v>2</v>
      </c>
      <c r="N58" s="5">
        <v>0</v>
      </c>
      <c r="O58" s="5">
        <v>0</v>
      </c>
      <c r="P58" s="5">
        <v>0</v>
      </c>
      <c r="Q58" s="5">
        <v>22812.410681915502</v>
      </c>
      <c r="R58" s="5">
        <v>2</v>
      </c>
      <c r="S58" s="5">
        <v>0</v>
      </c>
      <c r="T58" s="5">
        <v>0</v>
      </c>
      <c r="U58" s="5">
        <v>0</v>
      </c>
      <c r="V58" s="26">
        <f>SUM(sev_pin_ma[[#This Row],[Total IDPs PiN]],sev_pin_ma[[#This Row],[Total Returnees PiN]],sev_pin_ma[[#This Row],[Total HC PiN]])</f>
        <v>0</v>
      </c>
    </row>
    <row r="59" spans="1:22" ht="15" x14ac:dyDescent="0.25">
      <c r="A59" t="s">
        <v>101</v>
      </c>
      <c r="B59" t="s">
        <v>102</v>
      </c>
      <c r="C59" t="s">
        <v>133</v>
      </c>
      <c r="D59" t="s">
        <v>134</v>
      </c>
      <c r="E59" t="s">
        <v>136</v>
      </c>
      <c r="F59" t="s">
        <v>137</v>
      </c>
      <c r="G59" s="4">
        <v>269.69454264961109</v>
      </c>
      <c r="H59" s="7">
        <v>2</v>
      </c>
      <c r="I59" s="5">
        <v>0</v>
      </c>
      <c r="J59" s="5">
        <v>0</v>
      </c>
      <c r="K59" s="8">
        <v>0</v>
      </c>
      <c r="L59" s="5">
        <v>670.9067943690942</v>
      </c>
      <c r="M59" s="7">
        <v>3</v>
      </c>
      <c r="N59" s="5">
        <v>0</v>
      </c>
      <c r="O59" s="5">
        <v>223.6355981230314</v>
      </c>
      <c r="P59" s="5">
        <v>223.6355981230314</v>
      </c>
      <c r="Q59" s="5">
        <v>12044.48240663367</v>
      </c>
      <c r="R59" s="5">
        <v>3</v>
      </c>
      <c r="S59" s="5">
        <v>0</v>
      </c>
      <c r="T59" s="5">
        <v>3464.8511032781789</v>
      </c>
      <c r="U59" s="5">
        <v>3464.8511032781789</v>
      </c>
      <c r="V59" s="26">
        <f>SUM(sev_pin_ma[[#This Row],[Total IDPs PiN]],sev_pin_ma[[#This Row],[Total Returnees PiN]],sev_pin_ma[[#This Row],[Total HC PiN]])</f>
        <v>3688.4867014012102</v>
      </c>
    </row>
    <row r="60" spans="1:22" ht="15" x14ac:dyDescent="0.25">
      <c r="A60" t="s">
        <v>101</v>
      </c>
      <c r="B60" t="s">
        <v>102</v>
      </c>
      <c r="C60" t="s">
        <v>133</v>
      </c>
      <c r="D60" t="s">
        <v>134</v>
      </c>
      <c r="E60" t="s">
        <v>138</v>
      </c>
      <c r="F60" t="s">
        <v>139</v>
      </c>
      <c r="G60" s="4">
        <v>21.069932790944463</v>
      </c>
      <c r="H60" s="7">
        <v>2</v>
      </c>
      <c r="I60" s="5">
        <v>0</v>
      </c>
      <c r="J60" s="5">
        <v>0</v>
      </c>
      <c r="K60" s="8">
        <v>0</v>
      </c>
      <c r="L60" s="5">
        <v>526.74831977361157</v>
      </c>
      <c r="M60" s="7">
        <v>2</v>
      </c>
      <c r="N60" s="5">
        <v>0</v>
      </c>
      <c r="O60" s="5">
        <v>0</v>
      </c>
      <c r="P60" s="5">
        <v>0</v>
      </c>
      <c r="Q60" s="5">
        <v>6653.872854616201</v>
      </c>
      <c r="R60" s="5">
        <v>2</v>
      </c>
      <c r="S60" s="5">
        <v>0</v>
      </c>
      <c r="T60" s="5">
        <v>0</v>
      </c>
      <c r="U60" s="5">
        <v>0</v>
      </c>
      <c r="V60" s="26">
        <f>SUM(sev_pin_ma[[#This Row],[Total IDPs PiN]],sev_pin_ma[[#This Row],[Total Returnees PiN]],sev_pin_ma[[#This Row],[Total HC PiN]])</f>
        <v>0</v>
      </c>
    </row>
    <row r="61" spans="1:22" ht="15" x14ac:dyDescent="0.25">
      <c r="A61" t="s">
        <v>101</v>
      </c>
      <c r="B61" t="s">
        <v>102</v>
      </c>
      <c r="C61" t="s">
        <v>133</v>
      </c>
      <c r="D61" t="s">
        <v>134</v>
      </c>
      <c r="E61" t="s">
        <v>140</v>
      </c>
      <c r="F61" t="s">
        <v>141</v>
      </c>
      <c r="G61" s="4">
        <v>8035.8533217630993</v>
      </c>
      <c r="H61" s="7">
        <v>3</v>
      </c>
      <c r="I61" s="5">
        <v>382.659681988719</v>
      </c>
      <c r="J61" s="5">
        <v>1530.638727954876</v>
      </c>
      <c r="K61" s="8">
        <v>1913.2984099435951</v>
      </c>
      <c r="L61" s="5">
        <v>2484.7548811924144</v>
      </c>
      <c r="M61" s="7">
        <v>3</v>
      </c>
      <c r="N61" s="5">
        <v>0</v>
      </c>
      <c r="O61" s="5">
        <v>1242.3774405962072</v>
      </c>
      <c r="P61" s="5">
        <v>1242.3774405962072</v>
      </c>
      <c r="Q61" s="5">
        <v>12437.394765319925</v>
      </c>
      <c r="R61" s="5">
        <v>3</v>
      </c>
      <c r="S61" s="5">
        <v>230.32212528370229</v>
      </c>
      <c r="T61" s="5">
        <v>3454.8318792555347</v>
      </c>
      <c r="U61" s="5">
        <v>3685.1540045392371</v>
      </c>
      <c r="V61" s="26">
        <f>SUM(sev_pin_ma[[#This Row],[Total IDPs PiN]],sev_pin_ma[[#This Row],[Total Returnees PiN]],sev_pin_ma[[#This Row],[Total HC PiN]])</f>
        <v>6840.8298550790387</v>
      </c>
    </row>
    <row r="62" spans="1:22" ht="15" x14ac:dyDescent="0.25">
      <c r="A62" t="s">
        <v>101</v>
      </c>
      <c r="B62" t="s">
        <v>102</v>
      </c>
      <c r="C62" t="s">
        <v>142</v>
      </c>
      <c r="D62" t="s">
        <v>143</v>
      </c>
      <c r="E62" t="s">
        <v>144</v>
      </c>
      <c r="F62" t="s">
        <v>143</v>
      </c>
      <c r="G62" s="4">
        <v>158696.86715381779</v>
      </c>
      <c r="H62" s="7">
        <v>2</v>
      </c>
      <c r="I62" s="5">
        <v>0</v>
      </c>
      <c r="J62" s="5">
        <v>0</v>
      </c>
      <c r="K62" s="8">
        <v>0</v>
      </c>
      <c r="L62" s="5">
        <v>1082.8876409937286</v>
      </c>
      <c r="M62" s="7">
        <v>2</v>
      </c>
      <c r="N62" s="5">
        <v>0</v>
      </c>
      <c r="O62" s="5">
        <v>0</v>
      </c>
      <c r="P62" s="5">
        <v>0</v>
      </c>
      <c r="Q62" s="5">
        <v>31604.458630660716</v>
      </c>
      <c r="R62" s="5">
        <v>2</v>
      </c>
      <c r="S62" s="5">
        <v>0</v>
      </c>
      <c r="T62" s="5">
        <v>0</v>
      </c>
      <c r="U62" s="5">
        <v>0</v>
      </c>
      <c r="V62" s="26">
        <f>SUM(sev_pin_ma[[#This Row],[Total IDPs PiN]],sev_pin_ma[[#This Row],[Total Returnees PiN]],sev_pin_ma[[#This Row],[Total HC PiN]])</f>
        <v>0</v>
      </c>
    </row>
    <row r="63" spans="1:22" ht="15" x14ac:dyDescent="0.25">
      <c r="A63" t="s">
        <v>101</v>
      </c>
      <c r="B63" t="s">
        <v>102</v>
      </c>
      <c r="C63" t="s">
        <v>142</v>
      </c>
      <c r="D63" t="s">
        <v>143</v>
      </c>
      <c r="E63" t="s">
        <v>145</v>
      </c>
      <c r="F63" t="s">
        <v>146</v>
      </c>
      <c r="G63" s="4">
        <v>278.21425498350783</v>
      </c>
      <c r="H63" s="7">
        <v>2</v>
      </c>
      <c r="I63" s="5">
        <v>0</v>
      </c>
      <c r="J63" s="5">
        <v>0</v>
      </c>
      <c r="K63" s="8">
        <v>0</v>
      </c>
      <c r="L63" s="5">
        <v>707.66707299584118</v>
      </c>
      <c r="M63" s="7">
        <v>2</v>
      </c>
      <c r="N63" s="5">
        <v>0</v>
      </c>
      <c r="O63" s="5">
        <v>0</v>
      </c>
      <c r="P63" s="5">
        <v>0</v>
      </c>
      <c r="Q63" s="5">
        <v>5653.6863903628282</v>
      </c>
      <c r="R63" s="5">
        <v>2</v>
      </c>
      <c r="S63" s="5">
        <v>238.88815733927441</v>
      </c>
      <c r="T63" s="5">
        <v>318.51754311903261</v>
      </c>
      <c r="U63" s="5">
        <v>557.40570045830702</v>
      </c>
      <c r="V63" s="26">
        <f>SUM(sev_pin_ma[[#This Row],[Total IDPs PiN]],sev_pin_ma[[#This Row],[Total Returnees PiN]],sev_pin_ma[[#This Row],[Total HC PiN]])</f>
        <v>557.40570045830702</v>
      </c>
    </row>
    <row r="64" spans="1:22" ht="15" x14ac:dyDescent="0.25">
      <c r="A64" t="s">
        <v>101</v>
      </c>
      <c r="B64" t="s">
        <v>102</v>
      </c>
      <c r="C64" t="s">
        <v>142</v>
      </c>
      <c r="D64" t="s">
        <v>143</v>
      </c>
      <c r="E64" t="s">
        <v>147</v>
      </c>
      <c r="F64" t="s">
        <v>148</v>
      </c>
      <c r="G64" s="4">
        <v>113.28667124699417</v>
      </c>
      <c r="H64" s="7">
        <v>5</v>
      </c>
      <c r="I64" s="5">
        <v>42.482501717622817</v>
      </c>
      <c r="J64" s="5">
        <v>70.804169529371364</v>
      </c>
      <c r="K64" s="8">
        <v>113.28667124699419</v>
      </c>
      <c r="L64" s="5">
        <v>1145.9069048436963</v>
      </c>
      <c r="M64" s="7">
        <v>5</v>
      </c>
      <c r="N64" s="5">
        <v>572.95345242184817</v>
      </c>
      <c r="O64" s="5">
        <v>572.95345242184817</v>
      </c>
      <c r="P64" s="5">
        <v>1145.9069048436963</v>
      </c>
      <c r="Q64" s="5">
        <v>4372.6484369632426</v>
      </c>
      <c r="R64" s="5">
        <v>5</v>
      </c>
      <c r="S64" s="5">
        <v>1749.0593747852972</v>
      </c>
      <c r="T64" s="5">
        <v>1749.0593747852972</v>
      </c>
      <c r="U64" s="5">
        <v>3498.1187495705944</v>
      </c>
      <c r="V64" s="26">
        <f>SUM(sev_pin_ma[[#This Row],[Total IDPs PiN]],sev_pin_ma[[#This Row],[Total Returnees PiN]],sev_pin_ma[[#This Row],[Total HC PiN]])</f>
        <v>4757.3123256612853</v>
      </c>
    </row>
    <row r="65" spans="1:22" ht="15" x14ac:dyDescent="0.25">
      <c r="A65" t="s">
        <v>101</v>
      </c>
      <c r="B65" t="s">
        <v>102</v>
      </c>
      <c r="C65" t="s">
        <v>149</v>
      </c>
      <c r="D65" t="s">
        <v>150</v>
      </c>
      <c r="E65" t="s">
        <v>151</v>
      </c>
      <c r="F65" t="s">
        <v>150</v>
      </c>
      <c r="G65" s="4">
        <v>13491.815520366181</v>
      </c>
      <c r="H65" s="7">
        <v>3</v>
      </c>
      <c r="I65" s="5">
        <v>1079.3452416292944</v>
      </c>
      <c r="J65" s="5">
        <v>9174.4345538490034</v>
      </c>
      <c r="K65" s="8">
        <v>10253.779795478298</v>
      </c>
      <c r="L65" s="5">
        <v>12287.202299215514</v>
      </c>
      <c r="M65" s="7">
        <v>2</v>
      </c>
      <c r="N65" s="5">
        <v>0</v>
      </c>
      <c r="O65" s="5">
        <v>0</v>
      </c>
      <c r="P65" s="5">
        <v>0</v>
      </c>
      <c r="Q65" s="5">
        <v>23277.332075247054</v>
      </c>
      <c r="R65" s="5">
        <v>3</v>
      </c>
      <c r="S65" s="5">
        <v>484.94441823431362</v>
      </c>
      <c r="T65" s="5">
        <v>10668.777201154899</v>
      </c>
      <c r="U65" s="5">
        <v>11153.721619389213</v>
      </c>
      <c r="V65" s="26">
        <f>SUM(sev_pin_ma[[#This Row],[Total IDPs PiN]],sev_pin_ma[[#This Row],[Total Returnees PiN]],sev_pin_ma[[#This Row],[Total HC PiN]])</f>
        <v>21407.501414867511</v>
      </c>
    </row>
    <row r="66" spans="1:22" ht="15" x14ac:dyDescent="0.25">
      <c r="A66" t="s">
        <v>101</v>
      </c>
      <c r="B66" t="s">
        <v>102</v>
      </c>
      <c r="C66" t="s">
        <v>149</v>
      </c>
      <c r="D66" t="s">
        <v>150</v>
      </c>
      <c r="E66" t="s">
        <v>152</v>
      </c>
      <c r="F66" t="s">
        <v>153</v>
      </c>
      <c r="G66" s="4">
        <v>1081.7918552036201</v>
      </c>
      <c r="H66" s="7">
        <v>5</v>
      </c>
      <c r="I66" s="5">
        <v>649.07511312217207</v>
      </c>
      <c r="J66" s="5">
        <v>432.71674208144805</v>
      </c>
      <c r="K66" s="8">
        <v>1081.7918552036201</v>
      </c>
      <c r="L66" s="5">
        <v>4505.3936651583708</v>
      </c>
      <c r="M66" s="7">
        <v>5</v>
      </c>
      <c r="N66" s="5">
        <v>4505.3936651583708</v>
      </c>
      <c r="O66" s="5">
        <v>0</v>
      </c>
      <c r="P66" s="5">
        <v>4505.3936651583708</v>
      </c>
      <c r="Q66" s="5">
        <v>4266.3339366515838</v>
      </c>
      <c r="R66" s="5">
        <v>5</v>
      </c>
      <c r="S66" s="5">
        <v>2266.489903846154</v>
      </c>
      <c r="T66" s="5">
        <v>1866.521097285068</v>
      </c>
      <c r="U66" s="5">
        <v>4133.0110011312217</v>
      </c>
      <c r="V66" s="26">
        <f>SUM(sev_pin_ma[[#This Row],[Total IDPs PiN]],sev_pin_ma[[#This Row],[Total Returnees PiN]],sev_pin_ma[[#This Row],[Total HC PiN]])</f>
        <v>9720.1965214932134</v>
      </c>
    </row>
    <row r="67" spans="1:22" ht="15" x14ac:dyDescent="0.25">
      <c r="A67" t="s">
        <v>101</v>
      </c>
      <c r="B67" t="s">
        <v>102</v>
      </c>
      <c r="C67" t="s">
        <v>154</v>
      </c>
      <c r="D67" t="s">
        <v>155</v>
      </c>
      <c r="E67" t="s">
        <v>156</v>
      </c>
      <c r="F67" t="s">
        <v>155</v>
      </c>
      <c r="G67" s="4">
        <v>20470.869637269159</v>
      </c>
      <c r="H67" s="7">
        <v>2</v>
      </c>
      <c r="I67" s="5">
        <v>0</v>
      </c>
      <c r="J67" s="5">
        <v>0</v>
      </c>
      <c r="K67" s="8">
        <v>0</v>
      </c>
      <c r="L67" s="5">
        <v>24889.793507867249</v>
      </c>
      <c r="M67" s="7">
        <v>2</v>
      </c>
      <c r="N67" s="5">
        <v>0</v>
      </c>
      <c r="O67" s="5">
        <v>0</v>
      </c>
      <c r="P67" s="5">
        <v>0</v>
      </c>
      <c r="Q67" s="5">
        <v>31126.693661245532</v>
      </c>
      <c r="R67" s="5">
        <v>3</v>
      </c>
      <c r="S67" s="5">
        <v>6103.2732669108882</v>
      </c>
      <c r="T67" s="5">
        <v>4882.6186135287107</v>
      </c>
      <c r="U67" s="5">
        <v>10985.891880439598</v>
      </c>
      <c r="V67" s="26">
        <f>SUM(sev_pin_ma[[#This Row],[Total IDPs PiN]],sev_pin_ma[[#This Row],[Total Returnees PiN]],sev_pin_ma[[#This Row],[Total HC PiN]])</f>
        <v>10985.891880439598</v>
      </c>
    </row>
    <row r="68" spans="1:22" ht="15" x14ac:dyDescent="0.25">
      <c r="A68" t="s">
        <v>101</v>
      </c>
      <c r="B68" t="s">
        <v>102</v>
      </c>
      <c r="C68" t="s">
        <v>154</v>
      </c>
      <c r="D68" t="s">
        <v>155</v>
      </c>
      <c r="E68" t="s">
        <v>157</v>
      </c>
      <c r="F68" t="s">
        <v>158</v>
      </c>
      <c r="G68" s="4">
        <v>6759.6857827026006</v>
      </c>
      <c r="H68" s="7">
        <v>2</v>
      </c>
      <c r="I68" s="5">
        <v>0</v>
      </c>
      <c r="J68" s="5">
        <v>614.51688933660012</v>
      </c>
      <c r="K68" s="8">
        <v>614.51688933660012</v>
      </c>
      <c r="L68" s="5">
        <v>945.25427739693873</v>
      </c>
      <c r="M68" s="7">
        <v>5</v>
      </c>
      <c r="N68" s="5">
        <v>472.62713869846937</v>
      </c>
      <c r="O68" s="5">
        <v>472.62713869846937</v>
      </c>
      <c r="P68" s="5">
        <v>945.25427739693873</v>
      </c>
      <c r="Q68" s="5">
        <v>20182.192108179173</v>
      </c>
      <c r="R68" s="5">
        <v>3</v>
      </c>
      <c r="S68" s="5">
        <v>840.92467117413219</v>
      </c>
      <c r="T68" s="5">
        <v>3644.0069084212396</v>
      </c>
      <c r="U68" s="5">
        <v>4484.9315795953717</v>
      </c>
      <c r="V68" s="26">
        <f>SUM(sev_pin_ma[[#This Row],[Total IDPs PiN]],sev_pin_ma[[#This Row],[Total Returnees PiN]],sev_pin_ma[[#This Row],[Total HC PiN]])</f>
        <v>6044.7027463289105</v>
      </c>
    </row>
    <row r="69" spans="1:22" ht="15" x14ac:dyDescent="0.25">
      <c r="A69" t="s">
        <v>101</v>
      </c>
      <c r="B69" t="s">
        <v>102</v>
      </c>
      <c r="C69" t="s">
        <v>159</v>
      </c>
      <c r="D69" t="s">
        <v>160</v>
      </c>
      <c r="E69" t="s">
        <v>161</v>
      </c>
      <c r="F69" t="s">
        <v>160</v>
      </c>
      <c r="G69" s="4">
        <v>2096.8848818154734</v>
      </c>
      <c r="H69" s="7">
        <v>2</v>
      </c>
      <c r="I69" s="5">
        <v>0</v>
      </c>
      <c r="J69" s="5">
        <v>0</v>
      </c>
      <c r="K69" s="8">
        <v>0</v>
      </c>
      <c r="L69" s="5">
        <v>8471.2896886483268</v>
      </c>
      <c r="M69" s="7">
        <v>2</v>
      </c>
      <c r="N69" s="5">
        <v>0</v>
      </c>
      <c r="O69" s="5">
        <v>0</v>
      </c>
      <c r="P69" s="5">
        <v>0</v>
      </c>
      <c r="Q69" s="5">
        <v>13149.21422683484</v>
      </c>
      <c r="R69" s="5">
        <v>2</v>
      </c>
      <c r="S69" s="5">
        <v>0</v>
      </c>
      <c r="T69" s="5">
        <v>208.71768614023554</v>
      </c>
      <c r="U69" s="5">
        <v>208.71768614023554</v>
      </c>
      <c r="V69" s="26">
        <f>SUM(sev_pin_ma[[#This Row],[Total IDPs PiN]],sev_pin_ma[[#This Row],[Total Returnees PiN]],sev_pin_ma[[#This Row],[Total HC PiN]])</f>
        <v>208.71768614023554</v>
      </c>
    </row>
    <row r="70" spans="1:22" ht="15" x14ac:dyDescent="0.25">
      <c r="A70" t="s">
        <v>101</v>
      </c>
      <c r="B70" t="s">
        <v>102</v>
      </c>
      <c r="C70" t="s">
        <v>159</v>
      </c>
      <c r="D70" t="s">
        <v>160</v>
      </c>
      <c r="E70" t="s">
        <v>162</v>
      </c>
      <c r="F70" t="s">
        <v>163</v>
      </c>
      <c r="G70" s="4">
        <v>6563.7390719569612</v>
      </c>
      <c r="H70" s="7">
        <v>2</v>
      </c>
      <c r="I70" s="5">
        <v>0</v>
      </c>
      <c r="J70" s="5">
        <v>0</v>
      </c>
      <c r="K70" s="8">
        <v>0</v>
      </c>
      <c r="L70" s="5">
        <v>566.36146603900465</v>
      </c>
      <c r="M70" s="7">
        <v>3</v>
      </c>
      <c r="N70" s="5">
        <v>0</v>
      </c>
      <c r="O70" s="5">
        <v>566.36146603900465</v>
      </c>
      <c r="P70" s="5">
        <v>566.36146603900465</v>
      </c>
      <c r="Q70" s="5">
        <v>6918.4809683927379</v>
      </c>
      <c r="R70" s="5">
        <v>2</v>
      </c>
      <c r="S70" s="5">
        <v>125.79056306168614</v>
      </c>
      <c r="T70" s="5">
        <v>125.79056306168614</v>
      </c>
      <c r="U70" s="5">
        <v>251.58112612337229</v>
      </c>
      <c r="V70" s="26">
        <f>SUM(sev_pin_ma[[#This Row],[Total IDPs PiN]],sev_pin_ma[[#This Row],[Total Returnees PiN]],sev_pin_ma[[#This Row],[Total HC PiN]])</f>
        <v>817.94259216237697</v>
      </c>
    </row>
    <row r="71" spans="1:22" ht="15" x14ac:dyDescent="0.25">
      <c r="A71" t="s">
        <v>101</v>
      </c>
      <c r="B71" t="s">
        <v>102</v>
      </c>
      <c r="C71" t="s">
        <v>159</v>
      </c>
      <c r="D71" t="s">
        <v>160</v>
      </c>
      <c r="E71" t="s">
        <v>164</v>
      </c>
      <c r="F71" t="s">
        <v>165</v>
      </c>
      <c r="G71" s="4">
        <v>918.3426850156518</v>
      </c>
      <c r="H71" s="7">
        <v>2</v>
      </c>
      <c r="I71" s="5">
        <v>0</v>
      </c>
      <c r="J71" s="5">
        <v>0</v>
      </c>
      <c r="K71" s="8">
        <v>0</v>
      </c>
      <c r="L71" s="5">
        <v>1016.6812356033311</v>
      </c>
      <c r="M71" s="7">
        <v>2</v>
      </c>
      <c r="N71" s="5">
        <v>0</v>
      </c>
      <c r="O71" s="5">
        <v>0</v>
      </c>
      <c r="P71" s="5">
        <v>0</v>
      </c>
      <c r="Q71" s="5">
        <v>7305.8430571141689</v>
      </c>
      <c r="R71" s="5">
        <v>2</v>
      </c>
      <c r="S71" s="5">
        <v>0</v>
      </c>
      <c r="T71" s="5">
        <v>0</v>
      </c>
      <c r="U71" s="5">
        <v>0</v>
      </c>
      <c r="V71" s="26">
        <f>SUM(sev_pin_ma[[#This Row],[Total IDPs PiN]],sev_pin_ma[[#This Row],[Total Returnees PiN]],sev_pin_ma[[#This Row],[Total HC PiN]])</f>
        <v>0</v>
      </c>
    </row>
    <row r="72" spans="1:22" ht="15" x14ac:dyDescent="0.25">
      <c r="A72" t="s">
        <v>101</v>
      </c>
      <c r="B72" t="s">
        <v>102</v>
      </c>
      <c r="C72" t="s">
        <v>159</v>
      </c>
      <c r="D72" t="s">
        <v>160</v>
      </c>
      <c r="E72" t="s">
        <v>166</v>
      </c>
      <c r="F72" t="s">
        <v>167</v>
      </c>
      <c r="G72" s="4">
        <v>961.86662049461802</v>
      </c>
      <c r="H72" s="7">
        <v>2</v>
      </c>
      <c r="I72" s="5">
        <v>0</v>
      </c>
      <c r="J72" s="5">
        <v>0</v>
      </c>
      <c r="K72" s="8">
        <v>0</v>
      </c>
      <c r="L72" s="5">
        <v>3395.5241970392176</v>
      </c>
      <c r="M72" s="7">
        <v>2</v>
      </c>
      <c r="N72" s="5">
        <v>0</v>
      </c>
      <c r="O72" s="5">
        <v>0</v>
      </c>
      <c r="P72" s="5">
        <v>0</v>
      </c>
      <c r="Q72" s="5">
        <v>13717.403471560903</v>
      </c>
      <c r="R72" s="5">
        <v>2</v>
      </c>
      <c r="S72" s="5">
        <v>0</v>
      </c>
      <c r="T72" s="5">
        <v>0</v>
      </c>
      <c r="U72" s="5">
        <v>0</v>
      </c>
      <c r="V72" s="26">
        <f>SUM(sev_pin_ma[[#This Row],[Total IDPs PiN]],sev_pin_ma[[#This Row],[Total Returnees PiN]],sev_pin_ma[[#This Row],[Total HC PiN]])</f>
        <v>0</v>
      </c>
    </row>
    <row r="73" spans="1:22" ht="15" x14ac:dyDescent="0.25">
      <c r="A73" t="s">
        <v>101</v>
      </c>
      <c r="B73" t="s">
        <v>102</v>
      </c>
      <c r="C73" t="s">
        <v>159</v>
      </c>
      <c r="D73" t="s">
        <v>160</v>
      </c>
      <c r="E73" t="s">
        <v>168</v>
      </c>
      <c r="F73" t="s">
        <v>169</v>
      </c>
      <c r="G73" s="4">
        <v>223.9134670487106</v>
      </c>
      <c r="H73" s="7">
        <v>2</v>
      </c>
      <c r="I73" s="5">
        <v>0</v>
      </c>
      <c r="J73" s="5">
        <v>0</v>
      </c>
      <c r="K73" s="8">
        <v>0</v>
      </c>
      <c r="L73" s="5">
        <v>575.0871060171919</v>
      </c>
      <c r="M73" s="7">
        <v>2</v>
      </c>
      <c r="N73" s="5">
        <v>0</v>
      </c>
      <c r="O73" s="5">
        <v>0</v>
      </c>
      <c r="P73" s="5">
        <v>0</v>
      </c>
      <c r="Q73" s="5">
        <v>6623.8010315186248</v>
      </c>
      <c r="R73" s="5">
        <v>2</v>
      </c>
      <c r="S73" s="5">
        <v>0</v>
      </c>
      <c r="T73" s="5">
        <v>0</v>
      </c>
      <c r="U73" s="5">
        <v>0</v>
      </c>
      <c r="V73" s="26">
        <f>SUM(sev_pin_ma[[#This Row],[Total IDPs PiN]],sev_pin_ma[[#This Row],[Total Returnees PiN]],sev_pin_ma[[#This Row],[Total HC PiN]])</f>
        <v>0</v>
      </c>
    </row>
    <row r="74" spans="1:22" ht="15" x14ac:dyDescent="0.25">
      <c r="A74" t="s">
        <v>101</v>
      </c>
      <c r="B74" t="s">
        <v>102</v>
      </c>
      <c r="C74" t="s">
        <v>170</v>
      </c>
      <c r="D74" t="s">
        <v>171</v>
      </c>
      <c r="E74" t="s">
        <v>172</v>
      </c>
      <c r="F74" t="s">
        <v>171</v>
      </c>
      <c r="G74" s="4">
        <v>118991.22886278559</v>
      </c>
      <c r="H74" s="7">
        <v>5</v>
      </c>
      <c r="I74" s="5">
        <v>54735.965276881318</v>
      </c>
      <c r="J74" s="5">
        <v>47596.491545114186</v>
      </c>
      <c r="K74" s="8">
        <v>102332.4568219955</v>
      </c>
      <c r="L74" s="5">
        <v>13853.499419129985</v>
      </c>
      <c r="M74" s="7">
        <v>5</v>
      </c>
      <c r="N74" s="5">
        <v>9235.6662794199892</v>
      </c>
      <c r="O74" s="5">
        <v>4617.8331397099946</v>
      </c>
      <c r="P74" s="5">
        <v>13853.499419129985</v>
      </c>
      <c r="Q74" s="5">
        <v>67244.71090744804</v>
      </c>
      <c r="R74" s="5">
        <v>5</v>
      </c>
      <c r="S74" s="5">
        <v>37577.926683573904</v>
      </c>
      <c r="T74" s="5">
        <v>17800.070534324481</v>
      </c>
      <c r="U74" s="5">
        <v>55377.997217898388</v>
      </c>
      <c r="V74" s="26">
        <f>SUM(sev_pin_ma[[#This Row],[Total IDPs PiN]],sev_pin_ma[[#This Row],[Total Returnees PiN]],sev_pin_ma[[#This Row],[Total HC PiN]])</f>
        <v>171563.95345902385</v>
      </c>
    </row>
    <row r="75" spans="1:22" ht="15" x14ac:dyDescent="0.25">
      <c r="A75" t="s">
        <v>101</v>
      </c>
      <c r="B75" t="s">
        <v>102</v>
      </c>
      <c r="C75" t="s">
        <v>170</v>
      </c>
      <c r="D75" t="s">
        <v>171</v>
      </c>
      <c r="E75" t="s">
        <v>173</v>
      </c>
      <c r="F75" t="s">
        <v>174</v>
      </c>
      <c r="G75" s="4">
        <v>6.413588312151087</v>
      </c>
      <c r="H75" s="7">
        <v>2</v>
      </c>
      <c r="I75" s="5">
        <v>0</v>
      </c>
      <c r="J75" s="5">
        <v>0</v>
      </c>
      <c r="K75" s="8">
        <v>0</v>
      </c>
      <c r="L75" s="5">
        <v>197.21784059864592</v>
      </c>
      <c r="M75" s="7">
        <v>2</v>
      </c>
      <c r="N75" s="5">
        <v>0</v>
      </c>
      <c r="O75" s="5">
        <v>0</v>
      </c>
      <c r="P75" s="5">
        <v>0</v>
      </c>
      <c r="Q75" s="5">
        <v>3730.9365720394344</v>
      </c>
      <c r="R75" s="5">
        <v>2</v>
      </c>
      <c r="S75" s="5">
        <v>0</v>
      </c>
      <c r="T75" s="5">
        <v>0</v>
      </c>
      <c r="U75" s="5">
        <v>0</v>
      </c>
      <c r="V75" s="26">
        <f>SUM(sev_pin_ma[[#This Row],[Total IDPs PiN]],sev_pin_ma[[#This Row],[Total Returnees PiN]],sev_pin_ma[[#This Row],[Total HC PiN]])</f>
        <v>0</v>
      </c>
    </row>
    <row r="76" spans="1:22" ht="15" x14ac:dyDescent="0.25">
      <c r="A76" t="s">
        <v>101</v>
      </c>
      <c r="B76" t="s">
        <v>102</v>
      </c>
      <c r="C76" t="s">
        <v>170</v>
      </c>
      <c r="D76" t="s">
        <v>171</v>
      </c>
      <c r="E76" t="s">
        <v>175</v>
      </c>
      <c r="F76" t="s">
        <v>176</v>
      </c>
      <c r="G76" s="4">
        <v>295.50194565199695</v>
      </c>
      <c r="H76" s="7">
        <v>2</v>
      </c>
      <c r="I76" s="5">
        <v>0</v>
      </c>
      <c r="J76" s="5">
        <v>0</v>
      </c>
      <c r="K76" s="8">
        <v>0</v>
      </c>
      <c r="L76" s="5">
        <v>1269.9453589280192</v>
      </c>
      <c r="M76" s="7">
        <v>2</v>
      </c>
      <c r="N76" s="5">
        <v>0</v>
      </c>
      <c r="O76" s="5">
        <v>0</v>
      </c>
      <c r="P76" s="5">
        <v>0</v>
      </c>
      <c r="Q76" s="5">
        <v>28175.105148244031</v>
      </c>
      <c r="R76" s="5">
        <v>2</v>
      </c>
      <c r="S76" s="5">
        <v>0</v>
      </c>
      <c r="T76" s="5">
        <v>0</v>
      </c>
      <c r="U76" s="5">
        <v>0</v>
      </c>
      <c r="V76" s="26">
        <f>SUM(sev_pin_ma[[#This Row],[Total IDPs PiN]],sev_pin_ma[[#This Row],[Total Returnees PiN]],sev_pin_ma[[#This Row],[Total HC PiN]])</f>
        <v>0</v>
      </c>
    </row>
    <row r="77" spans="1:22" ht="15" x14ac:dyDescent="0.25">
      <c r="A77" t="s">
        <v>101</v>
      </c>
      <c r="B77" t="s">
        <v>102</v>
      </c>
      <c r="C77" t="s">
        <v>177</v>
      </c>
      <c r="D77" t="s">
        <v>178</v>
      </c>
      <c r="E77" t="s">
        <v>179</v>
      </c>
      <c r="F77" t="s">
        <v>180</v>
      </c>
      <c r="G77" s="4">
        <v>2842.7910695050482</v>
      </c>
      <c r="H77" s="7">
        <v>2</v>
      </c>
      <c r="I77" s="5">
        <v>0</v>
      </c>
      <c r="J77" s="5">
        <v>0</v>
      </c>
      <c r="K77" s="8">
        <v>0</v>
      </c>
      <c r="L77" s="5">
        <v>8462.8243614554613</v>
      </c>
      <c r="M77" s="7">
        <v>2</v>
      </c>
      <c r="N77" s="5">
        <v>0</v>
      </c>
      <c r="O77" s="5">
        <v>0</v>
      </c>
      <c r="P77" s="5">
        <v>0</v>
      </c>
      <c r="Q77" s="5">
        <v>47090.007775728925</v>
      </c>
      <c r="R77" s="5">
        <v>2</v>
      </c>
      <c r="S77" s="5">
        <v>0</v>
      </c>
      <c r="T77" s="5">
        <v>0</v>
      </c>
      <c r="U77" s="5">
        <v>0</v>
      </c>
      <c r="V77" s="26">
        <f>SUM(sev_pin_ma[[#This Row],[Total IDPs PiN]],sev_pin_ma[[#This Row],[Total Returnees PiN]],sev_pin_ma[[#This Row],[Total HC PiN]])</f>
        <v>0</v>
      </c>
    </row>
    <row r="78" spans="1:22" ht="15" x14ac:dyDescent="0.25">
      <c r="A78" t="s">
        <v>101</v>
      </c>
      <c r="B78" t="s">
        <v>102</v>
      </c>
      <c r="C78" t="s">
        <v>177</v>
      </c>
      <c r="D78" t="s">
        <v>178</v>
      </c>
      <c r="E78" t="s">
        <v>181</v>
      </c>
      <c r="F78" t="s">
        <v>182</v>
      </c>
      <c r="G78" s="4">
        <v>14858.427204311065</v>
      </c>
      <c r="H78" s="7">
        <v>2</v>
      </c>
      <c r="I78" s="5">
        <v>443.53514042719553</v>
      </c>
      <c r="J78" s="5">
        <v>221.76757021359776</v>
      </c>
      <c r="K78" s="8">
        <v>665.30271064079329</v>
      </c>
      <c r="L78" s="5">
        <v>54.86574375174208</v>
      </c>
      <c r="M78" s="7">
        <v>2</v>
      </c>
      <c r="N78" s="5">
        <v>0</v>
      </c>
      <c r="O78" s="5">
        <v>0</v>
      </c>
      <c r="P78" s="5">
        <v>0</v>
      </c>
      <c r="Q78" s="5">
        <v>17017.127306513052</v>
      </c>
      <c r="R78" s="5">
        <v>2</v>
      </c>
      <c r="S78" s="5">
        <v>0</v>
      </c>
      <c r="T78" s="5">
        <v>1701.7127306513055</v>
      </c>
      <c r="U78" s="5">
        <v>1701.7127306513055</v>
      </c>
      <c r="V78" s="26">
        <f>SUM(sev_pin_ma[[#This Row],[Total IDPs PiN]],sev_pin_ma[[#This Row],[Total Returnees PiN]],sev_pin_ma[[#This Row],[Total HC PiN]])</f>
        <v>2367.0154412920988</v>
      </c>
    </row>
    <row r="79" spans="1:22" ht="15" x14ac:dyDescent="0.25">
      <c r="A79" t="s">
        <v>101</v>
      </c>
      <c r="B79" t="s">
        <v>102</v>
      </c>
      <c r="C79" t="s">
        <v>177</v>
      </c>
      <c r="D79" t="s">
        <v>178</v>
      </c>
      <c r="E79" t="s">
        <v>183</v>
      </c>
      <c r="F79" t="s">
        <v>184</v>
      </c>
      <c r="G79" s="4">
        <v>0</v>
      </c>
      <c r="H79" s="7">
        <v>2</v>
      </c>
      <c r="I79" s="5">
        <v>0</v>
      </c>
      <c r="J79" s="5">
        <v>0</v>
      </c>
      <c r="K79" s="8">
        <v>0</v>
      </c>
      <c r="L79" s="5">
        <v>1615.2434829833453</v>
      </c>
      <c r="M79" s="7">
        <v>5</v>
      </c>
      <c r="N79" s="5">
        <v>403.81087074583633</v>
      </c>
      <c r="O79" s="5">
        <v>807.62174149167265</v>
      </c>
      <c r="P79" s="5">
        <v>1211.4326122375089</v>
      </c>
      <c r="Q79" s="5">
        <v>341.6382693700217</v>
      </c>
      <c r="R79" s="5">
        <v>5</v>
      </c>
      <c r="S79" s="5">
        <v>186.34814692910274</v>
      </c>
      <c r="T79" s="5">
        <v>87.997736049854069</v>
      </c>
      <c r="U79" s="5">
        <v>274.34588297895681</v>
      </c>
      <c r="V79" s="26">
        <f>SUM(sev_pin_ma[[#This Row],[Total IDPs PiN]],sev_pin_ma[[#This Row],[Total Returnees PiN]],sev_pin_ma[[#This Row],[Total HC PiN]])</f>
        <v>1485.7784952164657</v>
      </c>
    </row>
    <row r="80" spans="1:22" ht="15" x14ac:dyDescent="0.25">
      <c r="A80" t="s">
        <v>185</v>
      </c>
      <c r="B80" t="s">
        <v>186</v>
      </c>
      <c r="C80" t="s">
        <v>187</v>
      </c>
      <c r="D80" t="s">
        <v>186</v>
      </c>
      <c r="E80" t="s">
        <v>188</v>
      </c>
      <c r="F80" t="s">
        <v>186</v>
      </c>
      <c r="G80" s="4">
        <v>83188.927270205779</v>
      </c>
      <c r="H80" s="7">
        <v>2</v>
      </c>
      <c r="I80" s="5">
        <v>0</v>
      </c>
      <c r="J80" s="5">
        <v>1341.7568914549313</v>
      </c>
      <c r="K80" s="8">
        <v>1341.7568914549313</v>
      </c>
      <c r="L80" s="5">
        <v>114011.44067263904</v>
      </c>
      <c r="M80" s="7">
        <v>2</v>
      </c>
      <c r="N80" s="5">
        <v>10688.572563059915</v>
      </c>
      <c r="O80" s="5">
        <v>3562.8575210199715</v>
      </c>
      <c r="P80" s="5">
        <v>14251.430084079886</v>
      </c>
      <c r="Q80" s="5">
        <v>197457.16229712067</v>
      </c>
      <c r="R80" s="5">
        <v>2</v>
      </c>
      <c r="S80" s="5">
        <v>3526.020755305728</v>
      </c>
      <c r="T80" s="5">
        <v>7052.041510611456</v>
      </c>
      <c r="U80" s="5">
        <v>10578.062265917184</v>
      </c>
      <c r="V80" s="26">
        <f>SUM(sev_pin_ma[[#This Row],[Total IDPs PiN]],sev_pin_ma[[#This Row],[Total Returnees PiN]],sev_pin_ma[[#This Row],[Total HC PiN]])</f>
        <v>26171.249241452002</v>
      </c>
    </row>
    <row r="81" spans="1:22" ht="15" x14ac:dyDescent="0.25">
      <c r="A81" t="s">
        <v>185</v>
      </c>
      <c r="B81" t="s">
        <v>186</v>
      </c>
      <c r="C81" t="s">
        <v>187</v>
      </c>
      <c r="D81" t="s">
        <v>186</v>
      </c>
      <c r="E81" t="s">
        <v>189</v>
      </c>
      <c r="F81" t="s">
        <v>190</v>
      </c>
      <c r="G81" s="4">
        <v>140.88540730892234</v>
      </c>
      <c r="H81" s="7">
        <v>2</v>
      </c>
      <c r="I81" s="5">
        <v>0</v>
      </c>
      <c r="J81" s="5">
        <v>0</v>
      </c>
      <c r="K81" s="8">
        <v>0</v>
      </c>
      <c r="L81" s="5">
        <v>9149.7245080072335</v>
      </c>
      <c r="M81" s="7">
        <v>2</v>
      </c>
      <c r="N81" s="5">
        <v>0</v>
      </c>
      <c r="O81" s="5">
        <v>0</v>
      </c>
      <c r="P81" s="5">
        <v>0</v>
      </c>
      <c r="Q81" s="5">
        <v>35174.397847569089</v>
      </c>
      <c r="R81" s="5">
        <v>2</v>
      </c>
      <c r="S81" s="5">
        <v>0</v>
      </c>
      <c r="T81" s="5">
        <v>0</v>
      </c>
      <c r="U81" s="5">
        <v>0</v>
      </c>
      <c r="V81" s="26">
        <f>SUM(sev_pin_ma[[#This Row],[Total IDPs PiN]],sev_pin_ma[[#This Row],[Total Returnees PiN]],sev_pin_ma[[#This Row],[Total HC PiN]])</f>
        <v>0</v>
      </c>
    </row>
    <row r="82" spans="1:22" ht="15" x14ac:dyDescent="0.25">
      <c r="A82" t="s">
        <v>185</v>
      </c>
      <c r="B82" t="s">
        <v>186</v>
      </c>
      <c r="C82" t="s">
        <v>187</v>
      </c>
      <c r="D82" t="s">
        <v>186</v>
      </c>
      <c r="E82" t="s">
        <v>191</v>
      </c>
      <c r="F82" t="s">
        <v>192</v>
      </c>
      <c r="G82" s="4">
        <v>2579.1874728947168</v>
      </c>
      <c r="H82" s="7">
        <v>3</v>
      </c>
      <c r="I82" s="5">
        <v>0</v>
      </c>
      <c r="J82" s="5">
        <v>515.83749457894339</v>
      </c>
      <c r="K82" s="8">
        <v>515.83749457894339</v>
      </c>
      <c r="L82" s="5">
        <v>1193.1421273501874</v>
      </c>
      <c r="M82" s="7">
        <v>2</v>
      </c>
      <c r="N82" s="5">
        <v>0</v>
      </c>
      <c r="O82" s="5">
        <v>0</v>
      </c>
      <c r="P82" s="5">
        <v>0</v>
      </c>
      <c r="Q82" s="5">
        <v>34693.693280440828</v>
      </c>
      <c r="R82" s="5">
        <v>2</v>
      </c>
      <c r="S82" s="5">
        <v>977.28713466030501</v>
      </c>
      <c r="T82" s="5">
        <v>2443.2178366507628</v>
      </c>
      <c r="U82" s="5">
        <v>3420.5049713110679</v>
      </c>
      <c r="V82" s="26">
        <f>SUM(sev_pin_ma[[#This Row],[Total IDPs PiN]],sev_pin_ma[[#This Row],[Total Returnees PiN]],sev_pin_ma[[#This Row],[Total HC PiN]])</f>
        <v>3936.3424658900112</v>
      </c>
    </row>
    <row r="83" spans="1:22" ht="15" x14ac:dyDescent="0.25">
      <c r="A83" t="s">
        <v>185</v>
      </c>
      <c r="B83" t="s">
        <v>186</v>
      </c>
      <c r="C83" t="s">
        <v>187</v>
      </c>
      <c r="D83" t="s">
        <v>186</v>
      </c>
      <c r="E83" t="s">
        <v>193</v>
      </c>
      <c r="F83" t="s">
        <v>194</v>
      </c>
      <c r="G83" s="4">
        <v>293.07920910367073</v>
      </c>
      <c r="H83" s="7">
        <v>2</v>
      </c>
      <c r="I83" s="5">
        <v>0</v>
      </c>
      <c r="J83" s="5">
        <v>0</v>
      </c>
      <c r="K83" s="8">
        <v>0</v>
      </c>
      <c r="L83" s="5">
        <v>689.92430034945187</v>
      </c>
      <c r="M83" s="7">
        <v>2</v>
      </c>
      <c r="N83" s="5">
        <v>0</v>
      </c>
      <c r="O83" s="5">
        <v>0</v>
      </c>
      <c r="P83" s="5">
        <v>0</v>
      </c>
      <c r="Q83" s="5">
        <v>15288.506317015621</v>
      </c>
      <c r="R83" s="5">
        <v>2</v>
      </c>
      <c r="S83" s="5">
        <v>424.68073102821165</v>
      </c>
      <c r="T83" s="5">
        <v>212.34036551410583</v>
      </c>
      <c r="U83" s="5">
        <v>637.02109654231754</v>
      </c>
      <c r="V83" s="26">
        <f>SUM(sev_pin_ma[[#This Row],[Total IDPs PiN]],sev_pin_ma[[#This Row],[Total Returnees PiN]],sev_pin_ma[[#This Row],[Total HC PiN]])</f>
        <v>637.02109654231754</v>
      </c>
    </row>
    <row r="84" spans="1:22" ht="15" x14ac:dyDescent="0.25">
      <c r="A84" t="s">
        <v>185</v>
      </c>
      <c r="B84" t="s">
        <v>186</v>
      </c>
      <c r="C84" t="s">
        <v>187</v>
      </c>
      <c r="D84" t="s">
        <v>186</v>
      </c>
      <c r="E84" t="s">
        <v>195</v>
      </c>
      <c r="F84" t="s">
        <v>196</v>
      </c>
      <c r="G84" s="4">
        <v>116.15430861723445</v>
      </c>
      <c r="H84" s="7">
        <v>2</v>
      </c>
      <c r="I84" s="5">
        <v>0</v>
      </c>
      <c r="J84" s="5">
        <v>0</v>
      </c>
      <c r="K84" s="8">
        <v>0</v>
      </c>
      <c r="L84" s="5">
        <v>3145.5210420841686</v>
      </c>
      <c r="M84" s="7">
        <v>2</v>
      </c>
      <c r="N84" s="5">
        <v>0</v>
      </c>
      <c r="O84" s="5">
        <v>0</v>
      </c>
      <c r="P84" s="5">
        <v>0</v>
      </c>
      <c r="Q84" s="5">
        <v>7837.4156312625255</v>
      </c>
      <c r="R84" s="5">
        <v>2</v>
      </c>
      <c r="S84" s="5">
        <v>0</v>
      </c>
      <c r="T84" s="5">
        <v>0</v>
      </c>
      <c r="U84" s="5">
        <v>0</v>
      </c>
      <c r="V84" s="26">
        <f>SUM(sev_pin_ma[[#This Row],[Total IDPs PiN]],sev_pin_ma[[#This Row],[Total Returnees PiN]],sev_pin_ma[[#This Row],[Total HC PiN]])</f>
        <v>0</v>
      </c>
    </row>
    <row r="85" spans="1:22" ht="15" x14ac:dyDescent="0.25">
      <c r="A85" t="s">
        <v>185</v>
      </c>
      <c r="B85" t="s">
        <v>186</v>
      </c>
      <c r="C85" t="s">
        <v>187</v>
      </c>
      <c r="D85" t="s">
        <v>186</v>
      </c>
      <c r="E85" t="s">
        <v>197</v>
      </c>
      <c r="F85" t="s">
        <v>198</v>
      </c>
      <c r="G85" s="4">
        <v>1389.7548144668858</v>
      </c>
      <c r="H85" s="7">
        <v>5</v>
      </c>
      <c r="I85" s="5">
        <v>694.87740723344291</v>
      </c>
      <c r="J85" s="5">
        <v>0</v>
      </c>
      <c r="K85" s="8">
        <v>694.87740723344291</v>
      </c>
      <c r="L85" s="5">
        <v>966.57961484264922</v>
      </c>
      <c r="M85" s="7">
        <v>2</v>
      </c>
      <c r="N85" s="5">
        <v>0</v>
      </c>
      <c r="O85" s="5">
        <v>0</v>
      </c>
      <c r="P85" s="5">
        <v>0</v>
      </c>
      <c r="Q85" s="5">
        <v>10748.101972757164</v>
      </c>
      <c r="R85" s="5">
        <v>5</v>
      </c>
      <c r="S85" s="5">
        <v>5848.2319557649271</v>
      </c>
      <c r="T85" s="5">
        <v>0</v>
      </c>
      <c r="U85" s="5">
        <v>5848.2319557649271</v>
      </c>
      <c r="V85" s="26">
        <f>SUM(sev_pin_ma[[#This Row],[Total IDPs PiN]],sev_pin_ma[[#This Row],[Total Returnees PiN]],sev_pin_ma[[#This Row],[Total HC PiN]])</f>
        <v>6543.1093629983698</v>
      </c>
    </row>
    <row r="86" spans="1:22" ht="15" x14ac:dyDescent="0.25">
      <c r="A86" t="s">
        <v>185</v>
      </c>
      <c r="B86" t="s">
        <v>186</v>
      </c>
      <c r="C86" t="s">
        <v>187</v>
      </c>
      <c r="D86" t="s">
        <v>186</v>
      </c>
      <c r="E86" t="s">
        <v>199</v>
      </c>
      <c r="F86" t="s">
        <v>200</v>
      </c>
      <c r="G86" s="4">
        <v>777.14163207341051</v>
      </c>
      <c r="H86" s="7">
        <v>2</v>
      </c>
      <c r="I86" s="5">
        <v>0</v>
      </c>
      <c r="J86" s="5">
        <v>0</v>
      </c>
      <c r="K86" s="8">
        <v>0</v>
      </c>
      <c r="L86" s="5">
        <v>16244.373675442428</v>
      </c>
      <c r="M86" s="7">
        <v>2</v>
      </c>
      <c r="N86" s="5">
        <v>706.27711632358375</v>
      </c>
      <c r="O86" s="5">
        <v>353.13855816179188</v>
      </c>
      <c r="P86" s="5">
        <v>1059.4156744853756</v>
      </c>
      <c r="Q86" s="5">
        <v>6847.1275535285122</v>
      </c>
      <c r="R86" s="5">
        <v>2</v>
      </c>
      <c r="S86" s="5">
        <v>0</v>
      </c>
      <c r="T86" s="5">
        <v>0</v>
      </c>
      <c r="U86" s="5">
        <v>0</v>
      </c>
      <c r="V86" s="26">
        <f>SUM(sev_pin_ma[[#This Row],[Total IDPs PiN]],sev_pin_ma[[#This Row],[Total Returnees PiN]],sev_pin_ma[[#This Row],[Total HC PiN]])</f>
        <v>1059.4156744853756</v>
      </c>
    </row>
    <row r="87" spans="1:22" ht="15" x14ac:dyDescent="0.25">
      <c r="A87" t="s">
        <v>185</v>
      </c>
      <c r="B87" t="s">
        <v>186</v>
      </c>
      <c r="C87" t="s">
        <v>187</v>
      </c>
      <c r="D87" t="s">
        <v>186</v>
      </c>
      <c r="E87" t="s">
        <v>201</v>
      </c>
      <c r="F87" t="s">
        <v>202</v>
      </c>
      <c r="G87" s="4">
        <v>0</v>
      </c>
      <c r="H87" s="7">
        <v>2</v>
      </c>
      <c r="I87" s="5">
        <v>0</v>
      </c>
      <c r="J87" s="5">
        <v>0</v>
      </c>
      <c r="K87" s="8">
        <v>0</v>
      </c>
      <c r="L87" s="5">
        <v>2667.3859756097563</v>
      </c>
      <c r="M87" s="7">
        <v>3</v>
      </c>
      <c r="N87" s="5">
        <v>83.355811737804885</v>
      </c>
      <c r="O87" s="5">
        <v>1000.2697408536586</v>
      </c>
      <c r="P87" s="5">
        <v>1083.6255525914635</v>
      </c>
      <c r="Q87" s="5">
        <v>2495.594756097561</v>
      </c>
      <c r="R87" s="5">
        <v>3</v>
      </c>
      <c r="S87" s="5">
        <v>58.037087351106067</v>
      </c>
      <c r="T87" s="5">
        <v>1160.7417470221214</v>
      </c>
      <c r="U87" s="5">
        <v>1218.7788343732275</v>
      </c>
      <c r="V87" s="26">
        <f>SUM(sev_pin_ma[[#This Row],[Total IDPs PiN]],sev_pin_ma[[#This Row],[Total Returnees PiN]],sev_pin_ma[[#This Row],[Total HC PiN]])</f>
        <v>2302.4043869646912</v>
      </c>
    </row>
    <row r="88" spans="1:22" ht="15" x14ac:dyDescent="0.25">
      <c r="A88" t="s">
        <v>185</v>
      </c>
      <c r="B88" t="s">
        <v>186</v>
      </c>
      <c r="C88" t="s">
        <v>187</v>
      </c>
      <c r="D88" t="s">
        <v>186</v>
      </c>
      <c r="E88" t="s">
        <v>203</v>
      </c>
      <c r="F88" t="s">
        <v>204</v>
      </c>
      <c r="G88" s="4">
        <v>1725.9068145275703</v>
      </c>
      <c r="H88" s="7">
        <v>2</v>
      </c>
      <c r="I88" s="5">
        <v>0</v>
      </c>
      <c r="J88" s="5">
        <v>0</v>
      </c>
      <c r="K88" s="8">
        <v>0</v>
      </c>
      <c r="L88" s="5">
        <v>1316.7516078691006</v>
      </c>
      <c r="M88" s="7">
        <v>2</v>
      </c>
      <c r="N88" s="5">
        <v>0</v>
      </c>
      <c r="O88" s="5">
        <v>0</v>
      </c>
      <c r="P88" s="5">
        <v>0</v>
      </c>
      <c r="Q88" s="5">
        <v>13172.785160314008</v>
      </c>
      <c r="R88" s="5">
        <v>2</v>
      </c>
      <c r="S88" s="5">
        <v>0</v>
      </c>
      <c r="T88" s="5">
        <v>193.71742882814718</v>
      </c>
      <c r="U88" s="5">
        <v>193.71742882814718</v>
      </c>
      <c r="V88" s="26">
        <f>SUM(sev_pin_ma[[#This Row],[Total IDPs PiN]],sev_pin_ma[[#This Row],[Total Returnees PiN]],sev_pin_ma[[#This Row],[Total HC PiN]])</f>
        <v>193.71742882814718</v>
      </c>
    </row>
    <row r="89" spans="1:22" ht="15" x14ac:dyDescent="0.25">
      <c r="A89" t="s">
        <v>185</v>
      </c>
      <c r="B89" t="s">
        <v>186</v>
      </c>
      <c r="C89" t="s">
        <v>187</v>
      </c>
      <c r="D89" t="s">
        <v>186</v>
      </c>
      <c r="E89" t="s">
        <v>205</v>
      </c>
      <c r="F89" t="s">
        <v>206</v>
      </c>
      <c r="G89" s="4">
        <v>163.70598961986252</v>
      </c>
      <c r="H89" s="7">
        <v>2</v>
      </c>
      <c r="I89" s="5">
        <v>0</v>
      </c>
      <c r="J89" s="5">
        <v>0</v>
      </c>
      <c r="K89" s="8">
        <v>0</v>
      </c>
      <c r="L89" s="5">
        <v>210.03787347454062</v>
      </c>
      <c r="M89" s="7">
        <v>2</v>
      </c>
      <c r="N89" s="5">
        <v>0</v>
      </c>
      <c r="O89" s="5">
        <v>0</v>
      </c>
      <c r="P89" s="5">
        <v>0</v>
      </c>
      <c r="Q89" s="5">
        <v>3389.2389535699258</v>
      </c>
      <c r="R89" s="5">
        <v>2</v>
      </c>
      <c r="S89" s="5">
        <v>0</v>
      </c>
      <c r="T89" s="5">
        <v>0</v>
      </c>
      <c r="U89" s="5">
        <v>0</v>
      </c>
      <c r="V89" s="26">
        <f>SUM(sev_pin_ma[[#This Row],[Total IDPs PiN]],sev_pin_ma[[#This Row],[Total Returnees PiN]],sev_pin_ma[[#This Row],[Total HC PiN]])</f>
        <v>0</v>
      </c>
    </row>
    <row r="90" spans="1:22" ht="15" x14ac:dyDescent="0.25">
      <c r="A90" t="s">
        <v>185</v>
      </c>
      <c r="B90" t="s">
        <v>186</v>
      </c>
      <c r="C90" t="s">
        <v>187</v>
      </c>
      <c r="D90" t="s">
        <v>186</v>
      </c>
      <c r="E90" t="s">
        <v>207</v>
      </c>
      <c r="F90" t="s">
        <v>208</v>
      </c>
      <c r="G90" s="4">
        <v>1952.5970931451334</v>
      </c>
      <c r="H90" s="7">
        <v>2</v>
      </c>
      <c r="I90" s="5">
        <v>0</v>
      </c>
      <c r="J90" s="5">
        <v>0</v>
      </c>
      <c r="K90" s="8">
        <v>0</v>
      </c>
      <c r="L90" s="5">
        <v>0</v>
      </c>
      <c r="M90" s="7">
        <v>2</v>
      </c>
      <c r="N90" s="5">
        <v>0</v>
      </c>
      <c r="O90" s="5">
        <v>0</v>
      </c>
      <c r="P90" s="5">
        <v>0</v>
      </c>
      <c r="Q90" s="5">
        <v>18088.074767661237</v>
      </c>
      <c r="R90" s="5">
        <v>4</v>
      </c>
      <c r="S90" s="5">
        <v>3666.5016420934944</v>
      </c>
      <c r="T90" s="5">
        <v>2199.9009852560966</v>
      </c>
      <c r="U90" s="5">
        <v>5866.4026273495911</v>
      </c>
      <c r="V90" s="26">
        <f>SUM(sev_pin_ma[[#This Row],[Total IDPs PiN]],sev_pin_ma[[#This Row],[Total Returnees PiN]],sev_pin_ma[[#This Row],[Total HC PiN]])</f>
        <v>5866.4026273495911</v>
      </c>
    </row>
    <row r="91" spans="1:22" ht="15" x14ac:dyDescent="0.25">
      <c r="A91" t="s">
        <v>185</v>
      </c>
      <c r="B91" t="s">
        <v>186</v>
      </c>
      <c r="C91" t="s">
        <v>187</v>
      </c>
      <c r="D91" t="s">
        <v>186</v>
      </c>
      <c r="E91" t="s">
        <v>209</v>
      </c>
      <c r="F91" t="s">
        <v>210</v>
      </c>
      <c r="G91" s="4">
        <v>2005.0449863359261</v>
      </c>
      <c r="H91" s="7">
        <v>2</v>
      </c>
      <c r="I91" s="5">
        <v>0</v>
      </c>
      <c r="J91" s="5">
        <v>0</v>
      </c>
      <c r="K91" s="8">
        <v>0</v>
      </c>
      <c r="L91" s="5">
        <v>347.929517402925</v>
      </c>
      <c r="M91" s="7">
        <v>2</v>
      </c>
      <c r="N91" s="5">
        <v>0</v>
      </c>
      <c r="O91" s="5">
        <v>0</v>
      </c>
      <c r="P91" s="5">
        <v>0</v>
      </c>
      <c r="Q91" s="5">
        <v>13479.954106729932</v>
      </c>
      <c r="R91" s="5">
        <v>4</v>
      </c>
      <c r="S91" s="5">
        <v>4189.7154656052498</v>
      </c>
      <c r="T91" s="5">
        <v>5100.5231755194345</v>
      </c>
      <c r="U91" s="5">
        <v>9290.2386411246844</v>
      </c>
      <c r="V91" s="26">
        <f>SUM(sev_pin_ma[[#This Row],[Total IDPs PiN]],sev_pin_ma[[#This Row],[Total Returnees PiN]],sev_pin_ma[[#This Row],[Total HC PiN]])</f>
        <v>9290.2386411246844</v>
      </c>
    </row>
    <row r="92" spans="1:22" ht="15" x14ac:dyDescent="0.25">
      <c r="A92" t="s">
        <v>185</v>
      </c>
      <c r="B92" t="s">
        <v>186</v>
      </c>
      <c r="C92" t="s">
        <v>211</v>
      </c>
      <c r="D92" t="s">
        <v>212</v>
      </c>
      <c r="E92" t="s">
        <v>213</v>
      </c>
      <c r="F92" t="s">
        <v>212</v>
      </c>
      <c r="G92" s="4">
        <v>6642.8154699965307</v>
      </c>
      <c r="H92" s="7">
        <v>2</v>
      </c>
      <c r="I92" s="5">
        <v>0</v>
      </c>
      <c r="J92" s="5">
        <v>0</v>
      </c>
      <c r="K92" s="8">
        <v>0</v>
      </c>
      <c r="L92" s="5">
        <v>22447.384626704083</v>
      </c>
      <c r="M92" s="7">
        <v>2</v>
      </c>
      <c r="N92" s="5">
        <v>0</v>
      </c>
      <c r="O92" s="5">
        <v>0</v>
      </c>
      <c r="P92" s="5">
        <v>0</v>
      </c>
      <c r="Q92" s="5">
        <v>28913.960174061111</v>
      </c>
      <c r="R92" s="5">
        <v>2</v>
      </c>
      <c r="S92" s="5">
        <v>0</v>
      </c>
      <c r="T92" s="5">
        <v>0</v>
      </c>
      <c r="U92" s="5">
        <v>0</v>
      </c>
      <c r="V92" s="26">
        <f>SUM(sev_pin_ma[[#This Row],[Total IDPs PiN]],sev_pin_ma[[#This Row],[Total Returnees PiN]],sev_pin_ma[[#This Row],[Total HC PiN]])</f>
        <v>0</v>
      </c>
    </row>
    <row r="93" spans="1:22" ht="15" x14ac:dyDescent="0.25">
      <c r="A93" t="s">
        <v>185</v>
      </c>
      <c r="B93" t="s">
        <v>186</v>
      </c>
      <c r="C93" t="s">
        <v>214</v>
      </c>
      <c r="D93" t="s">
        <v>215</v>
      </c>
      <c r="E93" t="s">
        <v>216</v>
      </c>
      <c r="F93" t="s">
        <v>215</v>
      </c>
      <c r="G93" s="4">
        <v>1551.6377889299974</v>
      </c>
      <c r="H93" s="7">
        <v>2</v>
      </c>
      <c r="I93" s="5">
        <v>0</v>
      </c>
      <c r="J93" s="5">
        <v>0</v>
      </c>
      <c r="K93" s="8">
        <v>0</v>
      </c>
      <c r="L93" s="5">
        <v>7727.6037766951176</v>
      </c>
      <c r="M93" s="7">
        <v>5</v>
      </c>
      <c r="N93" s="5">
        <v>2575.8679255650391</v>
      </c>
      <c r="O93" s="5">
        <v>0</v>
      </c>
      <c r="P93" s="5">
        <v>2575.8679255650391</v>
      </c>
      <c r="Q93" s="5">
        <v>23492.534818125205</v>
      </c>
      <c r="R93" s="5">
        <v>2</v>
      </c>
      <c r="S93" s="5">
        <v>661.76154417254099</v>
      </c>
      <c r="T93" s="5">
        <v>1323.523088345082</v>
      </c>
      <c r="U93" s="5">
        <v>1985.2846325176229</v>
      </c>
      <c r="V93" s="26">
        <f>SUM(sev_pin_ma[[#This Row],[Total IDPs PiN]],sev_pin_ma[[#This Row],[Total Returnees PiN]],sev_pin_ma[[#This Row],[Total HC PiN]])</f>
        <v>4561.1525580826619</v>
      </c>
    </row>
    <row r="94" spans="1:22" ht="15" x14ac:dyDescent="0.25">
      <c r="A94" t="s">
        <v>185</v>
      </c>
      <c r="B94" t="s">
        <v>186</v>
      </c>
      <c r="C94" t="s">
        <v>214</v>
      </c>
      <c r="D94" t="s">
        <v>215</v>
      </c>
      <c r="E94" t="s">
        <v>217</v>
      </c>
      <c r="F94" t="s">
        <v>218</v>
      </c>
      <c r="G94" s="4">
        <v>0</v>
      </c>
      <c r="H94" s="7">
        <v>2</v>
      </c>
      <c r="I94" s="5">
        <v>0</v>
      </c>
      <c r="J94" s="5">
        <v>0</v>
      </c>
      <c r="K94" s="8">
        <v>0</v>
      </c>
      <c r="L94" s="5">
        <v>2.3927777273552371</v>
      </c>
      <c r="M94" s="7">
        <v>2</v>
      </c>
      <c r="N94" s="5">
        <v>0</v>
      </c>
      <c r="O94" s="5">
        <v>0</v>
      </c>
      <c r="P94" s="5">
        <v>0</v>
      </c>
      <c r="Q94" s="5">
        <v>20462.706999909235</v>
      </c>
      <c r="R94" s="5">
        <v>2</v>
      </c>
      <c r="S94" s="5">
        <v>1106.092270265364</v>
      </c>
      <c r="T94" s="5">
        <v>0</v>
      </c>
      <c r="U94" s="5">
        <v>1106.092270265364</v>
      </c>
      <c r="V94" s="26">
        <f>SUM(sev_pin_ma[[#This Row],[Total IDPs PiN]],sev_pin_ma[[#This Row],[Total Returnees PiN]],sev_pin_ma[[#This Row],[Total HC PiN]])</f>
        <v>1106.092270265364</v>
      </c>
    </row>
    <row r="95" spans="1:22" ht="15" x14ac:dyDescent="0.25">
      <c r="A95" t="s">
        <v>185</v>
      </c>
      <c r="B95" t="s">
        <v>186</v>
      </c>
      <c r="C95" t="s">
        <v>214</v>
      </c>
      <c r="D95" t="s">
        <v>215</v>
      </c>
      <c r="E95" t="s">
        <v>219</v>
      </c>
      <c r="F95" t="s">
        <v>220</v>
      </c>
      <c r="G95" s="4">
        <v>6572.3148587875521</v>
      </c>
      <c r="H95" s="7">
        <v>2</v>
      </c>
      <c r="I95" s="5">
        <v>0</v>
      </c>
      <c r="J95" s="5">
        <v>0</v>
      </c>
      <c r="K95" s="8">
        <v>0</v>
      </c>
      <c r="L95" s="5">
        <v>0</v>
      </c>
      <c r="M95" s="7">
        <v>2</v>
      </c>
      <c r="N95" s="5">
        <v>0</v>
      </c>
      <c r="O95" s="5">
        <v>0</v>
      </c>
      <c r="P95" s="5">
        <v>0</v>
      </c>
      <c r="Q95" s="5">
        <v>5765.2667458175938</v>
      </c>
      <c r="R95" s="5">
        <v>2</v>
      </c>
      <c r="S95" s="5">
        <v>0</v>
      </c>
      <c r="T95" s="5">
        <v>0</v>
      </c>
      <c r="U95" s="5">
        <v>0</v>
      </c>
      <c r="V95" s="26">
        <f>SUM(sev_pin_ma[[#This Row],[Total IDPs PiN]],sev_pin_ma[[#This Row],[Total Returnees PiN]],sev_pin_ma[[#This Row],[Total HC PiN]])</f>
        <v>0</v>
      </c>
    </row>
    <row r="96" spans="1:22" ht="15" x14ac:dyDescent="0.25">
      <c r="A96" t="s">
        <v>185</v>
      </c>
      <c r="B96" t="s">
        <v>186</v>
      </c>
      <c r="C96" t="s">
        <v>214</v>
      </c>
      <c r="D96" t="s">
        <v>215</v>
      </c>
      <c r="E96" t="s">
        <v>221</v>
      </c>
      <c r="F96" t="s">
        <v>222</v>
      </c>
      <c r="G96" s="4">
        <v>4305.7449864498649</v>
      </c>
      <c r="H96" s="7">
        <v>2</v>
      </c>
      <c r="I96" s="5">
        <v>0</v>
      </c>
      <c r="J96" s="5">
        <v>0</v>
      </c>
      <c r="K96" s="8">
        <v>0</v>
      </c>
      <c r="L96" s="5">
        <v>2906.5096205962059</v>
      </c>
      <c r="M96" s="7">
        <v>2</v>
      </c>
      <c r="N96" s="5">
        <v>0</v>
      </c>
      <c r="O96" s="5">
        <v>0</v>
      </c>
      <c r="P96" s="5">
        <v>0</v>
      </c>
      <c r="Q96" s="5">
        <v>7973.2582926829273</v>
      </c>
      <c r="R96" s="5">
        <v>2</v>
      </c>
      <c r="S96" s="5">
        <v>0</v>
      </c>
      <c r="T96" s="5">
        <v>0</v>
      </c>
      <c r="U96" s="5">
        <v>0</v>
      </c>
      <c r="V96" s="26">
        <f>SUM(sev_pin_ma[[#This Row],[Total IDPs PiN]],sev_pin_ma[[#This Row],[Total Returnees PiN]],sev_pin_ma[[#This Row],[Total HC PiN]])</f>
        <v>0</v>
      </c>
    </row>
    <row r="97" spans="1:22" ht="15" x14ac:dyDescent="0.25">
      <c r="A97" t="s">
        <v>185</v>
      </c>
      <c r="B97" t="s">
        <v>186</v>
      </c>
      <c r="C97" t="s">
        <v>223</v>
      </c>
      <c r="D97" t="s">
        <v>224</v>
      </c>
      <c r="E97" t="s">
        <v>225</v>
      </c>
      <c r="F97" t="s">
        <v>224</v>
      </c>
      <c r="G97" s="4">
        <v>393.96164081550847</v>
      </c>
      <c r="H97" s="7">
        <v>2</v>
      </c>
      <c r="I97" s="5">
        <v>0</v>
      </c>
      <c r="J97" s="5">
        <v>0</v>
      </c>
      <c r="K97" s="8">
        <v>0</v>
      </c>
      <c r="L97" s="5">
        <v>17190.054866438775</v>
      </c>
      <c r="M97" s="7">
        <v>2</v>
      </c>
      <c r="N97" s="5">
        <v>0</v>
      </c>
      <c r="O97" s="5">
        <v>0</v>
      </c>
      <c r="P97" s="5">
        <v>0</v>
      </c>
      <c r="Q97" s="5">
        <v>38287.529713057709</v>
      </c>
      <c r="R97" s="5">
        <v>2</v>
      </c>
      <c r="S97" s="5">
        <v>0</v>
      </c>
      <c r="T97" s="5">
        <v>0</v>
      </c>
      <c r="U97" s="5">
        <v>0</v>
      </c>
      <c r="V97" s="26">
        <f>SUM(sev_pin_ma[[#This Row],[Total IDPs PiN]],sev_pin_ma[[#This Row],[Total Returnees PiN]],sev_pin_ma[[#This Row],[Total HC PiN]])</f>
        <v>0</v>
      </c>
    </row>
    <row r="98" spans="1:22" ht="15" x14ac:dyDescent="0.25">
      <c r="A98" t="s">
        <v>185</v>
      </c>
      <c r="B98" t="s">
        <v>186</v>
      </c>
      <c r="C98" t="s">
        <v>223</v>
      </c>
      <c r="D98" t="s">
        <v>224</v>
      </c>
      <c r="E98" t="s">
        <v>226</v>
      </c>
      <c r="F98" t="s">
        <v>227</v>
      </c>
      <c r="G98" s="4">
        <v>719.10727042973838</v>
      </c>
      <c r="H98" s="7">
        <v>2</v>
      </c>
      <c r="I98" s="5">
        <v>0</v>
      </c>
      <c r="J98" s="5">
        <v>0</v>
      </c>
      <c r="K98" s="8">
        <v>0</v>
      </c>
      <c r="L98" s="5">
        <v>4465.9933534322354</v>
      </c>
      <c r="M98" s="7">
        <v>2</v>
      </c>
      <c r="N98" s="5">
        <v>0</v>
      </c>
      <c r="O98" s="5">
        <v>0</v>
      </c>
      <c r="P98" s="5">
        <v>0</v>
      </c>
      <c r="Q98" s="5">
        <v>45860.881122951541</v>
      </c>
      <c r="R98" s="5">
        <v>2</v>
      </c>
      <c r="S98" s="5">
        <v>0</v>
      </c>
      <c r="T98" s="5">
        <v>655.15544461359332</v>
      </c>
      <c r="U98" s="5">
        <v>655.15544461359332</v>
      </c>
      <c r="V98" s="26">
        <f>SUM(sev_pin_ma[[#This Row],[Total IDPs PiN]],sev_pin_ma[[#This Row],[Total Returnees PiN]],sev_pin_ma[[#This Row],[Total HC PiN]])</f>
        <v>655.15544461359332</v>
      </c>
    </row>
    <row r="99" spans="1:22" ht="15" x14ac:dyDescent="0.25">
      <c r="A99" t="s">
        <v>185</v>
      </c>
      <c r="B99" t="s">
        <v>186</v>
      </c>
      <c r="C99" t="s">
        <v>228</v>
      </c>
      <c r="D99" t="s">
        <v>229</v>
      </c>
      <c r="E99" t="s">
        <v>230</v>
      </c>
      <c r="F99" t="s">
        <v>229</v>
      </c>
      <c r="G99" s="4">
        <v>0</v>
      </c>
      <c r="H99" s="7">
        <v>2</v>
      </c>
      <c r="I99" s="5">
        <v>0</v>
      </c>
      <c r="J99" s="5">
        <v>0</v>
      </c>
      <c r="K99" s="8">
        <v>0</v>
      </c>
      <c r="L99" s="5">
        <v>17387.932440096411</v>
      </c>
      <c r="M99" s="7">
        <v>2</v>
      </c>
      <c r="N99" s="5">
        <v>0</v>
      </c>
      <c r="O99" s="5">
        <v>0</v>
      </c>
      <c r="P99" s="5">
        <v>0</v>
      </c>
      <c r="Q99" s="5">
        <v>2820.5783921735429</v>
      </c>
      <c r="R99" s="5">
        <v>2</v>
      </c>
      <c r="S99" s="5">
        <v>0</v>
      </c>
      <c r="T99" s="5">
        <v>108.48378431436704</v>
      </c>
      <c r="U99" s="5">
        <v>108.48378431436704</v>
      </c>
      <c r="V99" s="26">
        <f>SUM(sev_pin_ma[[#This Row],[Total IDPs PiN]],sev_pin_ma[[#This Row],[Total Returnees PiN]],sev_pin_ma[[#This Row],[Total HC PiN]])</f>
        <v>108.48378431436704</v>
      </c>
    </row>
    <row r="100" spans="1:22" ht="15" x14ac:dyDescent="0.25">
      <c r="A100" t="s">
        <v>185</v>
      </c>
      <c r="B100" t="s">
        <v>186</v>
      </c>
      <c r="C100" t="s">
        <v>228</v>
      </c>
      <c r="D100" t="s">
        <v>229</v>
      </c>
      <c r="E100" t="s">
        <v>231</v>
      </c>
      <c r="F100" t="s">
        <v>232</v>
      </c>
      <c r="G100" s="4">
        <v>0</v>
      </c>
      <c r="H100" s="7">
        <v>2</v>
      </c>
      <c r="I100" s="5">
        <v>0</v>
      </c>
      <c r="J100" s="5">
        <v>0</v>
      </c>
      <c r="K100" s="8">
        <v>0</v>
      </c>
      <c r="L100" s="5">
        <v>4786.6109756097567</v>
      </c>
      <c r="M100" s="7">
        <v>5</v>
      </c>
      <c r="N100" s="5">
        <v>4370.3839342523861</v>
      </c>
      <c r="O100" s="5">
        <v>138.74234711912339</v>
      </c>
      <c r="P100" s="5">
        <v>4509.1262813715093</v>
      </c>
      <c r="Q100" s="5">
        <v>1643.7997560975609</v>
      </c>
      <c r="R100" s="5">
        <v>5</v>
      </c>
      <c r="S100" s="5">
        <v>1643.7997560975609</v>
      </c>
      <c r="T100" s="5">
        <v>0</v>
      </c>
      <c r="U100" s="5">
        <v>1643.7997560975609</v>
      </c>
      <c r="V100" s="26">
        <f>SUM(sev_pin_ma[[#This Row],[Total IDPs PiN]],sev_pin_ma[[#This Row],[Total Returnees PiN]],sev_pin_ma[[#This Row],[Total HC PiN]])</f>
        <v>6152.9260374690703</v>
      </c>
    </row>
    <row r="101" spans="1:22" ht="15" x14ac:dyDescent="0.25">
      <c r="A101" t="s">
        <v>185</v>
      </c>
      <c r="B101" t="s">
        <v>186</v>
      </c>
      <c r="C101" t="s">
        <v>233</v>
      </c>
      <c r="D101" t="s">
        <v>234</v>
      </c>
      <c r="E101" t="s">
        <v>235</v>
      </c>
      <c r="F101" t="s">
        <v>234</v>
      </c>
      <c r="G101" s="4">
        <v>311.65693590869182</v>
      </c>
      <c r="H101" s="7">
        <v>2</v>
      </c>
      <c r="I101" s="5">
        <v>0</v>
      </c>
      <c r="J101" s="5">
        <v>0</v>
      </c>
      <c r="K101" s="8">
        <v>0</v>
      </c>
      <c r="L101" s="5">
        <v>3301.343064091308</v>
      </c>
      <c r="M101" s="7">
        <v>2</v>
      </c>
      <c r="N101" s="5">
        <v>0</v>
      </c>
      <c r="O101" s="5">
        <v>0</v>
      </c>
      <c r="P101" s="5">
        <v>0</v>
      </c>
      <c r="Q101" s="5">
        <v>21530</v>
      </c>
      <c r="R101" s="5">
        <v>2</v>
      </c>
      <c r="S101" s="5">
        <v>0</v>
      </c>
      <c r="T101" s="5">
        <v>0</v>
      </c>
      <c r="U101" s="5">
        <v>0</v>
      </c>
      <c r="V101" s="26">
        <f>SUM(sev_pin_ma[[#This Row],[Total IDPs PiN]],sev_pin_ma[[#This Row],[Total Returnees PiN]],sev_pin_ma[[#This Row],[Total HC PiN]])</f>
        <v>0</v>
      </c>
    </row>
    <row r="102" spans="1:22" ht="15" x14ac:dyDescent="0.25">
      <c r="A102" t="s">
        <v>185</v>
      </c>
      <c r="B102" t="s">
        <v>186</v>
      </c>
      <c r="C102" t="s">
        <v>233</v>
      </c>
      <c r="D102" t="s">
        <v>234</v>
      </c>
      <c r="E102" t="s">
        <v>236</v>
      </c>
      <c r="F102" t="s">
        <v>237</v>
      </c>
      <c r="G102" s="4">
        <v>0</v>
      </c>
      <c r="H102" s="7">
        <v>2</v>
      </c>
      <c r="I102" s="5">
        <v>0</v>
      </c>
      <c r="J102" s="5">
        <v>0</v>
      </c>
      <c r="K102" s="8">
        <v>0</v>
      </c>
      <c r="L102" s="5">
        <v>666.77649430839665</v>
      </c>
      <c r="M102" s="7">
        <v>5</v>
      </c>
      <c r="N102" s="5">
        <v>666.77649430839665</v>
      </c>
      <c r="O102" s="5">
        <v>0</v>
      </c>
      <c r="P102" s="5">
        <v>666.77649430839665</v>
      </c>
      <c r="Q102" s="5">
        <v>10191.797689755116</v>
      </c>
      <c r="R102" s="5">
        <v>5</v>
      </c>
      <c r="S102" s="5">
        <v>9342.4812156088556</v>
      </c>
      <c r="T102" s="5">
        <v>0</v>
      </c>
      <c r="U102" s="5">
        <v>9342.4812156088556</v>
      </c>
      <c r="V102" s="26">
        <f>SUM(sev_pin_ma[[#This Row],[Total IDPs PiN]],sev_pin_ma[[#This Row],[Total Returnees PiN]],sev_pin_ma[[#This Row],[Total HC PiN]])</f>
        <v>10009.257709917252</v>
      </c>
    </row>
    <row r="103" spans="1:22" ht="15" x14ac:dyDescent="0.25">
      <c r="A103" t="s">
        <v>238</v>
      </c>
      <c r="B103" t="s">
        <v>239</v>
      </c>
      <c r="C103" t="s">
        <v>240</v>
      </c>
      <c r="D103" t="s">
        <v>239</v>
      </c>
      <c r="E103" t="s">
        <v>241</v>
      </c>
      <c r="F103" t="s">
        <v>239</v>
      </c>
      <c r="G103" s="4">
        <v>75340.290388982816</v>
      </c>
      <c r="H103" s="7">
        <v>2</v>
      </c>
      <c r="I103" s="5">
        <v>0</v>
      </c>
      <c r="J103" s="5">
        <v>0</v>
      </c>
      <c r="K103" s="8">
        <v>0</v>
      </c>
      <c r="L103" s="5">
        <v>67437.419638516629</v>
      </c>
      <c r="M103" s="7">
        <v>2</v>
      </c>
      <c r="N103" s="5">
        <v>0</v>
      </c>
      <c r="O103" s="5">
        <v>0</v>
      </c>
      <c r="P103" s="5">
        <v>0</v>
      </c>
      <c r="Q103" s="5">
        <v>258746.17804949899</v>
      </c>
      <c r="R103" s="5">
        <v>2</v>
      </c>
      <c r="S103" s="5">
        <v>0</v>
      </c>
      <c r="T103" s="5">
        <v>15681.586548454456</v>
      </c>
      <c r="U103" s="5">
        <v>15681.586548454456</v>
      </c>
      <c r="V103" s="26">
        <f>SUM(sev_pin_ma[[#This Row],[Total IDPs PiN]],sev_pin_ma[[#This Row],[Total Returnees PiN]],sev_pin_ma[[#This Row],[Total HC PiN]])</f>
        <v>15681.586548454456</v>
      </c>
    </row>
    <row r="104" spans="1:22" ht="15" x14ac:dyDescent="0.25">
      <c r="A104" t="s">
        <v>238</v>
      </c>
      <c r="B104" t="s">
        <v>239</v>
      </c>
      <c r="C104" t="s">
        <v>240</v>
      </c>
      <c r="D104" t="s">
        <v>239</v>
      </c>
      <c r="E104" t="s">
        <v>242</v>
      </c>
      <c r="F104" t="s">
        <v>69</v>
      </c>
      <c r="G104" s="4">
        <v>687.37920729586642</v>
      </c>
      <c r="H104" s="7">
        <v>2</v>
      </c>
      <c r="I104" s="5">
        <v>0</v>
      </c>
      <c r="J104" s="5">
        <v>0</v>
      </c>
      <c r="K104" s="8">
        <v>0</v>
      </c>
      <c r="L104" s="5">
        <v>30494.641196398439</v>
      </c>
      <c r="M104" s="7">
        <v>2</v>
      </c>
      <c r="N104" s="5">
        <v>1129.431155422164</v>
      </c>
      <c r="O104" s="5">
        <v>4517.724621688656</v>
      </c>
      <c r="P104" s="5">
        <v>5647.1557771108201</v>
      </c>
      <c r="Q104" s="5">
        <v>20035.43672664975</v>
      </c>
      <c r="R104" s="5">
        <v>2</v>
      </c>
      <c r="S104" s="5">
        <v>0</v>
      </c>
      <c r="T104" s="5">
        <v>408.88646380917885</v>
      </c>
      <c r="U104" s="5">
        <v>408.88646380917885</v>
      </c>
      <c r="V104" s="26">
        <f>SUM(sev_pin_ma[[#This Row],[Total IDPs PiN]],sev_pin_ma[[#This Row],[Total Returnees PiN]],sev_pin_ma[[#This Row],[Total HC PiN]])</f>
        <v>6056.0422409199991</v>
      </c>
    </row>
    <row r="105" spans="1:22" ht="15" x14ac:dyDescent="0.25">
      <c r="A105" t="s">
        <v>238</v>
      </c>
      <c r="B105" t="s">
        <v>239</v>
      </c>
      <c r="C105" t="s">
        <v>240</v>
      </c>
      <c r="D105" t="s">
        <v>239</v>
      </c>
      <c r="E105" t="s">
        <v>243</v>
      </c>
      <c r="F105" t="s">
        <v>244</v>
      </c>
      <c r="G105" s="4">
        <v>145.97143159827672</v>
      </c>
      <c r="H105" s="7">
        <v>2</v>
      </c>
      <c r="I105" s="5">
        <v>0</v>
      </c>
      <c r="J105" s="5">
        <v>0</v>
      </c>
      <c r="K105" s="8">
        <v>0</v>
      </c>
      <c r="L105" s="5">
        <v>3501.7696871247972</v>
      </c>
      <c r="M105" s="7">
        <v>2</v>
      </c>
      <c r="N105" s="5">
        <v>0</v>
      </c>
      <c r="O105" s="5">
        <v>0</v>
      </c>
      <c r="P105" s="5">
        <v>0</v>
      </c>
      <c r="Q105" s="5">
        <v>26465.034013701534</v>
      </c>
      <c r="R105" s="5">
        <v>2</v>
      </c>
      <c r="S105" s="5">
        <v>0</v>
      </c>
      <c r="T105" s="5">
        <v>0</v>
      </c>
      <c r="U105" s="5">
        <v>0</v>
      </c>
      <c r="V105" s="26">
        <f>SUM(sev_pin_ma[[#This Row],[Total IDPs PiN]],sev_pin_ma[[#This Row],[Total Returnees PiN]],sev_pin_ma[[#This Row],[Total HC PiN]])</f>
        <v>0</v>
      </c>
    </row>
    <row r="106" spans="1:22" ht="15" x14ac:dyDescent="0.25">
      <c r="A106" t="s">
        <v>238</v>
      </c>
      <c r="B106" t="s">
        <v>239</v>
      </c>
      <c r="C106" t="s">
        <v>240</v>
      </c>
      <c r="D106" t="s">
        <v>239</v>
      </c>
      <c r="E106" t="s">
        <v>245</v>
      </c>
      <c r="F106" t="s">
        <v>246</v>
      </c>
      <c r="G106" s="4">
        <v>285.93450812745436</v>
      </c>
      <c r="H106" s="7">
        <v>2</v>
      </c>
      <c r="I106" s="5">
        <v>0</v>
      </c>
      <c r="J106" s="5">
        <v>0</v>
      </c>
      <c r="K106" s="8">
        <v>0</v>
      </c>
      <c r="L106" s="5">
        <v>5621.9235223939941</v>
      </c>
      <c r="M106" s="7">
        <v>2</v>
      </c>
      <c r="N106" s="5">
        <v>0</v>
      </c>
      <c r="O106" s="5">
        <v>0</v>
      </c>
      <c r="P106" s="5">
        <v>0</v>
      </c>
      <c r="Q106" s="5">
        <v>7082.7444549386073</v>
      </c>
      <c r="R106" s="5">
        <v>2</v>
      </c>
      <c r="S106" s="5">
        <v>141.65488909877214</v>
      </c>
      <c r="T106" s="5">
        <v>0</v>
      </c>
      <c r="U106" s="5">
        <v>141.65488909877214</v>
      </c>
      <c r="V106" s="26">
        <f>SUM(sev_pin_ma[[#This Row],[Total IDPs PiN]],sev_pin_ma[[#This Row],[Total Returnees PiN]],sev_pin_ma[[#This Row],[Total HC PiN]])</f>
        <v>141.65488909877214</v>
      </c>
    </row>
    <row r="107" spans="1:22" ht="15" x14ac:dyDescent="0.25">
      <c r="A107" t="s">
        <v>238</v>
      </c>
      <c r="B107" t="s">
        <v>239</v>
      </c>
      <c r="C107" t="s">
        <v>247</v>
      </c>
      <c r="D107" t="s">
        <v>248</v>
      </c>
      <c r="E107" t="s">
        <v>249</v>
      </c>
      <c r="F107" t="s">
        <v>248</v>
      </c>
      <c r="G107" s="4">
        <v>3308.5426768390316</v>
      </c>
      <c r="H107" s="7">
        <v>2</v>
      </c>
      <c r="I107" s="5">
        <v>0</v>
      </c>
      <c r="J107" s="5">
        <v>0</v>
      </c>
      <c r="K107" s="8">
        <v>0</v>
      </c>
      <c r="L107" s="5">
        <v>8825.7723368183106</v>
      </c>
      <c r="M107" s="7">
        <v>2</v>
      </c>
      <c r="N107" s="5">
        <v>0</v>
      </c>
      <c r="O107" s="5">
        <v>0</v>
      </c>
      <c r="P107" s="5">
        <v>0</v>
      </c>
      <c r="Q107" s="5">
        <v>23338.067024583215</v>
      </c>
      <c r="R107" s="5">
        <v>2</v>
      </c>
      <c r="S107" s="5">
        <v>1716.0343400428835</v>
      </c>
      <c r="T107" s="5">
        <v>2402.4480760600368</v>
      </c>
      <c r="U107" s="5">
        <v>4118.4824161029201</v>
      </c>
      <c r="V107" s="26">
        <f>SUM(sev_pin_ma[[#This Row],[Total IDPs PiN]],sev_pin_ma[[#This Row],[Total Returnees PiN]],sev_pin_ma[[#This Row],[Total HC PiN]])</f>
        <v>4118.4824161029201</v>
      </c>
    </row>
    <row r="108" spans="1:22" ht="15" x14ac:dyDescent="0.25">
      <c r="A108" t="s">
        <v>238</v>
      </c>
      <c r="B108" t="s">
        <v>239</v>
      </c>
      <c r="C108" t="s">
        <v>247</v>
      </c>
      <c r="D108" t="s">
        <v>248</v>
      </c>
      <c r="E108" t="s">
        <v>250</v>
      </c>
      <c r="F108" t="s">
        <v>251</v>
      </c>
      <c r="G108" s="4">
        <v>251.68795411089869</v>
      </c>
      <c r="H108" s="7">
        <v>2</v>
      </c>
      <c r="I108" s="5">
        <v>0</v>
      </c>
      <c r="J108" s="5">
        <v>0</v>
      </c>
      <c r="K108" s="8">
        <v>0</v>
      </c>
      <c r="L108" s="5">
        <v>2730.652963671128</v>
      </c>
      <c r="M108" s="7">
        <v>5</v>
      </c>
      <c r="N108" s="5">
        <v>1820.4353091140852</v>
      </c>
      <c r="O108" s="5">
        <v>0</v>
      </c>
      <c r="P108" s="5">
        <v>1820.4353091140852</v>
      </c>
      <c r="Q108" s="5">
        <v>7715.1136520076479</v>
      </c>
      <c r="R108" s="5">
        <v>5</v>
      </c>
      <c r="S108" s="5">
        <v>2325.1027444406609</v>
      </c>
      <c r="T108" s="5">
        <v>317.05946515099919</v>
      </c>
      <c r="U108" s="5">
        <v>2642.16220959166</v>
      </c>
      <c r="V108" s="26">
        <f>SUM(sev_pin_ma[[#This Row],[Total IDPs PiN]],sev_pin_ma[[#This Row],[Total Returnees PiN]],sev_pin_ma[[#This Row],[Total HC PiN]])</f>
        <v>4462.5975187057447</v>
      </c>
    </row>
    <row r="109" spans="1:22" ht="15" x14ac:dyDescent="0.25">
      <c r="A109" t="s">
        <v>238</v>
      </c>
      <c r="B109" t="s">
        <v>239</v>
      </c>
      <c r="C109" t="s">
        <v>247</v>
      </c>
      <c r="D109" t="s">
        <v>248</v>
      </c>
      <c r="E109" t="s">
        <v>252</v>
      </c>
      <c r="F109" t="s">
        <v>253</v>
      </c>
      <c r="G109" s="4">
        <v>271.50795231822121</v>
      </c>
      <c r="H109" s="7">
        <v>2</v>
      </c>
      <c r="I109" s="5">
        <v>0</v>
      </c>
      <c r="J109" s="5">
        <v>0</v>
      </c>
      <c r="K109" s="8">
        <v>0</v>
      </c>
      <c r="L109" s="5">
        <v>17039.203804260513</v>
      </c>
      <c r="M109" s="7">
        <v>2</v>
      </c>
      <c r="N109" s="5">
        <v>0</v>
      </c>
      <c r="O109" s="5">
        <v>0</v>
      </c>
      <c r="P109" s="5">
        <v>0</v>
      </c>
      <c r="Q109" s="5">
        <v>4435.4811618417252</v>
      </c>
      <c r="R109" s="5">
        <v>2</v>
      </c>
      <c r="S109" s="5">
        <v>0</v>
      </c>
      <c r="T109" s="5">
        <v>0</v>
      </c>
      <c r="U109" s="5">
        <v>0</v>
      </c>
      <c r="V109" s="26">
        <f>SUM(sev_pin_ma[[#This Row],[Total IDPs PiN]],sev_pin_ma[[#This Row],[Total Returnees PiN]],sev_pin_ma[[#This Row],[Total HC PiN]])</f>
        <v>0</v>
      </c>
    </row>
    <row r="110" spans="1:22" ht="15" x14ac:dyDescent="0.25">
      <c r="A110" t="s">
        <v>238</v>
      </c>
      <c r="B110" t="s">
        <v>239</v>
      </c>
      <c r="C110" t="s">
        <v>247</v>
      </c>
      <c r="D110" t="s">
        <v>248</v>
      </c>
      <c r="E110" t="s">
        <v>254</v>
      </c>
      <c r="F110" t="s">
        <v>255</v>
      </c>
      <c r="G110" s="4">
        <v>873.51421882137959</v>
      </c>
      <c r="H110" s="7">
        <v>2</v>
      </c>
      <c r="I110" s="5">
        <v>0</v>
      </c>
      <c r="J110" s="5">
        <v>0</v>
      </c>
      <c r="K110" s="8">
        <v>0</v>
      </c>
      <c r="L110" s="5">
        <v>677.98692325262675</v>
      </c>
      <c r="M110" s="7">
        <v>2</v>
      </c>
      <c r="N110" s="5">
        <v>0</v>
      </c>
      <c r="O110" s="5">
        <v>0</v>
      </c>
      <c r="P110" s="5">
        <v>0</v>
      </c>
      <c r="Q110" s="5">
        <v>7302.5020557332118</v>
      </c>
      <c r="R110" s="5">
        <v>2</v>
      </c>
      <c r="S110" s="5">
        <v>0</v>
      </c>
      <c r="T110" s="5">
        <v>0</v>
      </c>
      <c r="U110" s="5">
        <v>0</v>
      </c>
      <c r="V110" s="26">
        <f>SUM(sev_pin_ma[[#This Row],[Total IDPs PiN]],sev_pin_ma[[#This Row],[Total Returnees PiN]],sev_pin_ma[[#This Row],[Total HC PiN]])</f>
        <v>0</v>
      </c>
    </row>
    <row r="111" spans="1:22" ht="15" x14ac:dyDescent="0.25">
      <c r="A111" t="s">
        <v>238</v>
      </c>
      <c r="B111" t="s">
        <v>239</v>
      </c>
      <c r="C111" t="s">
        <v>247</v>
      </c>
      <c r="D111" t="s">
        <v>248</v>
      </c>
      <c r="E111" t="s">
        <v>256</v>
      </c>
      <c r="F111" t="s">
        <v>257</v>
      </c>
      <c r="G111" s="4">
        <v>439.67587860519279</v>
      </c>
      <c r="H111" s="7">
        <v>5</v>
      </c>
      <c r="I111" s="5">
        <v>109.9189696512982</v>
      </c>
      <c r="J111" s="5">
        <v>0</v>
      </c>
      <c r="K111" s="8">
        <v>109.9189696512982</v>
      </c>
      <c r="L111" s="5">
        <v>42316.378632595734</v>
      </c>
      <c r="M111" s="7">
        <v>3</v>
      </c>
      <c r="N111" s="5">
        <v>3358.4427486187087</v>
      </c>
      <c r="O111" s="5">
        <v>10747.016795579868</v>
      </c>
      <c r="P111" s="5">
        <v>14105.459544198577</v>
      </c>
      <c r="Q111" s="5">
        <v>8941.1981201616763</v>
      </c>
      <c r="R111" s="5">
        <v>5</v>
      </c>
      <c r="S111" s="5">
        <v>3725.4992167340315</v>
      </c>
      <c r="T111" s="5">
        <v>745.09984334680632</v>
      </c>
      <c r="U111" s="5">
        <v>4470.5990600808382</v>
      </c>
      <c r="V111" s="26">
        <f>SUM(sev_pin_ma[[#This Row],[Total IDPs PiN]],sev_pin_ma[[#This Row],[Total Returnees PiN]],sev_pin_ma[[#This Row],[Total HC PiN]])</f>
        <v>18685.977573930715</v>
      </c>
    </row>
    <row r="112" spans="1:22" ht="15" x14ac:dyDescent="0.25">
      <c r="A112" t="s">
        <v>238</v>
      </c>
      <c r="B112" t="s">
        <v>239</v>
      </c>
      <c r="C112" t="s">
        <v>258</v>
      </c>
      <c r="D112" t="s">
        <v>259</v>
      </c>
      <c r="E112" t="s">
        <v>260</v>
      </c>
      <c r="F112" t="s">
        <v>259</v>
      </c>
      <c r="G112" s="4">
        <v>13608.068213627459</v>
      </c>
      <c r="H112" s="7">
        <v>2</v>
      </c>
      <c r="I112" s="5">
        <v>0</v>
      </c>
      <c r="J112" s="5">
        <v>0</v>
      </c>
      <c r="K112" s="8">
        <v>0</v>
      </c>
      <c r="L112" s="5">
        <v>20197.116418311965</v>
      </c>
      <c r="M112" s="7">
        <v>2</v>
      </c>
      <c r="N112" s="5">
        <v>0</v>
      </c>
      <c r="O112" s="5">
        <v>0</v>
      </c>
      <c r="P112" s="5">
        <v>0</v>
      </c>
      <c r="Q112" s="5">
        <v>118607.33233749095</v>
      </c>
      <c r="R112" s="5">
        <v>2</v>
      </c>
      <c r="S112" s="5">
        <v>0</v>
      </c>
      <c r="T112" s="5">
        <v>1744.2254755513397</v>
      </c>
      <c r="U112" s="5">
        <v>1744.2254755513397</v>
      </c>
      <c r="V112" s="26">
        <f>SUM(sev_pin_ma[[#This Row],[Total IDPs PiN]],sev_pin_ma[[#This Row],[Total Returnees PiN]],sev_pin_ma[[#This Row],[Total HC PiN]])</f>
        <v>1744.2254755513397</v>
      </c>
    </row>
    <row r="113" spans="1:22" ht="15" x14ac:dyDescent="0.25">
      <c r="A113" t="s">
        <v>238</v>
      </c>
      <c r="B113" t="s">
        <v>239</v>
      </c>
      <c r="C113" t="s">
        <v>258</v>
      </c>
      <c r="D113" t="s">
        <v>259</v>
      </c>
      <c r="E113" t="s">
        <v>261</v>
      </c>
      <c r="F113" t="s">
        <v>262</v>
      </c>
      <c r="G113" s="4">
        <v>110.15615859603511</v>
      </c>
      <c r="H113" s="7">
        <v>2</v>
      </c>
      <c r="I113" s="5">
        <v>0</v>
      </c>
      <c r="J113" s="5">
        <v>0</v>
      </c>
      <c r="K113" s="8">
        <v>0</v>
      </c>
      <c r="L113" s="5">
        <v>1875.1394215144621</v>
      </c>
      <c r="M113" s="7">
        <v>2</v>
      </c>
      <c r="N113" s="5">
        <v>0</v>
      </c>
      <c r="O113" s="5">
        <v>0</v>
      </c>
      <c r="P113" s="5">
        <v>0</v>
      </c>
      <c r="Q113" s="5">
        <v>9091.2320441988959</v>
      </c>
      <c r="R113" s="5">
        <v>2</v>
      </c>
      <c r="S113" s="5">
        <v>0</v>
      </c>
      <c r="T113" s="5">
        <v>0</v>
      </c>
      <c r="U113" s="5">
        <v>0</v>
      </c>
      <c r="V113" s="26">
        <f>SUM(sev_pin_ma[[#This Row],[Total IDPs PiN]],sev_pin_ma[[#This Row],[Total Returnees PiN]],sev_pin_ma[[#This Row],[Total HC PiN]])</f>
        <v>0</v>
      </c>
    </row>
    <row r="114" spans="1:22" ht="15" x14ac:dyDescent="0.25">
      <c r="A114" t="s">
        <v>238</v>
      </c>
      <c r="B114" t="s">
        <v>239</v>
      </c>
      <c r="C114" t="s">
        <v>258</v>
      </c>
      <c r="D114" t="s">
        <v>259</v>
      </c>
      <c r="E114" t="s">
        <v>263</v>
      </c>
      <c r="F114" t="s">
        <v>264</v>
      </c>
      <c r="G114" s="4">
        <v>81.430421270718227</v>
      </c>
      <c r="H114" s="7">
        <v>2</v>
      </c>
      <c r="I114" s="5">
        <v>0</v>
      </c>
      <c r="J114" s="5">
        <v>0</v>
      </c>
      <c r="K114" s="8">
        <v>0</v>
      </c>
      <c r="L114" s="5">
        <v>3795.4331590370948</v>
      </c>
      <c r="M114" s="7">
        <v>2</v>
      </c>
      <c r="N114" s="5">
        <v>0</v>
      </c>
      <c r="O114" s="5">
        <v>0</v>
      </c>
      <c r="P114" s="5">
        <v>0</v>
      </c>
      <c r="Q114" s="5">
        <v>7698.3544445540647</v>
      </c>
      <c r="R114" s="5">
        <v>2</v>
      </c>
      <c r="S114" s="5">
        <v>128.30590740923441</v>
      </c>
      <c r="T114" s="5">
        <v>0</v>
      </c>
      <c r="U114" s="5">
        <v>128.30590740923441</v>
      </c>
      <c r="V114" s="26">
        <f>SUM(sev_pin_ma[[#This Row],[Total IDPs PiN]],sev_pin_ma[[#This Row],[Total Returnees PiN]],sev_pin_ma[[#This Row],[Total HC PiN]])</f>
        <v>128.30590740923441</v>
      </c>
    </row>
    <row r="115" spans="1:22" ht="15" x14ac:dyDescent="0.25">
      <c r="A115" t="s">
        <v>238</v>
      </c>
      <c r="B115" t="s">
        <v>239</v>
      </c>
      <c r="C115" t="s">
        <v>258</v>
      </c>
      <c r="D115" t="s">
        <v>259</v>
      </c>
      <c r="E115" t="s">
        <v>265</v>
      </c>
      <c r="F115" t="s">
        <v>266</v>
      </c>
      <c r="G115" s="4">
        <v>1322.3972039473683</v>
      </c>
      <c r="H115" s="7">
        <v>2</v>
      </c>
      <c r="I115" s="5">
        <v>0</v>
      </c>
      <c r="J115" s="5">
        <v>0</v>
      </c>
      <c r="K115" s="8">
        <v>0</v>
      </c>
      <c r="L115" s="5">
        <v>2315.3416940789475</v>
      </c>
      <c r="M115" s="7">
        <v>2</v>
      </c>
      <c r="N115" s="5">
        <v>0</v>
      </c>
      <c r="O115" s="5">
        <v>0</v>
      </c>
      <c r="P115" s="5">
        <v>0</v>
      </c>
      <c r="Q115" s="5">
        <v>14712.930016447368</v>
      </c>
      <c r="R115" s="5">
        <v>2</v>
      </c>
      <c r="S115" s="5">
        <v>0</v>
      </c>
      <c r="T115" s="5">
        <v>0</v>
      </c>
      <c r="U115" s="5">
        <v>0</v>
      </c>
      <c r="V115" s="26">
        <f>SUM(sev_pin_ma[[#This Row],[Total IDPs PiN]],sev_pin_ma[[#This Row],[Total Returnees PiN]],sev_pin_ma[[#This Row],[Total HC PiN]])</f>
        <v>0</v>
      </c>
    </row>
    <row r="116" spans="1:22" ht="15" x14ac:dyDescent="0.25">
      <c r="A116" t="s">
        <v>238</v>
      </c>
      <c r="B116" t="s">
        <v>239</v>
      </c>
      <c r="C116" t="s">
        <v>258</v>
      </c>
      <c r="D116" t="s">
        <v>259</v>
      </c>
      <c r="E116" t="s">
        <v>267</v>
      </c>
      <c r="F116" t="s">
        <v>268</v>
      </c>
      <c r="G116" s="4">
        <v>22.997625979843228</v>
      </c>
      <c r="H116" s="7">
        <v>2</v>
      </c>
      <c r="I116" s="5">
        <v>0</v>
      </c>
      <c r="J116" s="5">
        <v>0</v>
      </c>
      <c r="K116" s="8">
        <v>0</v>
      </c>
      <c r="L116" s="5">
        <v>8868.8701903695401</v>
      </c>
      <c r="M116" s="7">
        <v>2</v>
      </c>
      <c r="N116" s="5">
        <v>0</v>
      </c>
      <c r="O116" s="5">
        <v>0</v>
      </c>
      <c r="P116" s="5">
        <v>0</v>
      </c>
      <c r="Q116" s="5">
        <v>4847.7620694288908</v>
      </c>
      <c r="R116" s="5">
        <v>2</v>
      </c>
      <c r="S116" s="5">
        <v>0</v>
      </c>
      <c r="T116" s="5">
        <v>0</v>
      </c>
      <c r="U116" s="5">
        <v>0</v>
      </c>
      <c r="V116" s="26">
        <f>SUM(sev_pin_ma[[#This Row],[Total IDPs PiN]],sev_pin_ma[[#This Row],[Total Returnees PiN]],sev_pin_ma[[#This Row],[Total HC PiN]])</f>
        <v>0</v>
      </c>
    </row>
    <row r="117" spans="1:22" ht="15" x14ac:dyDescent="0.25">
      <c r="A117" t="s">
        <v>238</v>
      </c>
      <c r="B117" t="s">
        <v>239</v>
      </c>
      <c r="C117" t="s">
        <v>269</v>
      </c>
      <c r="D117" t="s">
        <v>270</v>
      </c>
      <c r="E117" t="s">
        <v>271</v>
      </c>
      <c r="F117" t="s">
        <v>270</v>
      </c>
      <c r="G117" s="4">
        <v>361.80763660744219</v>
      </c>
      <c r="H117" s="7">
        <v>2</v>
      </c>
      <c r="I117" s="5">
        <v>0</v>
      </c>
      <c r="J117" s="5">
        <v>0</v>
      </c>
      <c r="K117" s="8">
        <v>0</v>
      </c>
      <c r="L117" s="5">
        <v>5771.1789540730815</v>
      </c>
      <c r="M117" s="7">
        <v>2</v>
      </c>
      <c r="N117" s="5">
        <v>0</v>
      </c>
      <c r="O117" s="5">
        <v>0</v>
      </c>
      <c r="P117" s="5">
        <v>0</v>
      </c>
      <c r="Q117" s="5">
        <v>34071.975863224943</v>
      </c>
      <c r="R117" s="5">
        <v>3</v>
      </c>
      <c r="S117" s="5">
        <v>2654.9591581733748</v>
      </c>
      <c r="T117" s="5">
        <v>4424.931930288958</v>
      </c>
      <c r="U117" s="5">
        <v>7079.8910884623328</v>
      </c>
      <c r="V117" s="26">
        <f>SUM(sev_pin_ma[[#This Row],[Total IDPs PiN]],sev_pin_ma[[#This Row],[Total Returnees PiN]],sev_pin_ma[[#This Row],[Total HC PiN]])</f>
        <v>7079.8910884623328</v>
      </c>
    </row>
    <row r="118" spans="1:22" ht="15" x14ac:dyDescent="0.25">
      <c r="A118" t="s">
        <v>238</v>
      </c>
      <c r="B118" t="s">
        <v>239</v>
      </c>
      <c r="C118" t="s">
        <v>269</v>
      </c>
      <c r="D118" t="s">
        <v>270</v>
      </c>
      <c r="E118" t="s">
        <v>272</v>
      </c>
      <c r="F118" t="s">
        <v>273</v>
      </c>
      <c r="G118" s="4">
        <v>2199.5801240929645</v>
      </c>
      <c r="H118" s="7">
        <v>5</v>
      </c>
      <c r="I118" s="5">
        <v>2199.5801240929645</v>
      </c>
      <c r="J118" s="5">
        <v>0</v>
      </c>
      <c r="K118" s="8">
        <v>2199.5801240929645</v>
      </c>
      <c r="L118" s="5">
        <v>3515.8704805973289</v>
      </c>
      <c r="M118" s="7">
        <v>5</v>
      </c>
      <c r="N118" s="5">
        <v>3515.8704805973289</v>
      </c>
      <c r="O118" s="5">
        <v>0</v>
      </c>
      <c r="P118" s="5">
        <v>3515.8704805973289</v>
      </c>
      <c r="Q118" s="5">
        <v>19551.211088442527</v>
      </c>
      <c r="R118" s="5">
        <v>5</v>
      </c>
      <c r="S118" s="5">
        <v>13926.890090397415</v>
      </c>
      <c r="T118" s="5">
        <v>0</v>
      </c>
      <c r="U118" s="5">
        <v>13926.890090397415</v>
      </c>
      <c r="V118" s="26">
        <f>SUM(sev_pin_ma[[#This Row],[Total IDPs PiN]],sev_pin_ma[[#This Row],[Total Returnees PiN]],sev_pin_ma[[#This Row],[Total HC PiN]])</f>
        <v>19642.340695087711</v>
      </c>
    </row>
    <row r="119" spans="1:22" ht="15" x14ac:dyDescent="0.25">
      <c r="A119" t="s">
        <v>238</v>
      </c>
      <c r="B119" t="s">
        <v>239</v>
      </c>
      <c r="C119" t="s">
        <v>269</v>
      </c>
      <c r="D119" t="s">
        <v>270</v>
      </c>
      <c r="E119" t="s">
        <v>274</v>
      </c>
      <c r="F119" t="s">
        <v>275</v>
      </c>
      <c r="G119" s="4">
        <v>544.82938143058061</v>
      </c>
      <c r="H119" s="7">
        <v>2</v>
      </c>
      <c r="I119" s="5">
        <v>0</v>
      </c>
      <c r="J119" s="5">
        <v>0</v>
      </c>
      <c r="K119" s="8">
        <v>0</v>
      </c>
      <c r="L119" s="5">
        <v>247.28712773569544</v>
      </c>
      <c r="M119" s="7">
        <v>2</v>
      </c>
      <c r="N119" s="5">
        <v>0</v>
      </c>
      <c r="O119" s="5">
        <v>0</v>
      </c>
      <c r="P119" s="5">
        <v>0</v>
      </c>
      <c r="Q119" s="5">
        <v>18350.209716499296</v>
      </c>
      <c r="R119" s="5">
        <v>3</v>
      </c>
      <c r="S119" s="5">
        <v>1983.8064558377619</v>
      </c>
      <c r="T119" s="5">
        <v>3223.6854907363631</v>
      </c>
      <c r="U119" s="5">
        <v>5207.491946574125</v>
      </c>
      <c r="V119" s="26">
        <f>SUM(sev_pin_ma[[#This Row],[Total IDPs PiN]],sev_pin_ma[[#This Row],[Total Returnees PiN]],sev_pin_ma[[#This Row],[Total HC PiN]])</f>
        <v>5207.491946574125</v>
      </c>
    </row>
    <row r="120" spans="1:22" ht="15" x14ac:dyDescent="0.25">
      <c r="A120" t="s">
        <v>238</v>
      </c>
      <c r="B120" t="s">
        <v>239</v>
      </c>
      <c r="C120" t="s">
        <v>269</v>
      </c>
      <c r="D120" t="s">
        <v>270</v>
      </c>
      <c r="E120" t="s">
        <v>276</v>
      </c>
      <c r="F120" t="s">
        <v>277</v>
      </c>
      <c r="G120" s="4">
        <v>428.74049532013584</v>
      </c>
      <c r="H120" s="7">
        <v>3</v>
      </c>
      <c r="I120" s="5">
        <v>0</v>
      </c>
      <c r="J120" s="5">
        <v>428.74049532013584</v>
      </c>
      <c r="K120" s="8">
        <v>428.74049532013584</v>
      </c>
      <c r="L120" s="5">
        <v>2017.6467323780334</v>
      </c>
      <c r="M120" s="7">
        <v>2</v>
      </c>
      <c r="N120" s="5">
        <v>0</v>
      </c>
      <c r="O120" s="5">
        <v>0</v>
      </c>
      <c r="P120" s="5">
        <v>0</v>
      </c>
      <c r="Q120" s="5">
        <v>11316.197009856704</v>
      </c>
      <c r="R120" s="5">
        <v>2</v>
      </c>
      <c r="S120" s="5">
        <v>465.04919218589191</v>
      </c>
      <c r="T120" s="5">
        <v>1240.1311791623784</v>
      </c>
      <c r="U120" s="5">
        <v>1705.1803713482705</v>
      </c>
      <c r="V120" s="26">
        <f>SUM(sev_pin_ma[[#This Row],[Total IDPs PiN]],sev_pin_ma[[#This Row],[Total Returnees PiN]],sev_pin_ma[[#This Row],[Total HC PiN]])</f>
        <v>2133.9208666684062</v>
      </c>
    </row>
    <row r="121" spans="1:22" ht="15" x14ac:dyDescent="0.25">
      <c r="A121" t="s">
        <v>238</v>
      </c>
      <c r="B121" t="s">
        <v>239</v>
      </c>
      <c r="C121" t="s">
        <v>269</v>
      </c>
      <c r="D121" t="s">
        <v>270</v>
      </c>
      <c r="E121" t="s">
        <v>278</v>
      </c>
      <c r="F121" t="s">
        <v>279</v>
      </c>
      <c r="G121" s="4">
        <v>92.323505035017206</v>
      </c>
      <c r="H121" s="7">
        <v>2</v>
      </c>
      <c r="I121" s="5">
        <v>0</v>
      </c>
      <c r="J121" s="5">
        <v>0</v>
      </c>
      <c r="K121" s="8">
        <v>0</v>
      </c>
      <c r="L121" s="5">
        <v>3062.1922216236376</v>
      </c>
      <c r="M121" s="7">
        <v>2</v>
      </c>
      <c r="N121" s="5">
        <v>0</v>
      </c>
      <c r="O121" s="5">
        <v>0</v>
      </c>
      <c r="P121" s="5">
        <v>0</v>
      </c>
      <c r="Q121" s="5">
        <v>10102.928307985581</v>
      </c>
      <c r="R121" s="5">
        <v>5</v>
      </c>
      <c r="S121" s="5">
        <v>7139.4026709764776</v>
      </c>
      <c r="T121" s="5">
        <v>1751.1742400508342</v>
      </c>
      <c r="U121" s="5">
        <v>8890.5769110273122</v>
      </c>
      <c r="V121" s="26">
        <f>SUM(sev_pin_ma[[#This Row],[Total IDPs PiN]],sev_pin_ma[[#This Row],[Total Returnees PiN]],sev_pin_ma[[#This Row],[Total HC PiN]])</f>
        <v>8890.5769110273122</v>
      </c>
    </row>
    <row r="122" spans="1:22" ht="15" x14ac:dyDescent="0.25">
      <c r="A122" t="s">
        <v>238</v>
      </c>
      <c r="B122" t="s">
        <v>239</v>
      </c>
      <c r="C122" t="s">
        <v>280</v>
      </c>
      <c r="D122" t="s">
        <v>281</v>
      </c>
      <c r="E122" t="s">
        <v>282</v>
      </c>
      <c r="F122" t="s">
        <v>281</v>
      </c>
      <c r="G122" s="4">
        <v>599.61682078895012</v>
      </c>
      <c r="H122" s="7">
        <v>2</v>
      </c>
      <c r="I122" s="5">
        <v>0</v>
      </c>
      <c r="J122" s="5">
        <v>0</v>
      </c>
      <c r="K122" s="8">
        <v>0</v>
      </c>
      <c r="L122" s="5">
        <v>24678.734792617739</v>
      </c>
      <c r="M122" s="7">
        <v>2</v>
      </c>
      <c r="N122" s="5">
        <v>4113.1224654362886</v>
      </c>
      <c r="O122" s="5">
        <v>0</v>
      </c>
      <c r="P122" s="5">
        <v>4113.1224654362886</v>
      </c>
      <c r="Q122" s="5">
        <v>24660.332904132039</v>
      </c>
      <c r="R122" s="5">
        <v>2</v>
      </c>
      <c r="S122" s="5">
        <v>4268.1345410997737</v>
      </c>
      <c r="T122" s="5">
        <v>0</v>
      </c>
      <c r="U122" s="5">
        <v>4268.1345410997737</v>
      </c>
      <c r="V122" s="26">
        <f>SUM(sev_pin_ma[[#This Row],[Total IDPs PiN]],sev_pin_ma[[#This Row],[Total Returnees PiN]],sev_pin_ma[[#This Row],[Total HC PiN]])</f>
        <v>8381.2570065360633</v>
      </c>
    </row>
    <row r="123" spans="1:22" ht="15" x14ac:dyDescent="0.25">
      <c r="A123" t="s">
        <v>238</v>
      </c>
      <c r="B123" t="s">
        <v>239</v>
      </c>
      <c r="C123" t="s">
        <v>280</v>
      </c>
      <c r="D123" t="s">
        <v>281</v>
      </c>
      <c r="E123" t="s">
        <v>283</v>
      </c>
      <c r="F123" t="s">
        <v>284</v>
      </c>
      <c r="G123" s="4">
        <v>0</v>
      </c>
      <c r="H123" s="7">
        <v>2</v>
      </c>
      <c r="I123" s="5">
        <v>0</v>
      </c>
      <c r="J123" s="5">
        <v>0</v>
      </c>
      <c r="K123" s="8">
        <v>0</v>
      </c>
      <c r="L123" s="5">
        <v>17644.812735480202</v>
      </c>
      <c r="M123" s="7">
        <v>2</v>
      </c>
      <c r="N123" s="5">
        <v>1534.3315422156697</v>
      </c>
      <c r="O123" s="5">
        <v>511.44384740522327</v>
      </c>
      <c r="P123" s="5">
        <v>2045.7753896208931</v>
      </c>
      <c r="Q123" s="5">
        <v>2467.8629238643634</v>
      </c>
      <c r="R123" s="5">
        <v>2</v>
      </c>
      <c r="S123" s="5">
        <v>0</v>
      </c>
      <c r="T123" s="5">
        <v>0</v>
      </c>
      <c r="U123" s="5">
        <v>0</v>
      </c>
      <c r="V123" s="26">
        <f>SUM(sev_pin_ma[[#This Row],[Total IDPs PiN]],sev_pin_ma[[#This Row],[Total Returnees PiN]],sev_pin_ma[[#This Row],[Total HC PiN]])</f>
        <v>2045.7753896208931</v>
      </c>
    </row>
    <row r="124" spans="1:22" ht="15" x14ac:dyDescent="0.25">
      <c r="A124" t="s">
        <v>238</v>
      </c>
      <c r="B124" t="s">
        <v>239</v>
      </c>
      <c r="C124" t="s">
        <v>280</v>
      </c>
      <c r="D124" t="s">
        <v>281</v>
      </c>
      <c r="E124" t="s">
        <v>285</v>
      </c>
      <c r="F124" t="s">
        <v>286</v>
      </c>
      <c r="G124" s="4">
        <v>414.7763063707946</v>
      </c>
      <c r="H124" s="7">
        <v>2</v>
      </c>
      <c r="I124" s="5">
        <v>0</v>
      </c>
      <c r="J124" s="5">
        <v>0</v>
      </c>
      <c r="K124" s="8">
        <v>0</v>
      </c>
      <c r="L124" s="5">
        <v>10468.163922691483</v>
      </c>
      <c r="M124" s="7">
        <v>4</v>
      </c>
      <c r="N124" s="5">
        <v>3408.2394166902504</v>
      </c>
      <c r="O124" s="5">
        <v>1460.674035724393</v>
      </c>
      <c r="P124" s="5">
        <v>4868.913452414643</v>
      </c>
      <c r="Q124" s="5">
        <v>8738.9924123120982</v>
      </c>
      <c r="R124" s="5">
        <v>4</v>
      </c>
      <c r="S124" s="5">
        <v>1973.3208672962801</v>
      </c>
      <c r="T124" s="5">
        <v>1127.6119241693029</v>
      </c>
      <c r="U124" s="5">
        <v>3100.9327914655833</v>
      </c>
      <c r="V124" s="26">
        <f>SUM(sev_pin_ma[[#This Row],[Total IDPs PiN]],sev_pin_ma[[#This Row],[Total Returnees PiN]],sev_pin_ma[[#This Row],[Total HC PiN]])</f>
        <v>7969.8462438802262</v>
      </c>
    </row>
    <row r="125" spans="1:22" ht="15" x14ac:dyDescent="0.25">
      <c r="A125" t="s">
        <v>287</v>
      </c>
      <c r="B125" t="s">
        <v>288</v>
      </c>
      <c r="C125" t="s">
        <v>289</v>
      </c>
      <c r="D125" t="s">
        <v>288</v>
      </c>
      <c r="E125" t="s">
        <v>290</v>
      </c>
      <c r="F125" t="s">
        <v>288</v>
      </c>
      <c r="G125" s="4">
        <v>136390.08465234932</v>
      </c>
      <c r="H125" s="7">
        <v>2</v>
      </c>
      <c r="I125" s="5">
        <v>16045.892312041073</v>
      </c>
      <c r="J125" s="5">
        <v>6017.2096170154018</v>
      </c>
      <c r="K125" s="8">
        <v>22063.101929056473</v>
      </c>
      <c r="L125" s="5">
        <v>15486.471954356302</v>
      </c>
      <c r="M125" s="7">
        <v>2</v>
      </c>
      <c r="N125" s="5">
        <v>0</v>
      </c>
      <c r="O125" s="5">
        <v>1327.4118818019688</v>
      </c>
      <c r="P125" s="5">
        <v>1327.4118818019688</v>
      </c>
      <c r="Q125" s="5">
        <v>209552.70189207015</v>
      </c>
      <c r="R125" s="5">
        <v>2</v>
      </c>
      <c r="S125" s="5">
        <v>32657.563931231678</v>
      </c>
      <c r="T125" s="5">
        <v>8164.3909828079222</v>
      </c>
      <c r="U125" s="5">
        <v>40821.954914039597</v>
      </c>
      <c r="V125" s="26">
        <f>SUM(sev_pin_ma[[#This Row],[Total IDPs PiN]],sev_pin_ma[[#This Row],[Total Returnees PiN]],sev_pin_ma[[#This Row],[Total HC PiN]])</f>
        <v>64212.468724898041</v>
      </c>
    </row>
    <row r="126" spans="1:22" ht="15" x14ac:dyDescent="0.25">
      <c r="A126" t="s">
        <v>287</v>
      </c>
      <c r="B126" t="s">
        <v>288</v>
      </c>
      <c r="C126" t="s">
        <v>289</v>
      </c>
      <c r="D126" t="s">
        <v>288</v>
      </c>
      <c r="E126" t="s">
        <v>291</v>
      </c>
      <c r="F126" t="s">
        <v>292</v>
      </c>
      <c r="G126" s="4">
        <v>221.81027667984191</v>
      </c>
      <c r="H126" s="7">
        <v>2</v>
      </c>
      <c r="I126" s="5">
        <v>0</v>
      </c>
      <c r="J126" s="5">
        <v>0</v>
      </c>
      <c r="K126" s="8">
        <v>0</v>
      </c>
      <c r="L126" s="5">
        <v>0</v>
      </c>
      <c r="M126" s="7">
        <v>2</v>
      </c>
      <c r="N126" s="5">
        <v>0</v>
      </c>
      <c r="O126" s="5">
        <v>0</v>
      </c>
      <c r="P126" s="5">
        <v>0</v>
      </c>
      <c r="Q126" s="5">
        <v>4885.9584980237159</v>
      </c>
      <c r="R126" s="5">
        <v>5</v>
      </c>
      <c r="S126" s="5">
        <v>2178.873384253819</v>
      </c>
      <c r="T126" s="5">
        <v>462.18526332656774</v>
      </c>
      <c r="U126" s="5">
        <v>2641.0586475803866</v>
      </c>
      <c r="V126" s="26">
        <f>SUM(sev_pin_ma[[#This Row],[Total IDPs PiN]],sev_pin_ma[[#This Row],[Total Returnees PiN]],sev_pin_ma[[#This Row],[Total HC PiN]])</f>
        <v>2641.0586475803866</v>
      </c>
    </row>
    <row r="127" spans="1:22" ht="15" x14ac:dyDescent="0.25">
      <c r="A127" t="s">
        <v>287</v>
      </c>
      <c r="B127" t="s">
        <v>288</v>
      </c>
      <c r="C127" t="s">
        <v>289</v>
      </c>
      <c r="D127" t="s">
        <v>288</v>
      </c>
      <c r="E127" t="s">
        <v>293</v>
      </c>
      <c r="F127" t="s">
        <v>294</v>
      </c>
      <c r="G127" s="4">
        <v>0</v>
      </c>
      <c r="H127" s="7">
        <v>2</v>
      </c>
      <c r="I127" s="5">
        <v>0</v>
      </c>
      <c r="J127" s="5">
        <v>0</v>
      </c>
      <c r="K127" s="8">
        <v>0</v>
      </c>
      <c r="L127" s="5">
        <v>438.63972736124629</v>
      </c>
      <c r="M127" s="7">
        <v>2</v>
      </c>
      <c r="N127" s="5">
        <v>0</v>
      </c>
      <c r="O127" s="5">
        <v>0</v>
      </c>
      <c r="P127" s="5">
        <v>0</v>
      </c>
      <c r="Q127" s="5">
        <v>229.55150925024344</v>
      </c>
      <c r="R127" s="5">
        <v>2</v>
      </c>
      <c r="S127" s="5">
        <v>0</v>
      </c>
      <c r="T127" s="5">
        <v>0</v>
      </c>
      <c r="U127" s="5">
        <v>0</v>
      </c>
      <c r="V127" s="26">
        <f>SUM(sev_pin_ma[[#This Row],[Total IDPs PiN]],sev_pin_ma[[#This Row],[Total Returnees PiN]],sev_pin_ma[[#This Row],[Total HC PiN]])</f>
        <v>0</v>
      </c>
    </row>
    <row r="128" spans="1:22" ht="15" x14ac:dyDescent="0.25">
      <c r="A128" t="s">
        <v>287</v>
      </c>
      <c r="B128" t="s">
        <v>288</v>
      </c>
      <c r="C128" t="s">
        <v>289</v>
      </c>
      <c r="D128" t="s">
        <v>288</v>
      </c>
      <c r="E128" t="s">
        <v>295</v>
      </c>
      <c r="F128" t="s">
        <v>296</v>
      </c>
      <c r="G128" s="4">
        <v>739.5869914160096</v>
      </c>
      <c r="H128" s="7">
        <v>5</v>
      </c>
      <c r="I128" s="5">
        <v>369.7934957080048</v>
      </c>
      <c r="J128" s="5">
        <v>0</v>
      </c>
      <c r="K128" s="8">
        <v>369.7934957080048</v>
      </c>
      <c r="L128" s="5">
        <v>649.20175867122612</v>
      </c>
      <c r="M128" s="7">
        <v>2</v>
      </c>
      <c r="N128" s="5">
        <v>0</v>
      </c>
      <c r="O128" s="5">
        <v>0</v>
      </c>
      <c r="P128" s="5">
        <v>0</v>
      </c>
      <c r="Q128" s="5">
        <v>6096.0197501570246</v>
      </c>
      <c r="R128" s="5">
        <v>2</v>
      </c>
      <c r="S128" s="5">
        <v>82.378645272392234</v>
      </c>
      <c r="T128" s="5">
        <v>82.378645272392234</v>
      </c>
      <c r="U128" s="5">
        <v>164.75729054478447</v>
      </c>
      <c r="V128" s="26">
        <f>SUM(sev_pin_ma[[#This Row],[Total IDPs PiN]],sev_pin_ma[[#This Row],[Total Returnees PiN]],sev_pin_ma[[#This Row],[Total HC PiN]])</f>
        <v>534.55078625278929</v>
      </c>
    </row>
    <row r="129" spans="1:22" ht="15" x14ac:dyDescent="0.25">
      <c r="A129" t="s">
        <v>287</v>
      </c>
      <c r="B129" t="s">
        <v>288</v>
      </c>
      <c r="C129" t="s">
        <v>289</v>
      </c>
      <c r="D129" t="s">
        <v>288</v>
      </c>
      <c r="E129" t="s">
        <v>297</v>
      </c>
      <c r="F129" t="s">
        <v>298</v>
      </c>
      <c r="G129" s="4">
        <v>2097.860608783556</v>
      </c>
      <c r="H129" s="7">
        <v>2</v>
      </c>
      <c r="I129" s="5">
        <v>262.2325760979445</v>
      </c>
      <c r="J129" s="5">
        <v>0</v>
      </c>
      <c r="K129" s="8">
        <v>262.2325760979445</v>
      </c>
      <c r="L129" s="5">
        <v>404.50078625182522</v>
      </c>
      <c r="M129" s="7">
        <v>2</v>
      </c>
      <c r="N129" s="5">
        <v>0</v>
      </c>
      <c r="O129" s="5">
        <v>0</v>
      </c>
      <c r="P129" s="5">
        <v>0</v>
      </c>
      <c r="Q129" s="5">
        <v>5085.1505110636863</v>
      </c>
      <c r="R129" s="5">
        <v>2</v>
      </c>
      <c r="S129" s="5">
        <v>149.56325032540255</v>
      </c>
      <c r="T129" s="5">
        <v>373.90812581350633</v>
      </c>
      <c r="U129" s="5">
        <v>523.47137613890891</v>
      </c>
      <c r="V129" s="26">
        <f>SUM(sev_pin_ma[[#This Row],[Total IDPs PiN]],sev_pin_ma[[#This Row],[Total Returnees PiN]],sev_pin_ma[[#This Row],[Total HC PiN]])</f>
        <v>785.70395223685341</v>
      </c>
    </row>
    <row r="130" spans="1:22" ht="15" x14ac:dyDescent="0.25">
      <c r="A130" t="s">
        <v>287</v>
      </c>
      <c r="B130" t="s">
        <v>288</v>
      </c>
      <c r="C130" t="s">
        <v>289</v>
      </c>
      <c r="D130" t="s">
        <v>288</v>
      </c>
      <c r="E130" t="s">
        <v>299</v>
      </c>
      <c r="F130" t="s">
        <v>300</v>
      </c>
      <c r="G130" s="4">
        <v>211.10872115760657</v>
      </c>
      <c r="H130" s="7">
        <v>3</v>
      </c>
      <c r="I130" s="5">
        <v>23.456524573067394</v>
      </c>
      <c r="J130" s="5">
        <v>70.36957371920218</v>
      </c>
      <c r="K130" s="8">
        <v>93.826098292269577</v>
      </c>
      <c r="L130" s="5">
        <v>119.49550254204145</v>
      </c>
      <c r="M130" s="7">
        <v>2</v>
      </c>
      <c r="N130" s="5">
        <v>0</v>
      </c>
      <c r="O130" s="5">
        <v>0</v>
      </c>
      <c r="P130" s="5">
        <v>0</v>
      </c>
      <c r="Q130" s="5">
        <v>998.2876026593666</v>
      </c>
      <c r="R130" s="5">
        <v>2</v>
      </c>
      <c r="S130" s="5">
        <v>90.753418423578779</v>
      </c>
      <c r="T130" s="5">
        <v>72.60273473886302</v>
      </c>
      <c r="U130" s="5">
        <v>163.35615316244179</v>
      </c>
      <c r="V130" s="26">
        <f>SUM(sev_pin_ma[[#This Row],[Total IDPs PiN]],sev_pin_ma[[#This Row],[Total Returnees PiN]],sev_pin_ma[[#This Row],[Total HC PiN]])</f>
        <v>257.18225145471138</v>
      </c>
    </row>
    <row r="131" spans="1:22" ht="15" x14ac:dyDescent="0.25">
      <c r="A131" t="s">
        <v>287</v>
      </c>
      <c r="B131" t="s">
        <v>288</v>
      </c>
      <c r="C131" t="s">
        <v>289</v>
      </c>
      <c r="D131" t="s">
        <v>288</v>
      </c>
      <c r="E131" t="s">
        <v>301</v>
      </c>
      <c r="F131" t="s">
        <v>302</v>
      </c>
      <c r="G131" s="4">
        <v>3131.3086490350252</v>
      </c>
      <c r="H131" s="7">
        <v>2</v>
      </c>
      <c r="I131" s="5">
        <v>0</v>
      </c>
      <c r="J131" s="5">
        <v>0</v>
      </c>
      <c r="K131" s="8">
        <v>0</v>
      </c>
      <c r="L131" s="5">
        <v>28.552966404574697</v>
      </c>
      <c r="M131" s="7">
        <v>2</v>
      </c>
      <c r="N131" s="5">
        <v>0</v>
      </c>
      <c r="O131" s="5">
        <v>0</v>
      </c>
      <c r="P131" s="5">
        <v>0</v>
      </c>
      <c r="Q131" s="5">
        <v>8030.450907791279</v>
      </c>
      <c r="R131" s="5">
        <v>2</v>
      </c>
      <c r="S131" s="5">
        <v>904.8395389060596</v>
      </c>
      <c r="T131" s="5">
        <v>226.2098847265149</v>
      </c>
      <c r="U131" s="5">
        <v>1131.0494236325744</v>
      </c>
      <c r="V131" s="26">
        <f>SUM(sev_pin_ma[[#This Row],[Total IDPs PiN]],sev_pin_ma[[#This Row],[Total Returnees PiN]],sev_pin_ma[[#This Row],[Total HC PiN]])</f>
        <v>1131.0494236325744</v>
      </c>
    </row>
    <row r="132" spans="1:22" ht="15" x14ac:dyDescent="0.25">
      <c r="A132" t="s">
        <v>287</v>
      </c>
      <c r="B132" t="s">
        <v>288</v>
      </c>
      <c r="C132" t="s">
        <v>303</v>
      </c>
      <c r="D132" t="s">
        <v>304</v>
      </c>
      <c r="E132" t="s">
        <v>305</v>
      </c>
      <c r="F132" t="s">
        <v>304</v>
      </c>
      <c r="G132" s="4">
        <v>18707.525597981359</v>
      </c>
      <c r="H132" s="7">
        <v>2</v>
      </c>
      <c r="I132" s="5">
        <v>0</v>
      </c>
      <c r="J132" s="5">
        <v>0</v>
      </c>
      <c r="K132" s="8">
        <v>0</v>
      </c>
      <c r="L132" s="5">
        <v>476.12025316455697</v>
      </c>
      <c r="M132" s="7">
        <v>2</v>
      </c>
      <c r="N132" s="5">
        <v>0</v>
      </c>
      <c r="O132" s="5">
        <v>0</v>
      </c>
      <c r="P132" s="5">
        <v>0</v>
      </c>
      <c r="Q132" s="5">
        <v>34875.062532062642</v>
      </c>
      <c r="R132" s="5">
        <v>2</v>
      </c>
      <c r="S132" s="5">
        <v>0</v>
      </c>
      <c r="T132" s="5">
        <v>0</v>
      </c>
      <c r="U132" s="5">
        <v>0</v>
      </c>
      <c r="V132" s="26">
        <f>SUM(sev_pin_ma[[#This Row],[Total IDPs PiN]],sev_pin_ma[[#This Row],[Total Returnees PiN]],sev_pin_ma[[#This Row],[Total HC PiN]])</f>
        <v>0</v>
      </c>
    </row>
    <row r="133" spans="1:22" ht="15" x14ac:dyDescent="0.25">
      <c r="A133" t="s">
        <v>287</v>
      </c>
      <c r="B133" t="s">
        <v>288</v>
      </c>
      <c r="C133" t="s">
        <v>303</v>
      </c>
      <c r="D133" t="s">
        <v>304</v>
      </c>
      <c r="E133" t="s">
        <v>306</v>
      </c>
      <c r="F133" t="s">
        <v>307</v>
      </c>
      <c r="G133" s="4">
        <v>935.51301393136259</v>
      </c>
      <c r="H133" s="7">
        <v>2</v>
      </c>
      <c r="I133" s="5">
        <v>0</v>
      </c>
      <c r="J133" s="5">
        <v>0</v>
      </c>
      <c r="K133" s="8">
        <v>0</v>
      </c>
      <c r="L133" s="5">
        <v>0</v>
      </c>
      <c r="M133" s="7">
        <v>2</v>
      </c>
      <c r="N133" s="5">
        <v>0</v>
      </c>
      <c r="O133" s="5">
        <v>0</v>
      </c>
      <c r="P133" s="5">
        <v>0</v>
      </c>
      <c r="Q133" s="5">
        <v>5007.5234250764524</v>
      </c>
      <c r="R133" s="5">
        <v>2</v>
      </c>
      <c r="S133" s="5">
        <v>0</v>
      </c>
      <c r="T133" s="5">
        <v>200.3009370030581</v>
      </c>
      <c r="U133" s="5">
        <v>200.3009370030581</v>
      </c>
      <c r="V133" s="26">
        <f>SUM(sev_pin_ma[[#This Row],[Total IDPs PiN]],sev_pin_ma[[#This Row],[Total Returnees PiN]],sev_pin_ma[[#This Row],[Total HC PiN]])</f>
        <v>200.3009370030581</v>
      </c>
    </row>
    <row r="134" spans="1:22" ht="15" x14ac:dyDescent="0.25">
      <c r="A134" t="s">
        <v>287</v>
      </c>
      <c r="B134" t="s">
        <v>288</v>
      </c>
      <c r="C134" t="s">
        <v>303</v>
      </c>
      <c r="D134" t="s">
        <v>304</v>
      </c>
      <c r="E134" t="s">
        <v>308</v>
      </c>
      <c r="F134" t="s">
        <v>309</v>
      </c>
      <c r="G134" s="4">
        <v>6609.1685078178107</v>
      </c>
      <c r="H134" s="7">
        <v>2</v>
      </c>
      <c r="I134" s="5">
        <v>0</v>
      </c>
      <c r="J134" s="5">
        <v>0</v>
      </c>
      <c r="K134" s="8">
        <v>0</v>
      </c>
      <c r="L134" s="5">
        <v>0</v>
      </c>
      <c r="M134" s="7">
        <v>2</v>
      </c>
      <c r="N134" s="5">
        <v>0</v>
      </c>
      <c r="O134" s="5">
        <v>0</v>
      </c>
      <c r="P134" s="5">
        <v>0</v>
      </c>
      <c r="Q134" s="5">
        <v>10458.003314072059</v>
      </c>
      <c r="R134" s="5">
        <v>2</v>
      </c>
      <c r="S134" s="5">
        <v>557.7601767505098</v>
      </c>
      <c r="T134" s="5">
        <v>139.44004418762745</v>
      </c>
      <c r="U134" s="5">
        <v>697.20022093813725</v>
      </c>
      <c r="V134" s="26">
        <f>SUM(sev_pin_ma[[#This Row],[Total IDPs PiN]],sev_pin_ma[[#This Row],[Total Returnees PiN]],sev_pin_ma[[#This Row],[Total HC PiN]])</f>
        <v>697.20022093813725</v>
      </c>
    </row>
    <row r="135" spans="1:22" ht="15" x14ac:dyDescent="0.25">
      <c r="A135" t="s">
        <v>287</v>
      </c>
      <c r="B135" t="s">
        <v>288</v>
      </c>
      <c r="C135" t="s">
        <v>303</v>
      </c>
      <c r="D135" t="s">
        <v>304</v>
      </c>
      <c r="E135" t="s">
        <v>310</v>
      </c>
      <c r="F135" t="s">
        <v>311</v>
      </c>
      <c r="G135" s="4">
        <v>650.44732545482816</v>
      </c>
      <c r="H135" s="7">
        <v>2</v>
      </c>
      <c r="I135" s="5">
        <v>0</v>
      </c>
      <c r="J135" s="5">
        <v>0</v>
      </c>
      <c r="K135" s="8">
        <v>0</v>
      </c>
      <c r="L135" s="5">
        <v>0</v>
      </c>
      <c r="M135" s="7">
        <v>2</v>
      </c>
      <c r="N135" s="5">
        <v>0</v>
      </c>
      <c r="O135" s="5">
        <v>0</v>
      </c>
      <c r="P135" s="5">
        <v>0</v>
      </c>
      <c r="Q135" s="5">
        <v>4374.4051858186904</v>
      </c>
      <c r="R135" s="5">
        <v>2</v>
      </c>
      <c r="S135" s="5">
        <v>354.68150155286679</v>
      </c>
      <c r="T135" s="5">
        <v>118.22716718428893</v>
      </c>
      <c r="U135" s="5">
        <v>472.90866873715572</v>
      </c>
      <c r="V135" s="26">
        <f>SUM(sev_pin_ma[[#This Row],[Total IDPs PiN]],sev_pin_ma[[#This Row],[Total Returnees PiN]],sev_pin_ma[[#This Row],[Total HC PiN]])</f>
        <v>472.90866873715572</v>
      </c>
    </row>
    <row r="136" spans="1:22" ht="15" x14ac:dyDescent="0.25">
      <c r="A136" t="s">
        <v>287</v>
      </c>
      <c r="B136" t="s">
        <v>288</v>
      </c>
      <c r="C136" t="s">
        <v>303</v>
      </c>
      <c r="D136" t="s">
        <v>304</v>
      </c>
      <c r="E136" t="s">
        <v>312</v>
      </c>
      <c r="F136" t="s">
        <v>313</v>
      </c>
      <c r="G136" s="4">
        <v>2565.9758637335358</v>
      </c>
      <c r="H136" s="7">
        <v>2</v>
      </c>
      <c r="I136" s="5">
        <v>0</v>
      </c>
      <c r="J136" s="5">
        <v>0</v>
      </c>
      <c r="K136" s="8">
        <v>0</v>
      </c>
      <c r="L136" s="5">
        <v>0</v>
      </c>
      <c r="M136" s="7">
        <v>2</v>
      </c>
      <c r="N136" s="5">
        <v>0</v>
      </c>
      <c r="O136" s="5">
        <v>0</v>
      </c>
      <c r="P136" s="5">
        <v>0</v>
      </c>
      <c r="Q136" s="5">
        <v>4489.8565547203652</v>
      </c>
      <c r="R136" s="5">
        <v>2</v>
      </c>
      <c r="S136" s="5">
        <v>124.71823763112126</v>
      </c>
      <c r="T136" s="5">
        <v>187.07735644668188</v>
      </c>
      <c r="U136" s="5">
        <v>311.79559407780312</v>
      </c>
      <c r="V136" s="26">
        <f>SUM(sev_pin_ma[[#This Row],[Total IDPs PiN]],sev_pin_ma[[#This Row],[Total Returnees PiN]],sev_pin_ma[[#This Row],[Total HC PiN]])</f>
        <v>311.79559407780312</v>
      </c>
    </row>
    <row r="137" spans="1:22" ht="15" x14ac:dyDescent="0.25">
      <c r="A137" t="s">
        <v>287</v>
      </c>
      <c r="B137" t="s">
        <v>288</v>
      </c>
      <c r="C137" t="s">
        <v>303</v>
      </c>
      <c r="D137" t="s">
        <v>304</v>
      </c>
      <c r="E137" t="s">
        <v>314</v>
      </c>
      <c r="F137" t="s">
        <v>315</v>
      </c>
      <c r="G137" s="4">
        <v>1128.6965412774553</v>
      </c>
      <c r="H137" s="7">
        <v>2</v>
      </c>
      <c r="I137" s="5">
        <v>0</v>
      </c>
      <c r="J137" s="5">
        <v>0</v>
      </c>
      <c r="K137" s="8">
        <v>0</v>
      </c>
      <c r="L137" s="5">
        <v>0</v>
      </c>
      <c r="M137" s="7">
        <v>2</v>
      </c>
      <c r="N137" s="5">
        <v>0</v>
      </c>
      <c r="O137" s="5">
        <v>0</v>
      </c>
      <c r="P137" s="5">
        <v>0</v>
      </c>
      <c r="Q137" s="5">
        <v>4428.0537742994184</v>
      </c>
      <c r="R137" s="5">
        <v>2</v>
      </c>
      <c r="S137" s="5">
        <v>0</v>
      </c>
      <c r="T137" s="5">
        <v>303.29135440406975</v>
      </c>
      <c r="U137" s="5">
        <v>303.29135440406975</v>
      </c>
      <c r="V137" s="26">
        <f>SUM(sev_pin_ma[[#This Row],[Total IDPs PiN]],sev_pin_ma[[#This Row],[Total Returnees PiN]],sev_pin_ma[[#This Row],[Total HC PiN]])</f>
        <v>303.29135440406975</v>
      </c>
    </row>
    <row r="138" spans="1:22" ht="15" x14ac:dyDescent="0.25">
      <c r="A138" t="s">
        <v>287</v>
      </c>
      <c r="B138" t="s">
        <v>288</v>
      </c>
      <c r="C138" t="s">
        <v>316</v>
      </c>
      <c r="D138" t="s">
        <v>317</v>
      </c>
      <c r="E138" t="s">
        <v>318</v>
      </c>
      <c r="F138" t="s">
        <v>317</v>
      </c>
      <c r="G138" s="4">
        <v>834.26796368768839</v>
      </c>
      <c r="H138" s="7">
        <v>2</v>
      </c>
      <c r="I138" s="5">
        <v>0</v>
      </c>
      <c r="J138" s="5">
        <v>0</v>
      </c>
      <c r="K138" s="8">
        <v>0</v>
      </c>
      <c r="L138" s="5">
        <v>3438.5703310451013</v>
      </c>
      <c r="M138" s="7">
        <v>2</v>
      </c>
      <c r="N138" s="5">
        <v>0</v>
      </c>
      <c r="O138" s="5">
        <v>0</v>
      </c>
      <c r="P138" s="5">
        <v>0</v>
      </c>
      <c r="Q138" s="5">
        <v>10779.408930519021</v>
      </c>
      <c r="R138" s="5">
        <v>2</v>
      </c>
      <c r="S138" s="5">
        <v>158.52071956645619</v>
      </c>
      <c r="T138" s="5">
        <v>0</v>
      </c>
      <c r="U138" s="5">
        <v>158.52071956645619</v>
      </c>
      <c r="V138" s="26">
        <f>SUM(sev_pin_ma[[#This Row],[Total IDPs PiN]],sev_pin_ma[[#This Row],[Total Returnees PiN]],sev_pin_ma[[#This Row],[Total HC PiN]])</f>
        <v>158.52071956645619</v>
      </c>
    </row>
    <row r="139" spans="1:22" ht="15" x14ac:dyDescent="0.25">
      <c r="A139" t="s">
        <v>287</v>
      </c>
      <c r="B139" t="s">
        <v>288</v>
      </c>
      <c r="C139" t="s">
        <v>316</v>
      </c>
      <c r="D139" t="s">
        <v>317</v>
      </c>
      <c r="E139" t="s">
        <v>319</v>
      </c>
      <c r="F139" t="s">
        <v>320</v>
      </c>
      <c r="G139" s="4">
        <v>299.37087054772405</v>
      </c>
      <c r="H139" s="7">
        <v>2</v>
      </c>
      <c r="I139" s="5">
        <v>0</v>
      </c>
      <c r="J139" s="5">
        <v>0</v>
      </c>
      <c r="K139" s="8">
        <v>0</v>
      </c>
      <c r="L139" s="5">
        <v>903.25938878725924</v>
      </c>
      <c r="M139" s="7">
        <v>3</v>
      </c>
      <c r="N139" s="5">
        <v>0</v>
      </c>
      <c r="O139" s="5">
        <v>180.65187775745187</v>
      </c>
      <c r="P139" s="5">
        <v>180.65187775745187</v>
      </c>
      <c r="Q139" s="5">
        <v>2808.9344668029698</v>
      </c>
      <c r="R139" s="5">
        <v>2</v>
      </c>
      <c r="S139" s="5">
        <v>0</v>
      </c>
      <c r="T139" s="5">
        <v>46.048106013163441</v>
      </c>
      <c r="U139" s="5">
        <v>46.048106013163441</v>
      </c>
      <c r="V139" s="26">
        <f>SUM(sev_pin_ma[[#This Row],[Total IDPs PiN]],sev_pin_ma[[#This Row],[Total Returnees PiN]],sev_pin_ma[[#This Row],[Total HC PiN]])</f>
        <v>226.69998377061532</v>
      </c>
    </row>
    <row r="140" spans="1:22" ht="15" x14ac:dyDescent="0.25">
      <c r="A140" t="s">
        <v>287</v>
      </c>
      <c r="B140" t="s">
        <v>288</v>
      </c>
      <c r="C140" t="s">
        <v>316</v>
      </c>
      <c r="D140" t="s">
        <v>317</v>
      </c>
      <c r="E140" t="s">
        <v>321</v>
      </c>
      <c r="F140" t="s">
        <v>322</v>
      </c>
      <c r="G140" s="4">
        <v>107.81700513278285</v>
      </c>
      <c r="H140" s="7">
        <v>2</v>
      </c>
      <c r="I140" s="5">
        <v>0</v>
      </c>
      <c r="J140" s="5">
        <v>0</v>
      </c>
      <c r="K140" s="8">
        <v>0</v>
      </c>
      <c r="L140" s="5">
        <v>0</v>
      </c>
      <c r="M140" s="7">
        <v>2</v>
      </c>
      <c r="N140" s="5">
        <v>0</v>
      </c>
      <c r="O140" s="5">
        <v>0</v>
      </c>
      <c r="P140" s="5">
        <v>0</v>
      </c>
      <c r="Q140" s="5">
        <v>1820.6706092390091</v>
      </c>
      <c r="R140" s="5">
        <v>2</v>
      </c>
      <c r="S140" s="5">
        <v>0</v>
      </c>
      <c r="T140" s="5">
        <v>25.287091794986235</v>
      </c>
      <c r="U140" s="5">
        <v>25.287091794986235</v>
      </c>
      <c r="V140" s="26">
        <f>SUM(sev_pin_ma[[#This Row],[Total IDPs PiN]],sev_pin_ma[[#This Row],[Total Returnees PiN]],sev_pin_ma[[#This Row],[Total HC PiN]])</f>
        <v>25.287091794986235</v>
      </c>
    </row>
    <row r="141" spans="1:22" ht="15" x14ac:dyDescent="0.25">
      <c r="A141" t="s">
        <v>287</v>
      </c>
      <c r="B141" t="s">
        <v>288</v>
      </c>
      <c r="C141" t="s">
        <v>316</v>
      </c>
      <c r="D141" t="s">
        <v>317</v>
      </c>
      <c r="E141" t="s">
        <v>323</v>
      </c>
      <c r="F141" t="s">
        <v>324</v>
      </c>
      <c r="G141" s="4">
        <v>24.349218058424313</v>
      </c>
      <c r="H141" s="7">
        <v>2</v>
      </c>
      <c r="I141" s="5">
        <v>0</v>
      </c>
      <c r="J141" s="5">
        <v>0</v>
      </c>
      <c r="K141" s="8">
        <v>0</v>
      </c>
      <c r="L141" s="5">
        <v>2074.7213042195335</v>
      </c>
      <c r="M141" s="7">
        <v>2</v>
      </c>
      <c r="N141" s="5">
        <v>0</v>
      </c>
      <c r="O141" s="5">
        <v>244.08485931994511</v>
      </c>
      <c r="P141" s="5">
        <v>244.08485931994511</v>
      </c>
      <c r="Q141" s="5">
        <v>1662.7269401003246</v>
      </c>
      <c r="R141" s="5">
        <v>2</v>
      </c>
      <c r="S141" s="5">
        <v>73.898975115569982</v>
      </c>
      <c r="T141" s="5">
        <v>110.84846267335497</v>
      </c>
      <c r="U141" s="5">
        <v>184.74743778892497</v>
      </c>
      <c r="V141" s="26">
        <f>SUM(sev_pin_ma[[#This Row],[Total IDPs PiN]],sev_pin_ma[[#This Row],[Total Returnees PiN]],sev_pin_ma[[#This Row],[Total HC PiN]])</f>
        <v>428.83229710887008</v>
      </c>
    </row>
    <row r="142" spans="1:22" ht="15" x14ac:dyDescent="0.25">
      <c r="A142" t="s">
        <v>287</v>
      </c>
      <c r="B142" t="s">
        <v>288</v>
      </c>
      <c r="C142" t="s">
        <v>316</v>
      </c>
      <c r="D142" t="s">
        <v>317</v>
      </c>
      <c r="E142" t="s">
        <v>325</v>
      </c>
      <c r="F142" t="s">
        <v>326</v>
      </c>
      <c r="G142" s="4">
        <v>686.27819687212514</v>
      </c>
      <c r="H142" s="7">
        <v>2</v>
      </c>
      <c r="I142" s="5">
        <v>0</v>
      </c>
      <c r="J142" s="5">
        <v>0</v>
      </c>
      <c r="K142" s="8">
        <v>0</v>
      </c>
      <c r="L142" s="5">
        <v>0</v>
      </c>
      <c r="M142" s="7">
        <v>2</v>
      </c>
      <c r="N142" s="5">
        <v>0</v>
      </c>
      <c r="O142" s="5">
        <v>0</v>
      </c>
      <c r="P142" s="5">
        <v>0</v>
      </c>
      <c r="Q142" s="5">
        <v>3808.9007543698258</v>
      </c>
      <c r="R142" s="5">
        <v>2</v>
      </c>
      <c r="S142" s="5">
        <v>203.14137356639071</v>
      </c>
      <c r="T142" s="5">
        <v>0</v>
      </c>
      <c r="U142" s="5">
        <v>203.14137356639071</v>
      </c>
      <c r="V142" s="26">
        <f>SUM(sev_pin_ma[[#This Row],[Total IDPs PiN]],sev_pin_ma[[#This Row],[Total Returnees PiN]],sev_pin_ma[[#This Row],[Total HC PiN]])</f>
        <v>203.14137356639071</v>
      </c>
    </row>
    <row r="143" spans="1:22" ht="15" x14ac:dyDescent="0.25">
      <c r="A143" t="s">
        <v>287</v>
      </c>
      <c r="B143" t="s">
        <v>288</v>
      </c>
      <c r="C143" t="s">
        <v>327</v>
      </c>
      <c r="D143" t="s">
        <v>328</v>
      </c>
      <c r="E143" t="s">
        <v>329</v>
      </c>
      <c r="F143" t="s">
        <v>328</v>
      </c>
      <c r="G143" s="4">
        <v>5087.3396371495674</v>
      </c>
      <c r="H143" s="7">
        <v>2</v>
      </c>
      <c r="I143" s="5">
        <v>0</v>
      </c>
      <c r="J143" s="5">
        <v>0</v>
      </c>
      <c r="K143" s="8">
        <v>0</v>
      </c>
      <c r="L143" s="5">
        <v>4.2793906772792454</v>
      </c>
      <c r="M143" s="7">
        <v>2</v>
      </c>
      <c r="N143" s="5">
        <v>0</v>
      </c>
      <c r="O143" s="5">
        <v>0</v>
      </c>
      <c r="P143" s="5">
        <v>0</v>
      </c>
      <c r="Q143" s="5">
        <v>15156.714250088326</v>
      </c>
      <c r="R143" s="5">
        <v>2</v>
      </c>
      <c r="S143" s="5">
        <v>0</v>
      </c>
      <c r="T143" s="5">
        <v>0</v>
      </c>
      <c r="U143" s="5">
        <v>0</v>
      </c>
      <c r="V143" s="26">
        <f>SUM(sev_pin_ma[[#This Row],[Total IDPs PiN]],sev_pin_ma[[#This Row],[Total Returnees PiN]],sev_pin_ma[[#This Row],[Total HC PiN]])</f>
        <v>0</v>
      </c>
    </row>
    <row r="144" spans="1:22" ht="15" x14ac:dyDescent="0.25">
      <c r="A144" t="s">
        <v>287</v>
      </c>
      <c r="B144" t="s">
        <v>288</v>
      </c>
      <c r="C144" t="s">
        <v>327</v>
      </c>
      <c r="D144" t="s">
        <v>328</v>
      </c>
      <c r="E144" t="s">
        <v>330</v>
      </c>
      <c r="F144" t="s">
        <v>331</v>
      </c>
      <c r="G144" s="4">
        <v>221.44032283097934</v>
      </c>
      <c r="H144" s="7">
        <v>2</v>
      </c>
      <c r="I144" s="5">
        <v>0</v>
      </c>
      <c r="J144" s="5">
        <v>0</v>
      </c>
      <c r="K144" s="8">
        <v>0</v>
      </c>
      <c r="L144" s="5">
        <v>0</v>
      </c>
      <c r="M144" s="7">
        <v>2</v>
      </c>
      <c r="N144" s="5">
        <v>0</v>
      </c>
      <c r="O144" s="5">
        <v>0</v>
      </c>
      <c r="P144" s="5">
        <v>0</v>
      </c>
      <c r="Q144" s="5">
        <v>2196.0925810957624</v>
      </c>
      <c r="R144" s="5">
        <v>2</v>
      </c>
      <c r="S144" s="5">
        <v>91.503857545656757</v>
      </c>
      <c r="T144" s="5">
        <v>30.501285848552254</v>
      </c>
      <c r="U144" s="5">
        <v>122.00514339420901</v>
      </c>
      <c r="V144" s="26">
        <f>SUM(sev_pin_ma[[#This Row],[Total IDPs PiN]],sev_pin_ma[[#This Row],[Total Returnees PiN]],sev_pin_ma[[#This Row],[Total HC PiN]])</f>
        <v>122.00514339420901</v>
      </c>
    </row>
    <row r="145" spans="1:22" ht="15" x14ac:dyDescent="0.25">
      <c r="A145" t="s">
        <v>287</v>
      </c>
      <c r="B145" t="s">
        <v>288</v>
      </c>
      <c r="C145" t="s">
        <v>327</v>
      </c>
      <c r="D145" t="s">
        <v>328</v>
      </c>
      <c r="E145" t="s">
        <v>332</v>
      </c>
      <c r="F145" t="s">
        <v>333</v>
      </c>
      <c r="G145" s="4">
        <v>1944.9479523126172</v>
      </c>
      <c r="H145" s="7">
        <v>3</v>
      </c>
      <c r="I145" s="5">
        <v>0</v>
      </c>
      <c r="J145" s="5">
        <v>972.47397615630859</v>
      </c>
      <c r="K145" s="8">
        <v>972.47397615630859</v>
      </c>
      <c r="L145" s="5">
        <v>6.8786841814769843</v>
      </c>
      <c r="M145" s="7">
        <v>2</v>
      </c>
      <c r="N145" s="5">
        <v>0</v>
      </c>
      <c r="O145" s="5">
        <v>0</v>
      </c>
      <c r="P145" s="5">
        <v>0</v>
      </c>
      <c r="Q145" s="5">
        <v>5583.1879456893703</v>
      </c>
      <c r="R145" s="5">
        <v>2</v>
      </c>
      <c r="S145" s="5">
        <v>286.31733054817283</v>
      </c>
      <c r="T145" s="5">
        <v>286.31733054817283</v>
      </c>
      <c r="U145" s="5">
        <v>572.63466109634567</v>
      </c>
      <c r="V145" s="26">
        <f>SUM(sev_pin_ma[[#This Row],[Total IDPs PiN]],sev_pin_ma[[#This Row],[Total Returnees PiN]],sev_pin_ma[[#This Row],[Total HC PiN]])</f>
        <v>1545.1086372526543</v>
      </c>
    </row>
    <row r="146" spans="1:22" ht="15" x14ac:dyDescent="0.25">
      <c r="A146" t="s">
        <v>287</v>
      </c>
      <c r="B146" t="s">
        <v>288</v>
      </c>
      <c r="C146" t="s">
        <v>327</v>
      </c>
      <c r="D146" t="s">
        <v>328</v>
      </c>
      <c r="E146" t="s">
        <v>334</v>
      </c>
      <c r="F146" t="s">
        <v>335</v>
      </c>
      <c r="G146" s="4">
        <v>163.8065764023211</v>
      </c>
      <c r="H146" s="7">
        <v>2</v>
      </c>
      <c r="I146" s="5">
        <v>0</v>
      </c>
      <c r="J146" s="5">
        <v>0</v>
      </c>
      <c r="K146" s="8">
        <v>0</v>
      </c>
      <c r="L146" s="5">
        <v>0</v>
      </c>
      <c r="M146" s="7">
        <v>2</v>
      </c>
      <c r="N146" s="5">
        <v>0</v>
      </c>
      <c r="O146" s="5">
        <v>0</v>
      </c>
      <c r="P146" s="5">
        <v>0</v>
      </c>
      <c r="Q146" s="5">
        <v>3142.1518375241785</v>
      </c>
      <c r="R146" s="5">
        <v>2</v>
      </c>
      <c r="S146" s="5">
        <v>0</v>
      </c>
      <c r="T146" s="5">
        <v>43.043175856495594</v>
      </c>
      <c r="U146" s="5">
        <v>43.043175856495594</v>
      </c>
      <c r="V146" s="26">
        <f>SUM(sev_pin_ma[[#This Row],[Total IDPs PiN]],sev_pin_ma[[#This Row],[Total Returnees PiN]],sev_pin_ma[[#This Row],[Total HC PiN]])</f>
        <v>43.043175856495594</v>
      </c>
    </row>
    <row r="147" spans="1:22" ht="15" x14ac:dyDescent="0.25">
      <c r="A147" t="s">
        <v>336</v>
      </c>
      <c r="B147" t="s">
        <v>337</v>
      </c>
      <c r="C147" t="s">
        <v>338</v>
      </c>
      <c r="D147" t="s">
        <v>337</v>
      </c>
      <c r="E147" t="s">
        <v>339</v>
      </c>
      <c r="F147" t="s">
        <v>337</v>
      </c>
      <c r="G147" s="4">
        <v>81231.166345586185</v>
      </c>
      <c r="H147" s="7">
        <v>2</v>
      </c>
      <c r="I147" s="5">
        <v>5602.1494031438733</v>
      </c>
      <c r="J147" s="5">
        <v>0</v>
      </c>
      <c r="K147" s="8">
        <v>5602.1494031438733</v>
      </c>
      <c r="L147" s="5">
        <v>52589.52519963956</v>
      </c>
      <c r="M147" s="7">
        <v>2</v>
      </c>
      <c r="N147" s="5">
        <v>0</v>
      </c>
      <c r="O147" s="5">
        <v>0</v>
      </c>
      <c r="P147" s="5">
        <v>0</v>
      </c>
      <c r="Q147" s="5">
        <v>83330.344781406326</v>
      </c>
      <c r="R147" s="5">
        <v>2</v>
      </c>
      <c r="S147" s="5">
        <v>0</v>
      </c>
      <c r="T147" s="5">
        <v>2032.4474336928392</v>
      </c>
      <c r="U147" s="5">
        <v>2032.4474336928392</v>
      </c>
      <c r="V147" s="26">
        <f>SUM(sev_pin_ma[[#This Row],[Total IDPs PiN]],sev_pin_ma[[#This Row],[Total Returnees PiN]],sev_pin_ma[[#This Row],[Total HC PiN]])</f>
        <v>7634.5968368367121</v>
      </c>
    </row>
    <row r="148" spans="1:22" ht="15" x14ac:dyDescent="0.25">
      <c r="A148" t="s">
        <v>336</v>
      </c>
      <c r="B148" t="s">
        <v>337</v>
      </c>
      <c r="C148" t="s">
        <v>338</v>
      </c>
      <c r="D148" t="s">
        <v>337</v>
      </c>
      <c r="E148" t="s">
        <v>340</v>
      </c>
      <c r="F148" t="s">
        <v>341</v>
      </c>
      <c r="G148" s="4">
        <v>61.469522980599152</v>
      </c>
      <c r="H148" s="7">
        <v>2</v>
      </c>
      <c r="I148" s="5">
        <v>0</v>
      </c>
      <c r="J148" s="5">
        <v>0</v>
      </c>
      <c r="K148" s="8">
        <v>0</v>
      </c>
      <c r="L148" s="5">
        <v>16846.491141870454</v>
      </c>
      <c r="M148" s="7">
        <v>2</v>
      </c>
      <c r="N148" s="5">
        <v>1814.2375075860491</v>
      </c>
      <c r="O148" s="5">
        <v>259.17678679800702</v>
      </c>
      <c r="P148" s="5">
        <v>2073.4142943840561</v>
      </c>
      <c r="Q148" s="5">
        <v>7036.5291967318981</v>
      </c>
      <c r="R148" s="5">
        <v>2</v>
      </c>
      <c r="S148" s="5">
        <v>0</v>
      </c>
      <c r="T148" s="5">
        <v>0</v>
      </c>
      <c r="U148" s="5">
        <v>0</v>
      </c>
      <c r="V148" s="26">
        <f>SUM(sev_pin_ma[[#This Row],[Total IDPs PiN]],sev_pin_ma[[#This Row],[Total Returnees PiN]],sev_pin_ma[[#This Row],[Total HC PiN]])</f>
        <v>2073.4142943840561</v>
      </c>
    </row>
    <row r="149" spans="1:22" ht="15" x14ac:dyDescent="0.25">
      <c r="A149" t="s">
        <v>336</v>
      </c>
      <c r="B149" t="s">
        <v>337</v>
      </c>
      <c r="C149" t="s">
        <v>338</v>
      </c>
      <c r="D149" t="s">
        <v>337</v>
      </c>
      <c r="E149" t="s">
        <v>342</v>
      </c>
      <c r="F149" t="s">
        <v>343</v>
      </c>
      <c r="G149" s="4">
        <v>12318.78968527136</v>
      </c>
      <c r="H149" s="7">
        <v>2</v>
      </c>
      <c r="I149" s="5">
        <v>0</v>
      </c>
      <c r="J149" s="5">
        <v>703.93083915836337</v>
      </c>
      <c r="K149" s="8">
        <v>703.93083915836337</v>
      </c>
      <c r="L149" s="5">
        <v>310.24244844012446</v>
      </c>
      <c r="M149" s="7">
        <v>2</v>
      </c>
      <c r="N149" s="5">
        <v>0</v>
      </c>
      <c r="O149" s="5">
        <v>0</v>
      </c>
      <c r="P149" s="5">
        <v>0</v>
      </c>
      <c r="Q149" s="5">
        <v>11312.457840680674</v>
      </c>
      <c r="R149" s="5">
        <v>2</v>
      </c>
      <c r="S149" s="5">
        <v>0</v>
      </c>
      <c r="T149" s="5">
        <v>0</v>
      </c>
      <c r="U149" s="5">
        <v>0</v>
      </c>
      <c r="V149" s="26">
        <f>SUM(sev_pin_ma[[#This Row],[Total IDPs PiN]],sev_pin_ma[[#This Row],[Total Returnees PiN]],sev_pin_ma[[#This Row],[Total HC PiN]])</f>
        <v>703.93083915836337</v>
      </c>
    </row>
    <row r="150" spans="1:22" ht="15" x14ac:dyDescent="0.25">
      <c r="A150" t="s">
        <v>336</v>
      </c>
      <c r="B150" t="s">
        <v>337</v>
      </c>
      <c r="C150" t="s">
        <v>338</v>
      </c>
      <c r="D150" t="s">
        <v>337</v>
      </c>
      <c r="E150" t="s">
        <v>344</v>
      </c>
      <c r="F150" t="s">
        <v>345</v>
      </c>
      <c r="G150" s="4">
        <v>19.878810367539288</v>
      </c>
      <c r="H150" s="7">
        <v>2</v>
      </c>
      <c r="I150" s="5">
        <v>0</v>
      </c>
      <c r="J150" s="5">
        <v>0</v>
      </c>
      <c r="K150" s="8">
        <v>0</v>
      </c>
      <c r="L150" s="5">
        <v>28722.75110855489</v>
      </c>
      <c r="M150" s="7">
        <v>3</v>
      </c>
      <c r="N150" s="5">
        <v>0</v>
      </c>
      <c r="O150" s="5">
        <v>5822.1792787611266</v>
      </c>
      <c r="P150" s="5">
        <v>5822.1792787611266</v>
      </c>
      <c r="Q150" s="5">
        <v>8344.5338540603716</v>
      </c>
      <c r="R150" s="5">
        <v>2</v>
      </c>
      <c r="S150" s="5">
        <v>0</v>
      </c>
      <c r="T150" s="5">
        <v>0</v>
      </c>
      <c r="U150" s="5">
        <v>0</v>
      </c>
      <c r="V150" s="26">
        <f>SUM(sev_pin_ma[[#This Row],[Total IDPs PiN]],sev_pin_ma[[#This Row],[Total Returnees PiN]],sev_pin_ma[[#This Row],[Total HC PiN]])</f>
        <v>5822.1792787611266</v>
      </c>
    </row>
    <row r="151" spans="1:22" ht="15" x14ac:dyDescent="0.25">
      <c r="A151" t="s">
        <v>336</v>
      </c>
      <c r="B151" t="s">
        <v>337</v>
      </c>
      <c r="C151" t="s">
        <v>338</v>
      </c>
      <c r="D151" t="s">
        <v>337</v>
      </c>
      <c r="E151" t="s">
        <v>346</v>
      </c>
      <c r="F151" t="s">
        <v>347</v>
      </c>
      <c r="G151" s="4">
        <v>2326.5740956111895</v>
      </c>
      <c r="H151" s="7">
        <v>2</v>
      </c>
      <c r="I151" s="5">
        <v>0</v>
      </c>
      <c r="J151" s="5">
        <v>0</v>
      </c>
      <c r="K151" s="8">
        <v>0</v>
      </c>
      <c r="L151" s="5">
        <v>2518.4183142559832</v>
      </c>
      <c r="M151" s="7">
        <v>2</v>
      </c>
      <c r="N151" s="5">
        <v>0</v>
      </c>
      <c r="O151" s="5">
        <v>0</v>
      </c>
      <c r="P151" s="5">
        <v>0</v>
      </c>
      <c r="Q151" s="5">
        <v>5551.5863377609094</v>
      </c>
      <c r="R151" s="5">
        <v>2</v>
      </c>
      <c r="S151" s="5">
        <v>0</v>
      </c>
      <c r="T151" s="5">
        <v>0</v>
      </c>
      <c r="U151" s="5">
        <v>0</v>
      </c>
      <c r="V151" s="26">
        <f>SUM(sev_pin_ma[[#This Row],[Total IDPs PiN]],sev_pin_ma[[#This Row],[Total Returnees PiN]],sev_pin_ma[[#This Row],[Total HC PiN]])</f>
        <v>0</v>
      </c>
    </row>
    <row r="152" spans="1:22" ht="15" x14ac:dyDescent="0.25">
      <c r="A152" t="s">
        <v>336</v>
      </c>
      <c r="B152" t="s">
        <v>337</v>
      </c>
      <c r="C152" t="s">
        <v>338</v>
      </c>
      <c r="D152" t="s">
        <v>337</v>
      </c>
      <c r="E152" t="s">
        <v>348</v>
      </c>
      <c r="F152" t="s">
        <v>349</v>
      </c>
      <c r="G152" s="4">
        <v>126169.61706709836</v>
      </c>
      <c r="H152" s="7">
        <v>2</v>
      </c>
      <c r="I152" s="5">
        <v>0</v>
      </c>
      <c r="J152" s="5">
        <v>2867.491296979505</v>
      </c>
      <c r="K152" s="8">
        <v>2867.491296979505</v>
      </c>
      <c r="L152" s="5">
        <v>2788.8924139184542</v>
      </c>
      <c r="M152" s="7">
        <v>2</v>
      </c>
      <c r="N152" s="5">
        <v>0</v>
      </c>
      <c r="O152" s="5">
        <v>0</v>
      </c>
      <c r="P152" s="5">
        <v>0</v>
      </c>
      <c r="Q152" s="5">
        <v>35410.2170658303</v>
      </c>
      <c r="R152" s="5">
        <v>2</v>
      </c>
      <c r="S152" s="5">
        <v>0</v>
      </c>
      <c r="T152" s="5">
        <v>1142.2650666396873</v>
      </c>
      <c r="U152" s="5">
        <v>1142.2650666396873</v>
      </c>
      <c r="V152" s="26">
        <f>SUM(sev_pin_ma[[#This Row],[Total IDPs PiN]],sev_pin_ma[[#This Row],[Total Returnees PiN]],sev_pin_ma[[#This Row],[Total HC PiN]])</f>
        <v>4009.7563636191926</v>
      </c>
    </row>
    <row r="153" spans="1:22" ht="15" x14ac:dyDescent="0.25">
      <c r="A153" t="s">
        <v>336</v>
      </c>
      <c r="B153" t="s">
        <v>337</v>
      </c>
      <c r="C153" t="s">
        <v>338</v>
      </c>
      <c r="D153" t="s">
        <v>337</v>
      </c>
      <c r="E153" t="s">
        <v>350</v>
      </c>
      <c r="F153" t="s">
        <v>351</v>
      </c>
      <c r="G153" s="4">
        <v>2963.6407110491464</v>
      </c>
      <c r="H153" s="7">
        <v>2</v>
      </c>
      <c r="I153" s="5">
        <v>0</v>
      </c>
      <c r="J153" s="5">
        <v>0</v>
      </c>
      <c r="K153" s="8">
        <v>0</v>
      </c>
      <c r="L153" s="5">
        <v>886.9125130707564</v>
      </c>
      <c r="M153" s="7">
        <v>2</v>
      </c>
      <c r="N153" s="5">
        <v>0</v>
      </c>
      <c r="O153" s="5">
        <v>0</v>
      </c>
      <c r="P153" s="5">
        <v>0</v>
      </c>
      <c r="Q153" s="5">
        <v>5045.1958034158251</v>
      </c>
      <c r="R153" s="5">
        <v>2</v>
      </c>
      <c r="S153" s="5">
        <v>0</v>
      </c>
      <c r="T153" s="5">
        <v>0</v>
      </c>
      <c r="U153" s="5">
        <v>0</v>
      </c>
      <c r="V153" s="26">
        <f>SUM(sev_pin_ma[[#This Row],[Total IDPs PiN]],sev_pin_ma[[#This Row],[Total Returnees PiN]],sev_pin_ma[[#This Row],[Total HC PiN]])</f>
        <v>0</v>
      </c>
    </row>
    <row r="154" spans="1:22" ht="15" x14ac:dyDescent="0.25">
      <c r="A154" t="s">
        <v>336</v>
      </c>
      <c r="B154" t="s">
        <v>337</v>
      </c>
      <c r="C154" t="s">
        <v>352</v>
      </c>
      <c r="D154" t="s">
        <v>353</v>
      </c>
      <c r="E154" t="s">
        <v>354</v>
      </c>
      <c r="F154" t="s">
        <v>355</v>
      </c>
      <c r="G154" s="4">
        <v>0</v>
      </c>
      <c r="H154" s="7">
        <v>2</v>
      </c>
      <c r="I154" s="5">
        <v>0</v>
      </c>
      <c r="J154" s="5">
        <v>0</v>
      </c>
      <c r="K154" s="8">
        <v>0</v>
      </c>
      <c r="L154" s="5">
        <v>55451.888657562391</v>
      </c>
      <c r="M154" s="7">
        <v>3</v>
      </c>
      <c r="N154" s="5">
        <v>0</v>
      </c>
      <c r="O154" s="5">
        <v>16711.528088580413</v>
      </c>
      <c r="P154" s="5">
        <v>16711.528088580413</v>
      </c>
      <c r="Q154" s="5">
        <v>19267.899583612299</v>
      </c>
      <c r="R154" s="5">
        <v>2</v>
      </c>
      <c r="S154" s="5">
        <v>3211.3165972687166</v>
      </c>
      <c r="T154" s="5">
        <v>0</v>
      </c>
      <c r="U154" s="5">
        <v>3211.3165972687166</v>
      </c>
      <c r="V154" s="26">
        <f>SUM(sev_pin_ma[[#This Row],[Total IDPs PiN]],sev_pin_ma[[#This Row],[Total Returnees PiN]],sev_pin_ma[[#This Row],[Total HC PiN]])</f>
        <v>19922.84468584913</v>
      </c>
    </row>
    <row r="155" spans="1:22" ht="15" x14ac:dyDescent="0.25">
      <c r="A155" t="s">
        <v>336</v>
      </c>
      <c r="B155" t="s">
        <v>337</v>
      </c>
      <c r="C155" t="s">
        <v>352</v>
      </c>
      <c r="D155" t="s">
        <v>353</v>
      </c>
      <c r="E155" t="s">
        <v>356</v>
      </c>
      <c r="F155" t="s">
        <v>357</v>
      </c>
      <c r="G155" s="4">
        <v>1010.6553623043955</v>
      </c>
      <c r="H155" s="7">
        <v>5</v>
      </c>
      <c r="I155" s="5">
        <v>202.1310724608791</v>
      </c>
      <c r="J155" s="5">
        <v>0</v>
      </c>
      <c r="K155" s="8">
        <v>202.1310724608791</v>
      </c>
      <c r="L155" s="5">
        <v>18370.687107545098</v>
      </c>
      <c r="M155" s="7">
        <v>2</v>
      </c>
      <c r="N155" s="5">
        <v>720.4191022566705</v>
      </c>
      <c r="O155" s="5">
        <v>360.20955112833525</v>
      </c>
      <c r="P155" s="5">
        <v>1080.6286533850057</v>
      </c>
      <c r="Q155" s="5">
        <v>7743.5164457290939</v>
      </c>
      <c r="R155" s="5">
        <v>2</v>
      </c>
      <c r="S155" s="5">
        <v>455.50096739582904</v>
      </c>
      <c r="T155" s="5">
        <v>455.50096739582904</v>
      </c>
      <c r="U155" s="5">
        <v>911.00193479165807</v>
      </c>
      <c r="V155" s="26">
        <f>SUM(sev_pin_ma[[#This Row],[Total IDPs PiN]],sev_pin_ma[[#This Row],[Total Returnees PiN]],sev_pin_ma[[#This Row],[Total HC PiN]])</f>
        <v>2193.7616606375427</v>
      </c>
    </row>
    <row r="156" spans="1:22" ht="15" x14ac:dyDescent="0.25">
      <c r="A156" t="s">
        <v>336</v>
      </c>
      <c r="B156" t="s">
        <v>337</v>
      </c>
      <c r="C156" t="s">
        <v>352</v>
      </c>
      <c r="D156" t="s">
        <v>353</v>
      </c>
      <c r="E156" t="s">
        <v>358</v>
      </c>
      <c r="F156" t="s">
        <v>359</v>
      </c>
      <c r="G156" s="4">
        <v>19.408897551054999</v>
      </c>
      <c r="H156" s="7">
        <v>2</v>
      </c>
      <c r="I156" s="5">
        <v>0</v>
      </c>
      <c r="J156" s="5">
        <v>0</v>
      </c>
      <c r="K156" s="8">
        <v>0</v>
      </c>
      <c r="L156" s="5">
        <v>25947.456537581565</v>
      </c>
      <c r="M156" s="7">
        <v>2</v>
      </c>
      <c r="N156" s="5">
        <v>0</v>
      </c>
      <c r="O156" s="5">
        <v>0</v>
      </c>
      <c r="P156" s="5">
        <v>0</v>
      </c>
      <c r="Q156" s="5">
        <v>13473.757783238709</v>
      </c>
      <c r="R156" s="5">
        <v>2</v>
      </c>
      <c r="S156" s="5">
        <v>0</v>
      </c>
      <c r="T156" s="5">
        <v>0</v>
      </c>
      <c r="U156" s="5">
        <v>0</v>
      </c>
      <c r="V156" s="26">
        <f>SUM(sev_pin_ma[[#This Row],[Total IDPs PiN]],sev_pin_ma[[#This Row],[Total Returnees PiN]],sev_pin_ma[[#This Row],[Total HC PiN]])</f>
        <v>0</v>
      </c>
    </row>
    <row r="157" spans="1:22" ht="15" x14ac:dyDescent="0.25">
      <c r="A157" t="s">
        <v>336</v>
      </c>
      <c r="B157" t="s">
        <v>337</v>
      </c>
      <c r="C157" t="s">
        <v>352</v>
      </c>
      <c r="D157" t="s">
        <v>353</v>
      </c>
      <c r="E157" t="s">
        <v>360</v>
      </c>
      <c r="F157" t="s">
        <v>361</v>
      </c>
      <c r="G157" s="4">
        <v>0</v>
      </c>
      <c r="H157" s="7">
        <v>2</v>
      </c>
      <c r="I157" s="5">
        <v>0</v>
      </c>
      <c r="J157" s="5">
        <v>0</v>
      </c>
      <c r="K157" s="8">
        <v>0</v>
      </c>
      <c r="L157" s="5">
        <v>22095.691110273852</v>
      </c>
      <c r="M157" s="7">
        <v>2</v>
      </c>
      <c r="N157" s="5">
        <v>0</v>
      </c>
      <c r="O157" s="5">
        <v>1767.6552888219082</v>
      </c>
      <c r="P157" s="5">
        <v>1767.6552888219082</v>
      </c>
      <c r="Q157" s="5">
        <v>11557.243998492931</v>
      </c>
      <c r="R157" s="5">
        <v>2</v>
      </c>
      <c r="S157" s="5">
        <v>0</v>
      </c>
      <c r="T157" s="5">
        <v>0</v>
      </c>
      <c r="U157" s="5">
        <v>0</v>
      </c>
      <c r="V157" s="26">
        <f>SUM(sev_pin_ma[[#This Row],[Total IDPs PiN]],sev_pin_ma[[#This Row],[Total Returnees PiN]],sev_pin_ma[[#This Row],[Total HC PiN]])</f>
        <v>1767.6552888219082</v>
      </c>
    </row>
    <row r="158" spans="1:22" ht="15" x14ac:dyDescent="0.25">
      <c r="A158" t="s">
        <v>336</v>
      </c>
      <c r="B158" t="s">
        <v>337</v>
      </c>
      <c r="C158" t="s">
        <v>352</v>
      </c>
      <c r="D158" t="s">
        <v>353</v>
      </c>
      <c r="E158" t="s">
        <v>362</v>
      </c>
      <c r="F158" t="s">
        <v>363</v>
      </c>
      <c r="G158" s="4">
        <v>14.347270505160239</v>
      </c>
      <c r="H158" s="7">
        <v>2</v>
      </c>
      <c r="I158" s="5">
        <v>0</v>
      </c>
      <c r="J158" s="5">
        <v>0</v>
      </c>
      <c r="K158" s="8">
        <v>0</v>
      </c>
      <c r="L158" s="5">
        <v>17212.193889190658</v>
      </c>
      <c r="M158" s="7">
        <v>2</v>
      </c>
      <c r="N158" s="5">
        <v>0</v>
      </c>
      <c r="O158" s="5">
        <v>0</v>
      </c>
      <c r="P158" s="5">
        <v>0</v>
      </c>
      <c r="Q158" s="5">
        <v>7574.7740874524725</v>
      </c>
      <c r="R158" s="5">
        <v>2</v>
      </c>
      <c r="S158" s="5">
        <v>0</v>
      </c>
      <c r="T158" s="5">
        <v>0</v>
      </c>
      <c r="U158" s="5">
        <v>0</v>
      </c>
      <c r="V158" s="26">
        <f>SUM(sev_pin_ma[[#This Row],[Total IDPs PiN]],sev_pin_ma[[#This Row],[Total Returnees PiN]],sev_pin_ma[[#This Row],[Total HC PiN]])</f>
        <v>0</v>
      </c>
    </row>
    <row r="159" spans="1:22" ht="15" x14ac:dyDescent="0.25">
      <c r="A159" t="s">
        <v>336</v>
      </c>
      <c r="B159" t="s">
        <v>337</v>
      </c>
      <c r="C159" t="s">
        <v>352</v>
      </c>
      <c r="D159" t="s">
        <v>353</v>
      </c>
      <c r="E159" t="s">
        <v>364</v>
      </c>
      <c r="F159" t="s">
        <v>365</v>
      </c>
      <c r="G159" s="4">
        <v>12.335385288419474</v>
      </c>
      <c r="H159" s="7">
        <v>2</v>
      </c>
      <c r="I159" s="5">
        <v>0</v>
      </c>
      <c r="J159" s="5">
        <v>0</v>
      </c>
      <c r="K159" s="8">
        <v>0</v>
      </c>
      <c r="L159" s="5">
        <v>15496.146365852135</v>
      </c>
      <c r="M159" s="7">
        <v>3</v>
      </c>
      <c r="N159" s="5">
        <v>2312.8576665450946</v>
      </c>
      <c r="O159" s="5">
        <v>3469.2864998176424</v>
      </c>
      <c r="P159" s="5">
        <v>5782.1441663627375</v>
      </c>
      <c r="Q159" s="5">
        <v>6312.5671520529968</v>
      </c>
      <c r="R159" s="5">
        <v>5</v>
      </c>
      <c r="S159" s="5">
        <v>2805.5854009124428</v>
      </c>
      <c r="T159" s="5">
        <v>701.39635022811069</v>
      </c>
      <c r="U159" s="5">
        <v>3506.9817511405536</v>
      </c>
      <c r="V159" s="26">
        <f>SUM(sev_pin_ma[[#This Row],[Total IDPs PiN]],sev_pin_ma[[#This Row],[Total Returnees PiN]],sev_pin_ma[[#This Row],[Total HC PiN]])</f>
        <v>9289.1259175032901</v>
      </c>
    </row>
    <row r="160" spans="1:22" ht="15" x14ac:dyDescent="0.25">
      <c r="A160" t="s">
        <v>336</v>
      </c>
      <c r="B160" t="s">
        <v>337</v>
      </c>
      <c r="C160" t="s">
        <v>366</v>
      </c>
      <c r="D160" t="s">
        <v>367</v>
      </c>
      <c r="E160" t="s">
        <v>368</v>
      </c>
      <c r="F160" t="s">
        <v>367</v>
      </c>
      <c r="G160" s="4">
        <v>21192.741563401138</v>
      </c>
      <c r="H160" s="7">
        <v>2</v>
      </c>
      <c r="I160" s="5">
        <v>0</v>
      </c>
      <c r="J160" s="5">
        <v>0</v>
      </c>
      <c r="K160" s="8">
        <v>0</v>
      </c>
      <c r="L160" s="5">
        <v>13169.104200763777</v>
      </c>
      <c r="M160" s="7">
        <v>2</v>
      </c>
      <c r="N160" s="5">
        <v>0</v>
      </c>
      <c r="O160" s="5">
        <v>0</v>
      </c>
      <c r="P160" s="5">
        <v>0</v>
      </c>
      <c r="Q160" s="5">
        <v>17891.022375496839</v>
      </c>
      <c r="R160" s="5">
        <v>2</v>
      </c>
      <c r="S160" s="5">
        <v>0</v>
      </c>
      <c r="T160" s="5">
        <v>0</v>
      </c>
      <c r="U160" s="5">
        <v>0</v>
      </c>
      <c r="V160" s="26">
        <f>SUM(sev_pin_ma[[#This Row],[Total IDPs PiN]],sev_pin_ma[[#This Row],[Total Returnees PiN]],sev_pin_ma[[#This Row],[Total HC PiN]])</f>
        <v>0</v>
      </c>
    </row>
    <row r="161" spans="1:22" ht="15" x14ac:dyDescent="0.25">
      <c r="A161" t="s">
        <v>336</v>
      </c>
      <c r="B161" t="s">
        <v>337</v>
      </c>
      <c r="C161" t="s">
        <v>366</v>
      </c>
      <c r="D161" t="s">
        <v>367</v>
      </c>
      <c r="E161" t="s">
        <v>369</v>
      </c>
      <c r="F161" t="s">
        <v>370</v>
      </c>
      <c r="G161" s="4">
        <v>532529.94644478906</v>
      </c>
      <c r="H161" s="7">
        <v>2</v>
      </c>
      <c r="I161" s="5">
        <v>8320.7804131998346</v>
      </c>
      <c r="J161" s="5">
        <v>83207.804131998331</v>
      </c>
      <c r="K161" s="8">
        <v>91528.584545198159</v>
      </c>
      <c r="L161" s="5">
        <v>1585.6735500807661</v>
      </c>
      <c r="M161" s="7">
        <v>2</v>
      </c>
      <c r="N161" s="5">
        <v>0</v>
      </c>
      <c r="O161" s="5">
        <v>0</v>
      </c>
      <c r="P161" s="5">
        <v>0</v>
      </c>
      <c r="Q161" s="5">
        <v>90599.415990765643</v>
      </c>
      <c r="R161" s="5">
        <v>3</v>
      </c>
      <c r="S161" s="5">
        <v>10066.601776751735</v>
      </c>
      <c r="T161" s="5">
        <v>10066.601776751735</v>
      </c>
      <c r="U161" s="5">
        <v>20133.20355350347</v>
      </c>
      <c r="V161" s="26">
        <f>SUM(sev_pin_ma[[#This Row],[Total IDPs PiN]],sev_pin_ma[[#This Row],[Total Returnees PiN]],sev_pin_ma[[#This Row],[Total HC PiN]])</f>
        <v>111661.78809870163</v>
      </c>
    </row>
    <row r="162" spans="1:22" ht="15" x14ac:dyDescent="0.25">
      <c r="A162" t="s">
        <v>336</v>
      </c>
      <c r="B162" t="s">
        <v>337</v>
      </c>
      <c r="C162" t="s">
        <v>366</v>
      </c>
      <c r="D162" t="s">
        <v>367</v>
      </c>
      <c r="E162" t="s">
        <v>371</v>
      </c>
      <c r="F162" t="s">
        <v>372</v>
      </c>
      <c r="G162" s="4">
        <v>28086.104006040856</v>
      </c>
      <c r="H162" s="7">
        <v>2</v>
      </c>
      <c r="I162" s="5">
        <v>0</v>
      </c>
      <c r="J162" s="5">
        <v>0</v>
      </c>
      <c r="K162" s="8">
        <v>0</v>
      </c>
      <c r="L162" s="5">
        <v>334.29715443923379</v>
      </c>
      <c r="M162" s="7">
        <v>2</v>
      </c>
      <c r="N162" s="5">
        <v>0</v>
      </c>
      <c r="O162" s="5">
        <v>0</v>
      </c>
      <c r="P162" s="5">
        <v>0</v>
      </c>
      <c r="Q162" s="5">
        <v>43051.322088864152</v>
      </c>
      <c r="R162" s="5">
        <v>2</v>
      </c>
      <c r="S162" s="5">
        <v>0</v>
      </c>
      <c r="T162" s="5">
        <v>0</v>
      </c>
      <c r="U162" s="5">
        <v>0</v>
      </c>
      <c r="V162" s="26">
        <f>SUM(sev_pin_ma[[#This Row],[Total IDPs PiN]],sev_pin_ma[[#This Row],[Total Returnees PiN]],sev_pin_ma[[#This Row],[Total HC PiN]])</f>
        <v>0</v>
      </c>
    </row>
    <row r="163" spans="1:22" ht="15" x14ac:dyDescent="0.25">
      <c r="A163" t="s">
        <v>336</v>
      </c>
      <c r="B163" t="s">
        <v>337</v>
      </c>
      <c r="C163" t="s">
        <v>366</v>
      </c>
      <c r="D163" t="s">
        <v>367</v>
      </c>
      <c r="E163" t="s">
        <v>373</v>
      </c>
      <c r="F163" t="s">
        <v>374</v>
      </c>
      <c r="G163" s="4">
        <v>8582.0122662469912</v>
      </c>
      <c r="H163" s="7">
        <v>2</v>
      </c>
      <c r="I163" s="5">
        <v>0</v>
      </c>
      <c r="J163" s="5">
        <v>0</v>
      </c>
      <c r="K163" s="8">
        <v>0</v>
      </c>
      <c r="L163" s="5">
        <v>80.334428809479732</v>
      </c>
      <c r="M163" s="7">
        <v>2</v>
      </c>
      <c r="N163" s="5">
        <v>0</v>
      </c>
      <c r="O163" s="5">
        <v>0</v>
      </c>
      <c r="P163" s="5">
        <v>0</v>
      </c>
      <c r="Q163" s="5">
        <v>11023.524051101645</v>
      </c>
      <c r="R163" s="5">
        <v>2</v>
      </c>
      <c r="S163" s="5">
        <v>0</v>
      </c>
      <c r="T163" s="5">
        <v>1080.7376520687887</v>
      </c>
      <c r="U163" s="5">
        <v>1080.7376520687887</v>
      </c>
      <c r="V163" s="26">
        <f>SUM(sev_pin_ma[[#This Row],[Total IDPs PiN]],sev_pin_ma[[#This Row],[Total Returnees PiN]],sev_pin_ma[[#This Row],[Total HC PiN]])</f>
        <v>1080.7376520687887</v>
      </c>
    </row>
    <row r="164" spans="1:22" ht="15" x14ac:dyDescent="0.25">
      <c r="A164" t="s">
        <v>336</v>
      </c>
      <c r="B164" t="s">
        <v>337</v>
      </c>
      <c r="C164" t="s">
        <v>366</v>
      </c>
      <c r="D164" t="s">
        <v>367</v>
      </c>
      <c r="E164" t="s">
        <v>375</v>
      </c>
      <c r="F164" t="s">
        <v>376</v>
      </c>
      <c r="G164" s="4">
        <v>17848.253526066204</v>
      </c>
      <c r="H164" s="7">
        <v>2</v>
      </c>
      <c r="I164" s="5">
        <v>0</v>
      </c>
      <c r="J164" s="5">
        <v>0</v>
      </c>
      <c r="K164" s="8">
        <v>0</v>
      </c>
      <c r="L164" s="5">
        <v>772.38660171080915</v>
      </c>
      <c r="M164" s="7">
        <v>2</v>
      </c>
      <c r="N164" s="5">
        <v>0</v>
      </c>
      <c r="O164" s="5">
        <v>0</v>
      </c>
      <c r="P164" s="5">
        <v>0</v>
      </c>
      <c r="Q164" s="5">
        <v>23080.25222999863</v>
      </c>
      <c r="R164" s="5">
        <v>2</v>
      </c>
      <c r="S164" s="5">
        <v>0</v>
      </c>
      <c r="T164" s="5">
        <v>443.8510044230506</v>
      </c>
      <c r="U164" s="5">
        <v>443.8510044230506</v>
      </c>
      <c r="V164" s="26">
        <f>SUM(sev_pin_ma[[#This Row],[Total IDPs PiN]],sev_pin_ma[[#This Row],[Total Returnees PiN]],sev_pin_ma[[#This Row],[Total HC PiN]])</f>
        <v>443.8510044230506</v>
      </c>
    </row>
    <row r="165" spans="1:22" ht="15" x14ac:dyDescent="0.25">
      <c r="A165" t="s">
        <v>336</v>
      </c>
      <c r="B165" t="s">
        <v>337</v>
      </c>
      <c r="C165" t="s">
        <v>366</v>
      </c>
      <c r="D165" t="s">
        <v>367</v>
      </c>
      <c r="E165" t="s">
        <v>377</v>
      </c>
      <c r="F165" t="s">
        <v>378</v>
      </c>
      <c r="G165" s="4">
        <v>17253.962275298738</v>
      </c>
      <c r="H165" s="7">
        <v>2</v>
      </c>
      <c r="I165" s="5">
        <v>0</v>
      </c>
      <c r="J165" s="5">
        <v>0</v>
      </c>
      <c r="K165" s="8">
        <v>0</v>
      </c>
      <c r="L165" s="5">
        <v>894.62858746547317</v>
      </c>
      <c r="M165" s="7">
        <v>2</v>
      </c>
      <c r="N165" s="5">
        <v>0</v>
      </c>
      <c r="O165" s="5">
        <v>0</v>
      </c>
      <c r="P165" s="5">
        <v>0</v>
      </c>
      <c r="Q165" s="5">
        <v>25713.463552975583</v>
      </c>
      <c r="R165" s="5">
        <v>2</v>
      </c>
      <c r="S165" s="5">
        <v>0</v>
      </c>
      <c r="T165" s="5">
        <v>0</v>
      </c>
      <c r="U165" s="5">
        <v>0</v>
      </c>
      <c r="V165" s="26">
        <f>SUM(sev_pin_ma[[#This Row],[Total IDPs PiN]],sev_pin_ma[[#This Row],[Total Returnees PiN]],sev_pin_ma[[#This Row],[Total HC PiN]])</f>
        <v>0</v>
      </c>
    </row>
    <row r="166" spans="1:22" ht="15" x14ac:dyDescent="0.25">
      <c r="A166" t="s">
        <v>336</v>
      </c>
      <c r="B166" t="s">
        <v>337</v>
      </c>
      <c r="C166" t="s">
        <v>379</v>
      </c>
      <c r="D166" t="s">
        <v>380</v>
      </c>
      <c r="E166" t="s">
        <v>381</v>
      </c>
      <c r="F166" t="s">
        <v>380</v>
      </c>
      <c r="G166" s="4">
        <v>7493.8224688591818</v>
      </c>
      <c r="H166" s="7">
        <v>2</v>
      </c>
      <c r="I166" s="5">
        <v>0</v>
      </c>
      <c r="J166" s="5">
        <v>0</v>
      </c>
      <c r="K166" s="8">
        <v>0</v>
      </c>
      <c r="L166" s="5">
        <v>13206.401061446149</v>
      </c>
      <c r="M166" s="7">
        <v>2</v>
      </c>
      <c r="N166" s="5">
        <v>0</v>
      </c>
      <c r="O166" s="5">
        <v>0</v>
      </c>
      <c r="P166" s="5">
        <v>0</v>
      </c>
      <c r="Q166" s="5">
        <v>48495.002354549593</v>
      </c>
      <c r="R166" s="5">
        <v>2</v>
      </c>
      <c r="S166" s="5">
        <v>0</v>
      </c>
      <c r="T166" s="5">
        <v>0</v>
      </c>
      <c r="U166" s="5">
        <v>0</v>
      </c>
      <c r="V166" s="26">
        <f>SUM(sev_pin_ma[[#This Row],[Total IDPs PiN]],sev_pin_ma[[#This Row],[Total Returnees PiN]],sev_pin_ma[[#This Row],[Total HC PiN]])</f>
        <v>0</v>
      </c>
    </row>
    <row r="167" spans="1:22" ht="15" x14ac:dyDescent="0.25">
      <c r="A167" t="s">
        <v>336</v>
      </c>
      <c r="B167" t="s">
        <v>337</v>
      </c>
      <c r="C167" t="s">
        <v>379</v>
      </c>
      <c r="D167" t="s">
        <v>380</v>
      </c>
      <c r="E167" t="s">
        <v>382</v>
      </c>
      <c r="F167" t="s">
        <v>383</v>
      </c>
      <c r="G167" s="4">
        <v>16685.605933107356</v>
      </c>
      <c r="H167" s="7">
        <v>2</v>
      </c>
      <c r="I167" s="5">
        <v>0</v>
      </c>
      <c r="J167" s="5">
        <v>0</v>
      </c>
      <c r="K167" s="8">
        <v>0</v>
      </c>
      <c r="L167" s="5">
        <v>1878.3290705667623</v>
      </c>
      <c r="M167" s="7">
        <v>2</v>
      </c>
      <c r="N167" s="5">
        <v>0</v>
      </c>
      <c r="O167" s="5">
        <v>0</v>
      </c>
      <c r="P167" s="5">
        <v>0</v>
      </c>
      <c r="Q167" s="5">
        <v>9341.0830066134113</v>
      </c>
      <c r="R167" s="5">
        <v>2</v>
      </c>
      <c r="S167" s="5">
        <v>0</v>
      </c>
      <c r="T167" s="5">
        <v>0</v>
      </c>
      <c r="U167" s="5">
        <v>0</v>
      </c>
      <c r="V167" s="26">
        <f>SUM(sev_pin_ma[[#This Row],[Total IDPs PiN]],sev_pin_ma[[#This Row],[Total Returnees PiN]],sev_pin_ma[[#This Row],[Total HC PiN]])</f>
        <v>0</v>
      </c>
    </row>
    <row r="168" spans="1:22" ht="15" x14ac:dyDescent="0.25">
      <c r="A168" t="s">
        <v>336</v>
      </c>
      <c r="B168" t="s">
        <v>337</v>
      </c>
      <c r="C168" t="s">
        <v>379</v>
      </c>
      <c r="D168" t="s">
        <v>380</v>
      </c>
      <c r="E168" t="s">
        <v>384</v>
      </c>
      <c r="F168" t="s">
        <v>385</v>
      </c>
      <c r="G168" s="4">
        <v>12281.46544579142</v>
      </c>
      <c r="H168" s="7">
        <v>2</v>
      </c>
      <c r="I168" s="5">
        <v>0</v>
      </c>
      <c r="J168" s="5">
        <v>0</v>
      </c>
      <c r="K168" s="8">
        <v>0</v>
      </c>
      <c r="L168" s="5">
        <v>691.62356633135596</v>
      </c>
      <c r="M168" s="7">
        <v>2</v>
      </c>
      <c r="N168" s="5">
        <v>0</v>
      </c>
      <c r="O168" s="5">
        <v>0</v>
      </c>
      <c r="P168" s="5">
        <v>0</v>
      </c>
      <c r="Q168" s="5">
        <v>21699.460221820995</v>
      </c>
      <c r="R168" s="5">
        <v>2</v>
      </c>
      <c r="S168" s="5">
        <v>0</v>
      </c>
      <c r="T168" s="5">
        <v>0</v>
      </c>
      <c r="U168" s="5">
        <v>0</v>
      </c>
      <c r="V168" s="26">
        <f>SUM(sev_pin_ma[[#This Row],[Total IDPs PiN]],sev_pin_ma[[#This Row],[Total Returnees PiN]],sev_pin_ma[[#This Row],[Total HC PiN]])</f>
        <v>0</v>
      </c>
    </row>
    <row r="169" spans="1:22" ht="15" x14ac:dyDescent="0.25">
      <c r="A169" t="s">
        <v>336</v>
      </c>
      <c r="B169" t="s">
        <v>337</v>
      </c>
      <c r="C169" t="s">
        <v>379</v>
      </c>
      <c r="D169" t="s">
        <v>380</v>
      </c>
      <c r="E169" t="s">
        <v>386</v>
      </c>
      <c r="F169" t="s">
        <v>387</v>
      </c>
      <c r="G169" s="4">
        <v>9560.4378476837483</v>
      </c>
      <c r="H169" s="7">
        <v>2</v>
      </c>
      <c r="I169" s="5">
        <v>0</v>
      </c>
      <c r="J169" s="5">
        <v>0</v>
      </c>
      <c r="K169" s="8">
        <v>0</v>
      </c>
      <c r="L169" s="5">
        <v>550.21985920346572</v>
      </c>
      <c r="M169" s="7">
        <v>2</v>
      </c>
      <c r="N169" s="5">
        <v>0</v>
      </c>
      <c r="O169" s="5">
        <v>0</v>
      </c>
      <c r="P169" s="5">
        <v>0</v>
      </c>
      <c r="Q169" s="5">
        <v>15481.883872396989</v>
      </c>
      <c r="R169" s="5">
        <v>2</v>
      </c>
      <c r="S169" s="5">
        <v>0</v>
      </c>
      <c r="T169" s="5">
        <v>0</v>
      </c>
      <c r="U169" s="5">
        <v>0</v>
      </c>
      <c r="V169" s="26">
        <f>SUM(sev_pin_ma[[#This Row],[Total IDPs PiN]],sev_pin_ma[[#This Row],[Total Returnees PiN]],sev_pin_ma[[#This Row],[Total HC PiN]])</f>
        <v>0</v>
      </c>
    </row>
    <row r="170" spans="1:22" ht="15" x14ac:dyDescent="0.25">
      <c r="A170" t="s">
        <v>336</v>
      </c>
      <c r="B170" t="s">
        <v>337</v>
      </c>
      <c r="C170" t="s">
        <v>388</v>
      </c>
      <c r="D170" t="s">
        <v>389</v>
      </c>
      <c r="E170" t="s">
        <v>390</v>
      </c>
      <c r="F170" t="s">
        <v>389</v>
      </c>
      <c r="G170" s="4">
        <v>6409.829931723074</v>
      </c>
      <c r="H170" s="7">
        <v>3</v>
      </c>
      <c r="I170" s="5">
        <v>1068.3049886205124</v>
      </c>
      <c r="J170" s="5">
        <v>1068.3049886205124</v>
      </c>
      <c r="K170" s="8">
        <v>2136.6099772410248</v>
      </c>
      <c r="L170" s="5">
        <v>15101.659014573086</v>
      </c>
      <c r="M170" s="7">
        <v>2</v>
      </c>
      <c r="N170" s="5">
        <v>0</v>
      </c>
      <c r="O170" s="5">
        <v>1258.4715845477576</v>
      </c>
      <c r="P170" s="5">
        <v>1258.4715845477576</v>
      </c>
      <c r="Q170" s="5">
        <v>46221.280103333091</v>
      </c>
      <c r="R170" s="5">
        <v>2</v>
      </c>
      <c r="S170" s="5">
        <v>3501.612129040383</v>
      </c>
      <c r="T170" s="5">
        <v>4201.9345548484607</v>
      </c>
      <c r="U170" s="5">
        <v>7703.5466838888442</v>
      </c>
      <c r="V170" s="26">
        <f>SUM(sev_pin_ma[[#This Row],[Total IDPs PiN]],sev_pin_ma[[#This Row],[Total Returnees PiN]],sev_pin_ma[[#This Row],[Total HC PiN]])</f>
        <v>11098.628245677626</v>
      </c>
    </row>
    <row r="171" spans="1:22" ht="15" x14ac:dyDescent="0.25">
      <c r="A171" t="s">
        <v>336</v>
      </c>
      <c r="B171" t="s">
        <v>337</v>
      </c>
      <c r="C171" t="s">
        <v>388</v>
      </c>
      <c r="D171" t="s">
        <v>389</v>
      </c>
      <c r="E171" t="s">
        <v>391</v>
      </c>
      <c r="F171" t="s">
        <v>392</v>
      </c>
      <c r="G171" s="4">
        <v>2450.582801766438</v>
      </c>
      <c r="H171" s="7">
        <v>2</v>
      </c>
      <c r="I171" s="5">
        <v>0</v>
      </c>
      <c r="J171" s="5">
        <v>0</v>
      </c>
      <c r="K171" s="8">
        <v>0</v>
      </c>
      <c r="L171" s="5">
        <v>14122.026741903826</v>
      </c>
      <c r="M171" s="7">
        <v>2</v>
      </c>
      <c r="N171" s="5">
        <v>1046.076054955839</v>
      </c>
      <c r="O171" s="5">
        <v>0</v>
      </c>
      <c r="P171" s="5">
        <v>1046.076054955839</v>
      </c>
      <c r="Q171" s="5">
        <v>30935.797178606481</v>
      </c>
      <c r="R171" s="5">
        <v>2</v>
      </c>
      <c r="S171" s="5">
        <v>0</v>
      </c>
      <c r="T171" s="5">
        <v>0</v>
      </c>
      <c r="U171" s="5">
        <v>0</v>
      </c>
      <c r="V171" s="26">
        <f>SUM(sev_pin_ma[[#This Row],[Total IDPs PiN]],sev_pin_ma[[#This Row],[Total Returnees PiN]],sev_pin_ma[[#This Row],[Total HC PiN]])</f>
        <v>1046.076054955839</v>
      </c>
    </row>
    <row r="172" spans="1:22" ht="15" x14ac:dyDescent="0.25">
      <c r="A172" t="s">
        <v>336</v>
      </c>
      <c r="B172" t="s">
        <v>337</v>
      </c>
      <c r="C172" t="s">
        <v>388</v>
      </c>
      <c r="D172" t="s">
        <v>389</v>
      </c>
      <c r="E172" t="s">
        <v>393</v>
      </c>
      <c r="F172" t="s">
        <v>394</v>
      </c>
      <c r="G172" s="4">
        <v>3156.1348831561331</v>
      </c>
      <c r="H172" s="7">
        <v>2</v>
      </c>
      <c r="I172" s="5">
        <v>0</v>
      </c>
      <c r="J172" s="5">
        <v>0</v>
      </c>
      <c r="K172" s="8">
        <v>0</v>
      </c>
      <c r="L172" s="5">
        <v>2166.2930946084516</v>
      </c>
      <c r="M172" s="7">
        <v>2</v>
      </c>
      <c r="N172" s="5">
        <v>0</v>
      </c>
      <c r="O172" s="5">
        <v>0</v>
      </c>
      <c r="P172" s="5">
        <v>0</v>
      </c>
      <c r="Q172" s="5">
        <v>17079.870359976252</v>
      </c>
      <c r="R172" s="5">
        <v>2</v>
      </c>
      <c r="S172" s="5">
        <v>0</v>
      </c>
      <c r="T172" s="5">
        <v>0</v>
      </c>
      <c r="U172" s="5">
        <v>0</v>
      </c>
      <c r="V172" s="26">
        <f>SUM(sev_pin_ma[[#This Row],[Total IDPs PiN]],sev_pin_ma[[#This Row],[Total Returnees PiN]],sev_pin_ma[[#This Row],[Total HC PiN]])</f>
        <v>0</v>
      </c>
    </row>
    <row r="173" spans="1:22" ht="15" x14ac:dyDescent="0.25">
      <c r="A173" t="s">
        <v>395</v>
      </c>
      <c r="B173" t="s">
        <v>396</v>
      </c>
      <c r="C173" t="s">
        <v>397</v>
      </c>
      <c r="D173" t="s">
        <v>396</v>
      </c>
      <c r="E173" t="s">
        <v>398</v>
      </c>
      <c r="F173" t="s">
        <v>396</v>
      </c>
      <c r="G173" s="4">
        <v>132730.32472069911</v>
      </c>
      <c r="H173" s="7">
        <v>5</v>
      </c>
      <c r="I173" s="5">
        <v>64469.014864339551</v>
      </c>
      <c r="J173" s="5">
        <v>3792.2949920199731</v>
      </c>
      <c r="K173" s="8">
        <v>68261.309856359527</v>
      </c>
      <c r="L173" s="5">
        <v>2511.0612804134503</v>
      </c>
      <c r="M173" s="7">
        <v>3</v>
      </c>
      <c r="N173" s="5">
        <v>0</v>
      </c>
      <c r="O173" s="5">
        <v>1674.0408536089667</v>
      </c>
      <c r="P173" s="5">
        <v>1674.0408536089667</v>
      </c>
      <c r="Q173" s="5">
        <v>94065.194802002574</v>
      </c>
      <c r="R173" s="5">
        <v>5</v>
      </c>
      <c r="S173" s="5">
        <v>42421.558440118839</v>
      </c>
      <c r="T173" s="5">
        <v>1844.4155843529929</v>
      </c>
      <c r="U173" s="5">
        <v>44265.974024471834</v>
      </c>
      <c r="V173" s="26">
        <f>SUM(sev_pin_ma[[#This Row],[Total IDPs PiN]],sev_pin_ma[[#This Row],[Total Returnees PiN]],sev_pin_ma[[#This Row],[Total HC PiN]])</f>
        <v>114201.32473444034</v>
      </c>
    </row>
    <row r="174" spans="1:22" ht="15" x14ac:dyDescent="0.25">
      <c r="A174" t="s">
        <v>395</v>
      </c>
      <c r="B174" t="s">
        <v>396</v>
      </c>
      <c r="C174" t="s">
        <v>397</v>
      </c>
      <c r="D174" t="s">
        <v>396</v>
      </c>
      <c r="E174" t="s">
        <v>399</v>
      </c>
      <c r="F174" t="s">
        <v>400</v>
      </c>
      <c r="G174" s="4">
        <v>17479.401607309024</v>
      </c>
      <c r="H174" s="7">
        <v>5</v>
      </c>
      <c r="I174" s="5">
        <v>5179.0819577211923</v>
      </c>
      <c r="J174" s="5">
        <v>0</v>
      </c>
      <c r="K174" s="8">
        <v>5179.0819577211923</v>
      </c>
      <c r="L174" s="5">
        <v>357.9257930801117</v>
      </c>
      <c r="M174" s="7">
        <v>2</v>
      </c>
      <c r="N174" s="5">
        <v>0</v>
      </c>
      <c r="O174" s="5">
        <v>0</v>
      </c>
      <c r="P174" s="5">
        <v>0</v>
      </c>
      <c r="Q174" s="5">
        <v>15245.389320700448</v>
      </c>
      <c r="R174" s="5">
        <v>5</v>
      </c>
      <c r="S174" s="5">
        <v>4044.6951259001189</v>
      </c>
      <c r="T174" s="5">
        <v>311.13039430000913</v>
      </c>
      <c r="U174" s="5">
        <v>4355.8255202001283</v>
      </c>
      <c r="V174" s="26">
        <f>SUM(sev_pin_ma[[#This Row],[Total IDPs PiN]],sev_pin_ma[[#This Row],[Total Returnees PiN]],sev_pin_ma[[#This Row],[Total HC PiN]])</f>
        <v>9534.9074779213206</v>
      </c>
    </row>
    <row r="175" spans="1:22" ht="15" x14ac:dyDescent="0.25">
      <c r="A175" t="s">
        <v>395</v>
      </c>
      <c r="B175" t="s">
        <v>396</v>
      </c>
      <c r="C175" t="s">
        <v>397</v>
      </c>
      <c r="D175" t="s">
        <v>396</v>
      </c>
      <c r="E175" t="s">
        <v>401</v>
      </c>
      <c r="F175" t="s">
        <v>402</v>
      </c>
      <c r="G175" s="4">
        <v>600.67156821739707</v>
      </c>
      <c r="H175" s="7">
        <v>2</v>
      </c>
      <c r="I175" s="5">
        <v>0</v>
      </c>
      <c r="J175" s="5">
        <v>0</v>
      </c>
      <c r="K175" s="8">
        <v>0</v>
      </c>
      <c r="L175" s="5">
        <v>3721.6012595451775</v>
      </c>
      <c r="M175" s="7">
        <v>5</v>
      </c>
      <c r="N175" s="5">
        <v>2745.4435521234918</v>
      </c>
      <c r="O175" s="5">
        <v>61.00985671385537</v>
      </c>
      <c r="P175" s="5">
        <v>2806.4534088373471</v>
      </c>
      <c r="Q175" s="5">
        <v>42355.991089972638</v>
      </c>
      <c r="R175" s="5">
        <v>3</v>
      </c>
      <c r="S175" s="5">
        <v>8097.4688848477108</v>
      </c>
      <c r="T175" s="5">
        <v>622.88222191136231</v>
      </c>
      <c r="U175" s="5">
        <v>8720.3511067590734</v>
      </c>
      <c r="V175" s="26">
        <f>SUM(sev_pin_ma[[#This Row],[Total IDPs PiN]],sev_pin_ma[[#This Row],[Total Returnees PiN]],sev_pin_ma[[#This Row],[Total HC PiN]])</f>
        <v>11526.804515596421</v>
      </c>
    </row>
    <row r="176" spans="1:22" ht="15" x14ac:dyDescent="0.25">
      <c r="A176" t="s">
        <v>395</v>
      </c>
      <c r="B176" t="s">
        <v>396</v>
      </c>
      <c r="C176" t="s">
        <v>397</v>
      </c>
      <c r="D176" t="s">
        <v>396</v>
      </c>
      <c r="E176" t="s">
        <v>403</v>
      </c>
      <c r="F176" t="s">
        <v>404</v>
      </c>
      <c r="G176" s="4">
        <v>15.867578315774786</v>
      </c>
      <c r="H176" s="7">
        <v>2</v>
      </c>
      <c r="I176" s="5">
        <v>0</v>
      </c>
      <c r="J176" s="5">
        <v>0</v>
      </c>
      <c r="K176" s="8">
        <v>0</v>
      </c>
      <c r="L176" s="5">
        <v>31.735156631549572</v>
      </c>
      <c r="M176" s="7">
        <v>2</v>
      </c>
      <c r="N176" s="5">
        <v>0</v>
      </c>
      <c r="O176" s="5">
        <v>0</v>
      </c>
      <c r="P176" s="5">
        <v>0</v>
      </c>
      <c r="Q176" s="5">
        <v>23182.084922905186</v>
      </c>
      <c r="R176" s="5">
        <v>5</v>
      </c>
      <c r="S176" s="5">
        <v>15454.723281936789</v>
      </c>
      <c r="T176" s="5">
        <v>1854.566793832415</v>
      </c>
      <c r="U176" s="5">
        <v>17309.290075769204</v>
      </c>
      <c r="V176" s="26">
        <f>SUM(sev_pin_ma[[#This Row],[Total IDPs PiN]],sev_pin_ma[[#This Row],[Total Returnees PiN]],sev_pin_ma[[#This Row],[Total HC PiN]])</f>
        <v>17309.290075769204</v>
      </c>
    </row>
    <row r="177" spans="1:22" ht="15" x14ac:dyDescent="0.25">
      <c r="A177" t="s">
        <v>395</v>
      </c>
      <c r="B177" t="s">
        <v>396</v>
      </c>
      <c r="C177" t="s">
        <v>397</v>
      </c>
      <c r="D177" t="s">
        <v>396</v>
      </c>
      <c r="E177" t="s">
        <v>405</v>
      </c>
      <c r="F177" t="s">
        <v>406</v>
      </c>
      <c r="G177" s="4">
        <v>254.79012733846878</v>
      </c>
      <c r="H177" s="7">
        <v>5</v>
      </c>
      <c r="I177" s="5">
        <v>254.79012733846878</v>
      </c>
      <c r="J177" s="5">
        <v>0</v>
      </c>
      <c r="K177" s="8">
        <v>254.79012733846878</v>
      </c>
      <c r="L177" s="5">
        <v>153.67029555101396</v>
      </c>
      <c r="M177" s="7">
        <v>2</v>
      </c>
      <c r="N177" s="5">
        <v>0</v>
      </c>
      <c r="O177" s="5">
        <v>0</v>
      </c>
      <c r="P177" s="5">
        <v>0</v>
      </c>
      <c r="Q177" s="5">
        <v>11637.928761201067</v>
      </c>
      <c r="R177" s="5">
        <v>5</v>
      </c>
      <c r="S177" s="5">
        <v>3188.4736332057714</v>
      </c>
      <c r="T177" s="5">
        <v>159.42368166028857</v>
      </c>
      <c r="U177" s="5">
        <v>3347.8973148660598</v>
      </c>
      <c r="V177" s="26">
        <f>SUM(sev_pin_ma[[#This Row],[Total IDPs PiN]],sev_pin_ma[[#This Row],[Total Returnees PiN]],sev_pin_ma[[#This Row],[Total HC PiN]])</f>
        <v>3602.6874422045285</v>
      </c>
    </row>
    <row r="178" spans="1:22" ht="15" x14ac:dyDescent="0.25">
      <c r="A178" t="s">
        <v>395</v>
      </c>
      <c r="B178" t="s">
        <v>396</v>
      </c>
      <c r="C178" t="s">
        <v>397</v>
      </c>
      <c r="D178" t="s">
        <v>396</v>
      </c>
      <c r="E178" t="s">
        <v>407</v>
      </c>
      <c r="F178" t="s">
        <v>408</v>
      </c>
      <c r="G178" s="4">
        <v>6902.8570352649313</v>
      </c>
      <c r="H178" s="7">
        <v>5</v>
      </c>
      <c r="I178" s="5">
        <v>2761.1428141059728</v>
      </c>
      <c r="J178" s="5">
        <v>2761.1428141059728</v>
      </c>
      <c r="K178" s="8">
        <v>5522.2856282119455</v>
      </c>
      <c r="L178" s="5">
        <v>114.48099415204679</v>
      </c>
      <c r="M178" s="7">
        <v>2</v>
      </c>
      <c r="N178" s="5">
        <v>0</v>
      </c>
      <c r="O178" s="5">
        <v>0</v>
      </c>
      <c r="P178" s="5">
        <v>0</v>
      </c>
      <c r="Q178" s="5">
        <v>22808.608452950561</v>
      </c>
      <c r="R178" s="5">
        <v>5</v>
      </c>
      <c r="S178" s="5">
        <v>7879.3374655647394</v>
      </c>
      <c r="T178" s="5">
        <v>829.40394374365667</v>
      </c>
      <c r="U178" s="5">
        <v>8708.7414093083953</v>
      </c>
      <c r="V178" s="26">
        <f>SUM(sev_pin_ma[[#This Row],[Total IDPs PiN]],sev_pin_ma[[#This Row],[Total Returnees PiN]],sev_pin_ma[[#This Row],[Total HC PiN]])</f>
        <v>14231.02703752034</v>
      </c>
    </row>
    <row r="179" spans="1:22" ht="15" x14ac:dyDescent="0.25">
      <c r="A179" t="s">
        <v>395</v>
      </c>
      <c r="B179" t="s">
        <v>396</v>
      </c>
      <c r="C179" t="s">
        <v>397</v>
      </c>
      <c r="D179" t="s">
        <v>396</v>
      </c>
      <c r="E179" t="s">
        <v>409</v>
      </c>
      <c r="F179" t="s">
        <v>410</v>
      </c>
      <c r="G179" s="4">
        <v>22930.622582632455</v>
      </c>
      <c r="H179" s="7">
        <v>5</v>
      </c>
      <c r="I179" s="5">
        <v>19261.722969411261</v>
      </c>
      <c r="J179" s="5">
        <v>1834.4498066105964</v>
      </c>
      <c r="K179" s="8">
        <v>21096.172776021856</v>
      </c>
      <c r="L179" s="5">
        <v>116.98888412706918</v>
      </c>
      <c r="M179" s="7">
        <v>2</v>
      </c>
      <c r="N179" s="5">
        <v>0</v>
      </c>
      <c r="O179" s="5">
        <v>0</v>
      </c>
      <c r="P179" s="5">
        <v>0</v>
      </c>
      <c r="Q179" s="5">
        <v>3922.7006401671406</v>
      </c>
      <c r="R179" s="5">
        <v>5</v>
      </c>
      <c r="S179" s="5">
        <v>2353.6203841002844</v>
      </c>
      <c r="T179" s="5">
        <v>627.63210242674256</v>
      </c>
      <c r="U179" s="5">
        <v>2981.252486527027</v>
      </c>
      <c r="V179" s="26">
        <f>SUM(sev_pin_ma[[#This Row],[Total IDPs PiN]],sev_pin_ma[[#This Row],[Total Returnees PiN]],sev_pin_ma[[#This Row],[Total HC PiN]])</f>
        <v>24077.425262548884</v>
      </c>
    </row>
    <row r="180" spans="1:22" ht="15" x14ac:dyDescent="0.25">
      <c r="A180" t="s">
        <v>395</v>
      </c>
      <c r="B180" t="s">
        <v>396</v>
      </c>
      <c r="C180" t="s">
        <v>411</v>
      </c>
      <c r="D180" t="s">
        <v>412</v>
      </c>
      <c r="E180" t="s">
        <v>413</v>
      </c>
      <c r="F180" t="s">
        <v>412</v>
      </c>
      <c r="G180" s="4">
        <v>47480.363862541933</v>
      </c>
      <c r="H180" s="7">
        <v>2</v>
      </c>
      <c r="I180" s="5">
        <v>8257.4545847899008</v>
      </c>
      <c r="J180" s="5">
        <v>0</v>
      </c>
      <c r="K180" s="8">
        <v>8257.4545847899008</v>
      </c>
      <c r="L180" s="5">
        <v>1008.11101721377</v>
      </c>
      <c r="M180" s="7">
        <v>2</v>
      </c>
      <c r="N180" s="5">
        <v>0</v>
      </c>
      <c r="O180" s="5">
        <v>0</v>
      </c>
      <c r="P180" s="5">
        <v>0</v>
      </c>
      <c r="Q180" s="5">
        <v>153248.55478356025</v>
      </c>
      <c r="R180" s="5">
        <v>2</v>
      </c>
      <c r="S180" s="5">
        <v>12987.165659623741</v>
      </c>
      <c r="T180" s="5">
        <v>2597.4331319247485</v>
      </c>
      <c r="U180" s="5">
        <v>15584.598791548489</v>
      </c>
      <c r="V180" s="26">
        <f>SUM(sev_pin_ma[[#This Row],[Total IDPs PiN]],sev_pin_ma[[#This Row],[Total Returnees PiN]],sev_pin_ma[[#This Row],[Total HC PiN]])</f>
        <v>23842.05337633839</v>
      </c>
    </row>
    <row r="181" spans="1:22" ht="15" x14ac:dyDescent="0.25">
      <c r="A181" t="s">
        <v>395</v>
      </c>
      <c r="B181" t="s">
        <v>396</v>
      </c>
      <c r="C181" t="s">
        <v>411</v>
      </c>
      <c r="D181" t="s">
        <v>412</v>
      </c>
      <c r="E181" t="s">
        <v>414</v>
      </c>
      <c r="F181" t="s">
        <v>415</v>
      </c>
      <c r="G181" s="4">
        <v>95.525123746932309</v>
      </c>
      <c r="H181" s="7">
        <v>2</v>
      </c>
      <c r="I181" s="5">
        <v>0</v>
      </c>
      <c r="J181" s="5">
        <v>0</v>
      </c>
      <c r="K181" s="8">
        <v>0</v>
      </c>
      <c r="L181" s="5">
        <v>168.15579634790566</v>
      </c>
      <c r="M181" s="7">
        <v>2</v>
      </c>
      <c r="N181" s="5">
        <v>0</v>
      </c>
      <c r="O181" s="5">
        <v>0</v>
      </c>
      <c r="P181" s="5">
        <v>0</v>
      </c>
      <c r="Q181" s="5">
        <v>22869.625656170705</v>
      </c>
      <c r="R181" s="5">
        <v>4</v>
      </c>
      <c r="S181" s="5">
        <v>7013.3518678923492</v>
      </c>
      <c r="T181" s="5">
        <v>1829.5700524936565</v>
      </c>
      <c r="U181" s="5">
        <v>8842.9219203860048</v>
      </c>
      <c r="V181" s="26">
        <f>SUM(sev_pin_ma[[#This Row],[Total IDPs PiN]],sev_pin_ma[[#This Row],[Total Returnees PiN]],sev_pin_ma[[#This Row],[Total HC PiN]])</f>
        <v>8842.9219203860048</v>
      </c>
    </row>
    <row r="182" spans="1:22" ht="15" x14ac:dyDescent="0.25">
      <c r="A182" t="s">
        <v>395</v>
      </c>
      <c r="B182" t="s">
        <v>396</v>
      </c>
      <c r="C182" t="s">
        <v>411</v>
      </c>
      <c r="D182" t="s">
        <v>412</v>
      </c>
      <c r="E182" t="s">
        <v>416</v>
      </c>
      <c r="F182" t="s">
        <v>417</v>
      </c>
      <c r="G182" s="4">
        <v>13063.93069884364</v>
      </c>
      <c r="H182" s="7">
        <v>2</v>
      </c>
      <c r="I182" s="5">
        <v>1567.6716838612367</v>
      </c>
      <c r="J182" s="5">
        <v>522.55722795374561</v>
      </c>
      <c r="K182" s="8">
        <v>2090.2289118149824</v>
      </c>
      <c r="L182" s="5">
        <v>477.35407742584215</v>
      </c>
      <c r="M182" s="7">
        <v>2</v>
      </c>
      <c r="N182" s="5">
        <v>0</v>
      </c>
      <c r="O182" s="5">
        <v>0</v>
      </c>
      <c r="P182" s="5">
        <v>0</v>
      </c>
      <c r="Q182" s="5">
        <v>15747.61259728507</v>
      </c>
      <c r="R182" s="5">
        <v>2</v>
      </c>
      <c r="S182" s="5">
        <v>617.55343518764982</v>
      </c>
      <c r="T182" s="5">
        <v>1543.8835879691244</v>
      </c>
      <c r="U182" s="5">
        <v>2161.4370231567741</v>
      </c>
      <c r="V182" s="26">
        <f>SUM(sev_pin_ma[[#This Row],[Total IDPs PiN]],sev_pin_ma[[#This Row],[Total Returnees PiN]],sev_pin_ma[[#This Row],[Total HC PiN]])</f>
        <v>4251.6659349717565</v>
      </c>
    </row>
    <row r="183" spans="1:22" ht="15" x14ac:dyDescent="0.25">
      <c r="A183" t="s">
        <v>395</v>
      </c>
      <c r="B183" t="s">
        <v>396</v>
      </c>
      <c r="C183" t="s">
        <v>411</v>
      </c>
      <c r="D183" t="s">
        <v>412</v>
      </c>
      <c r="E183" t="s">
        <v>418</v>
      </c>
      <c r="F183" t="s">
        <v>419</v>
      </c>
      <c r="G183" s="4">
        <v>2960.9589759898236</v>
      </c>
      <c r="H183" s="7">
        <v>2</v>
      </c>
      <c r="I183" s="5">
        <v>0</v>
      </c>
      <c r="J183" s="5">
        <v>0</v>
      </c>
      <c r="K183" s="8">
        <v>0</v>
      </c>
      <c r="L183" s="5">
        <v>156.88249324216886</v>
      </c>
      <c r="M183" s="7">
        <v>2</v>
      </c>
      <c r="N183" s="5">
        <v>0</v>
      </c>
      <c r="O183" s="5">
        <v>0</v>
      </c>
      <c r="P183" s="5">
        <v>0</v>
      </c>
      <c r="Q183" s="5">
        <v>21973.214644617587</v>
      </c>
      <c r="R183" s="5">
        <v>2</v>
      </c>
      <c r="S183" s="5">
        <v>1615.6775473983521</v>
      </c>
      <c r="T183" s="5">
        <v>0</v>
      </c>
      <c r="U183" s="5">
        <v>1615.6775473983521</v>
      </c>
      <c r="V183" s="26">
        <f>SUM(sev_pin_ma[[#This Row],[Total IDPs PiN]],sev_pin_ma[[#This Row],[Total Returnees PiN]],sev_pin_ma[[#This Row],[Total HC PiN]])</f>
        <v>1615.6775473983521</v>
      </c>
    </row>
    <row r="184" spans="1:22" ht="15" x14ac:dyDescent="0.25">
      <c r="A184" t="s">
        <v>395</v>
      </c>
      <c r="B184" t="s">
        <v>396</v>
      </c>
      <c r="C184" t="s">
        <v>420</v>
      </c>
      <c r="D184" t="s">
        <v>421</v>
      </c>
      <c r="E184" t="s">
        <v>422</v>
      </c>
      <c r="F184" t="s">
        <v>421</v>
      </c>
      <c r="G184" s="4">
        <v>15238.674023652366</v>
      </c>
      <c r="H184" s="7">
        <v>2</v>
      </c>
      <c r="I184" s="5">
        <v>1523.8674023652366</v>
      </c>
      <c r="J184" s="5">
        <v>0</v>
      </c>
      <c r="K184" s="8">
        <v>1523.8674023652366</v>
      </c>
      <c r="L184" s="5">
        <v>991.66245530803076</v>
      </c>
      <c r="M184" s="7">
        <v>2</v>
      </c>
      <c r="N184" s="5">
        <v>0</v>
      </c>
      <c r="O184" s="5">
        <v>0</v>
      </c>
      <c r="P184" s="5">
        <v>0</v>
      </c>
      <c r="Q184" s="5">
        <v>49636.505662128715</v>
      </c>
      <c r="R184" s="5">
        <v>2</v>
      </c>
      <c r="S184" s="5">
        <v>740.84336809147294</v>
      </c>
      <c r="T184" s="5">
        <v>0</v>
      </c>
      <c r="U184" s="5">
        <v>740.84336809147294</v>
      </c>
      <c r="V184" s="26">
        <f>SUM(sev_pin_ma[[#This Row],[Total IDPs PiN]],sev_pin_ma[[#This Row],[Total Returnees PiN]],sev_pin_ma[[#This Row],[Total HC PiN]])</f>
        <v>2264.7107704567097</v>
      </c>
    </row>
    <row r="185" spans="1:22" ht="15" x14ac:dyDescent="0.25">
      <c r="A185" t="s">
        <v>395</v>
      </c>
      <c r="B185" t="s">
        <v>396</v>
      </c>
      <c r="C185" t="s">
        <v>420</v>
      </c>
      <c r="D185" t="s">
        <v>421</v>
      </c>
      <c r="E185" t="s">
        <v>423</v>
      </c>
      <c r="F185" t="s">
        <v>424</v>
      </c>
      <c r="G185" s="4">
        <v>2282.4543090181592</v>
      </c>
      <c r="H185" s="7">
        <v>2</v>
      </c>
      <c r="I185" s="5">
        <v>0</v>
      </c>
      <c r="J185" s="5">
        <v>0</v>
      </c>
      <c r="K185" s="8">
        <v>0</v>
      </c>
      <c r="L185" s="5">
        <v>0</v>
      </c>
      <c r="M185" s="7">
        <v>2</v>
      </c>
      <c r="N185" s="5">
        <v>0</v>
      </c>
      <c r="O185" s="5">
        <v>0</v>
      </c>
      <c r="P185" s="5">
        <v>0</v>
      </c>
      <c r="Q185" s="5">
        <v>16685.417756232684</v>
      </c>
      <c r="R185" s="5">
        <v>2</v>
      </c>
      <c r="S185" s="5">
        <v>736.12137159850067</v>
      </c>
      <c r="T185" s="5">
        <v>245.3737905328336</v>
      </c>
      <c r="U185" s="5">
        <v>981.49516213133427</v>
      </c>
      <c r="V185" s="26">
        <f>SUM(sev_pin_ma[[#This Row],[Total IDPs PiN]],sev_pin_ma[[#This Row],[Total Returnees PiN]],sev_pin_ma[[#This Row],[Total HC PiN]])</f>
        <v>981.49516213133427</v>
      </c>
    </row>
    <row r="186" spans="1:22" ht="15" x14ac:dyDescent="0.25">
      <c r="A186" t="s">
        <v>395</v>
      </c>
      <c r="B186" t="s">
        <v>396</v>
      </c>
      <c r="C186" t="s">
        <v>420</v>
      </c>
      <c r="D186" t="s">
        <v>421</v>
      </c>
      <c r="E186" t="s">
        <v>425</v>
      </c>
      <c r="F186" t="s">
        <v>426</v>
      </c>
      <c r="G186" s="4">
        <v>1642.7229831966233</v>
      </c>
      <c r="H186" s="7">
        <v>2</v>
      </c>
      <c r="I186" s="5">
        <v>0</v>
      </c>
      <c r="J186" s="5">
        <v>0</v>
      </c>
      <c r="K186" s="8">
        <v>0</v>
      </c>
      <c r="L186" s="5">
        <v>384.69742972047459</v>
      </c>
      <c r="M186" s="7">
        <v>2</v>
      </c>
      <c r="N186" s="5">
        <v>0</v>
      </c>
      <c r="O186" s="5">
        <v>0</v>
      </c>
      <c r="P186" s="5">
        <v>0</v>
      </c>
      <c r="Q186" s="5">
        <v>28490.956743250776</v>
      </c>
      <c r="R186" s="5">
        <v>2</v>
      </c>
      <c r="S186" s="5">
        <v>2808.9675662359919</v>
      </c>
      <c r="T186" s="5">
        <v>0</v>
      </c>
      <c r="U186" s="5">
        <v>2808.9675662359919</v>
      </c>
      <c r="V186" s="26">
        <f>SUM(sev_pin_ma[[#This Row],[Total IDPs PiN]],sev_pin_ma[[#This Row],[Total Returnees PiN]],sev_pin_ma[[#This Row],[Total HC PiN]])</f>
        <v>2808.9675662359919</v>
      </c>
    </row>
    <row r="187" spans="1:22" ht="15" x14ac:dyDescent="0.25">
      <c r="A187" t="s">
        <v>395</v>
      </c>
      <c r="B187" t="s">
        <v>396</v>
      </c>
      <c r="C187" t="s">
        <v>427</v>
      </c>
      <c r="D187" t="s">
        <v>428</v>
      </c>
      <c r="E187" t="s">
        <v>429</v>
      </c>
      <c r="F187" t="s">
        <v>428</v>
      </c>
      <c r="G187" s="4">
        <v>5949.732859702619</v>
      </c>
      <c r="H187" s="7">
        <v>5</v>
      </c>
      <c r="I187" s="5">
        <v>2704.4240271375538</v>
      </c>
      <c r="J187" s="5">
        <v>540.88480542751086</v>
      </c>
      <c r="K187" s="8">
        <v>3245.3088325650647</v>
      </c>
      <c r="L187" s="5">
        <v>273.10015403476785</v>
      </c>
      <c r="M187" s="7">
        <v>5</v>
      </c>
      <c r="N187" s="5">
        <v>273.10015403476785</v>
      </c>
      <c r="O187" s="5">
        <v>0</v>
      </c>
      <c r="P187" s="5">
        <v>273.10015403476785</v>
      </c>
      <c r="Q187" s="5">
        <v>33842.799424727295</v>
      </c>
      <c r="R187" s="5">
        <v>5</v>
      </c>
      <c r="S187" s="5">
        <v>27870.540702716593</v>
      </c>
      <c r="T187" s="5">
        <v>1493.0646805026749</v>
      </c>
      <c r="U187" s="5">
        <v>29363.605383219267</v>
      </c>
      <c r="V187" s="26">
        <f>SUM(sev_pin_ma[[#This Row],[Total IDPs PiN]],sev_pin_ma[[#This Row],[Total Returnees PiN]],sev_pin_ma[[#This Row],[Total HC PiN]])</f>
        <v>32882.014369819102</v>
      </c>
    </row>
    <row r="188" spans="1:22" ht="15" x14ac:dyDescent="0.25">
      <c r="A188" t="s">
        <v>395</v>
      </c>
      <c r="B188" t="s">
        <v>396</v>
      </c>
      <c r="C188" t="s">
        <v>427</v>
      </c>
      <c r="D188" t="s">
        <v>428</v>
      </c>
      <c r="E188" t="s">
        <v>430</v>
      </c>
      <c r="F188" t="s">
        <v>431</v>
      </c>
      <c r="G188" s="4">
        <v>4311.9309768388412</v>
      </c>
      <c r="H188" s="7">
        <v>5</v>
      </c>
      <c r="I188" s="5">
        <v>1231.9802790968117</v>
      </c>
      <c r="J188" s="5">
        <v>1847.9704186452175</v>
      </c>
      <c r="K188" s="8">
        <v>3079.9506977420292</v>
      </c>
      <c r="L188" s="5">
        <v>320.12702296734182</v>
      </c>
      <c r="M188" s="7">
        <v>2</v>
      </c>
      <c r="N188" s="5">
        <v>0</v>
      </c>
      <c r="O188" s="5">
        <v>0</v>
      </c>
      <c r="P188" s="5">
        <v>0</v>
      </c>
      <c r="Q188" s="5">
        <v>17365.304399651126</v>
      </c>
      <c r="R188" s="5">
        <v>4</v>
      </c>
      <c r="S188" s="5">
        <v>5362.8145940099066</v>
      </c>
      <c r="T188" s="5">
        <v>3319.8376058156564</v>
      </c>
      <c r="U188" s="5">
        <v>8682.652199825563</v>
      </c>
      <c r="V188" s="26">
        <f>SUM(sev_pin_ma[[#This Row],[Total IDPs PiN]],sev_pin_ma[[#This Row],[Total Returnees PiN]],sev_pin_ma[[#This Row],[Total HC PiN]])</f>
        <v>11762.602897567593</v>
      </c>
    </row>
    <row r="189" spans="1:22" ht="15" x14ac:dyDescent="0.25">
      <c r="A189" t="s">
        <v>432</v>
      </c>
      <c r="B189" t="s">
        <v>433</v>
      </c>
      <c r="C189" t="s">
        <v>434</v>
      </c>
      <c r="D189" t="s">
        <v>433</v>
      </c>
      <c r="E189" t="s">
        <v>435</v>
      </c>
      <c r="F189" t="s">
        <v>433</v>
      </c>
      <c r="G189" s="4">
        <v>14725.123174456508</v>
      </c>
      <c r="H189" s="7">
        <v>5</v>
      </c>
      <c r="I189" s="5">
        <v>14725.123174456508</v>
      </c>
      <c r="J189" s="5">
        <v>0</v>
      </c>
      <c r="K189" s="8">
        <v>14725.123174456508</v>
      </c>
      <c r="L189" s="5">
        <v>19586.990682990683</v>
      </c>
      <c r="M189" s="7">
        <v>3</v>
      </c>
      <c r="N189" s="5">
        <v>2798.1415261415259</v>
      </c>
      <c r="O189" s="5">
        <v>5596.2830522830518</v>
      </c>
      <c r="P189" s="5">
        <v>8394.4245784245777</v>
      </c>
      <c r="Q189" s="5">
        <v>187120.30494340495</v>
      </c>
      <c r="R189" s="5">
        <v>3</v>
      </c>
      <c r="S189" s="5">
        <v>30343.8332340657</v>
      </c>
      <c r="T189" s="5">
        <v>12643.263847527374</v>
      </c>
      <c r="U189" s="5">
        <v>42987.097081593078</v>
      </c>
      <c r="V189" s="26">
        <f>SUM(sev_pin_ma[[#This Row],[Total IDPs PiN]],sev_pin_ma[[#This Row],[Total Returnees PiN]],sev_pin_ma[[#This Row],[Total HC PiN]])</f>
        <v>66106.644834474166</v>
      </c>
    </row>
    <row r="190" spans="1:22" ht="15" x14ac:dyDescent="0.25">
      <c r="A190" t="s">
        <v>432</v>
      </c>
      <c r="B190" t="s">
        <v>433</v>
      </c>
      <c r="C190" t="s">
        <v>434</v>
      </c>
      <c r="D190" t="s">
        <v>433</v>
      </c>
      <c r="E190" t="s">
        <v>436</v>
      </c>
      <c r="F190" t="s">
        <v>437</v>
      </c>
      <c r="G190" s="4">
        <v>23304.729185757296</v>
      </c>
      <c r="H190" s="7">
        <v>5</v>
      </c>
      <c r="I190" s="5">
        <v>21817.193280283427</v>
      </c>
      <c r="J190" s="5">
        <v>991.69060364924667</v>
      </c>
      <c r="K190" s="8">
        <v>22808.883883932675</v>
      </c>
      <c r="L190" s="5">
        <v>992.08543330278826</v>
      </c>
      <c r="M190" s="7">
        <v>2</v>
      </c>
      <c r="N190" s="5">
        <v>0</v>
      </c>
      <c r="O190" s="5">
        <v>0</v>
      </c>
      <c r="P190" s="5">
        <v>0</v>
      </c>
      <c r="Q190" s="5">
        <v>54257.066314308147</v>
      </c>
      <c r="R190" s="5">
        <v>5</v>
      </c>
      <c r="S190" s="5">
        <v>48920.305693228656</v>
      </c>
      <c r="T190" s="5">
        <v>1778.9202070264967</v>
      </c>
      <c r="U190" s="5">
        <v>50699.225900255151</v>
      </c>
      <c r="V190" s="26">
        <f>SUM(sev_pin_ma[[#This Row],[Total IDPs PiN]],sev_pin_ma[[#This Row],[Total Returnees PiN]],sev_pin_ma[[#This Row],[Total HC PiN]])</f>
        <v>73508.109784187822</v>
      </c>
    </row>
    <row r="191" spans="1:22" ht="15" x14ac:dyDescent="0.25">
      <c r="A191" t="s">
        <v>432</v>
      </c>
      <c r="B191" t="s">
        <v>433</v>
      </c>
      <c r="C191" t="s">
        <v>434</v>
      </c>
      <c r="D191" t="s">
        <v>433</v>
      </c>
      <c r="E191" t="s">
        <v>438</v>
      </c>
      <c r="F191" t="s">
        <v>439</v>
      </c>
      <c r="G191" s="4">
        <v>967.98900679441181</v>
      </c>
      <c r="H191" s="7">
        <v>5</v>
      </c>
      <c r="I191" s="5">
        <v>967.98900679441181</v>
      </c>
      <c r="J191" s="5">
        <v>0</v>
      </c>
      <c r="K191" s="8">
        <v>967.98900679441181</v>
      </c>
      <c r="L191" s="5">
        <v>1520.3365142377281</v>
      </c>
      <c r="M191" s="7">
        <v>5</v>
      </c>
      <c r="N191" s="5">
        <v>1520.3365142377281</v>
      </c>
      <c r="O191" s="5">
        <v>0</v>
      </c>
      <c r="P191" s="5">
        <v>1520.3365142377281</v>
      </c>
      <c r="Q191" s="5">
        <v>32066.985937857848</v>
      </c>
      <c r="R191" s="5">
        <v>5</v>
      </c>
      <c r="S191" s="5">
        <v>22533.557686062271</v>
      </c>
      <c r="T191" s="5">
        <v>866.67529561777974</v>
      </c>
      <c r="U191" s="5">
        <v>23400.232981680052</v>
      </c>
      <c r="V191" s="26">
        <f>SUM(sev_pin_ma[[#This Row],[Total IDPs PiN]],sev_pin_ma[[#This Row],[Total Returnees PiN]],sev_pin_ma[[#This Row],[Total HC PiN]])</f>
        <v>25888.558502712192</v>
      </c>
    </row>
    <row r="192" spans="1:22" ht="15" x14ac:dyDescent="0.25">
      <c r="A192" t="s">
        <v>432</v>
      </c>
      <c r="B192" t="s">
        <v>433</v>
      </c>
      <c r="C192" t="s">
        <v>434</v>
      </c>
      <c r="D192" t="s">
        <v>433</v>
      </c>
      <c r="E192" t="s">
        <v>440</v>
      </c>
      <c r="F192" t="s">
        <v>441</v>
      </c>
      <c r="G192" s="4">
        <v>284.73578708251478</v>
      </c>
      <c r="H192" s="7">
        <v>2</v>
      </c>
      <c r="I192" s="5">
        <v>0</v>
      </c>
      <c r="J192" s="5">
        <v>0</v>
      </c>
      <c r="K192" s="8">
        <v>0</v>
      </c>
      <c r="L192" s="5">
        <v>9758.6034964390965</v>
      </c>
      <c r="M192" s="7">
        <v>2</v>
      </c>
      <c r="N192" s="5">
        <v>0</v>
      </c>
      <c r="O192" s="5">
        <v>0</v>
      </c>
      <c r="P192" s="5">
        <v>0</v>
      </c>
      <c r="Q192" s="5">
        <v>10470.4107103389</v>
      </c>
      <c r="R192" s="5">
        <v>2</v>
      </c>
      <c r="S192" s="5">
        <v>0</v>
      </c>
      <c r="T192" s="5">
        <v>0</v>
      </c>
      <c r="U192" s="5">
        <v>0</v>
      </c>
      <c r="V192" s="26">
        <f>SUM(sev_pin_ma[[#This Row],[Total IDPs PiN]],sev_pin_ma[[#This Row],[Total Returnees PiN]],sev_pin_ma[[#This Row],[Total HC PiN]])</f>
        <v>0</v>
      </c>
    </row>
    <row r="193" spans="1:22" ht="15" x14ac:dyDescent="0.25">
      <c r="A193" t="s">
        <v>432</v>
      </c>
      <c r="B193" t="s">
        <v>433</v>
      </c>
      <c r="C193" t="s">
        <v>434</v>
      </c>
      <c r="D193" t="s">
        <v>433</v>
      </c>
      <c r="E193" t="s">
        <v>442</v>
      </c>
      <c r="F193" t="s">
        <v>443</v>
      </c>
      <c r="G193" s="4">
        <v>96.292696270630074</v>
      </c>
      <c r="H193" s="7">
        <v>2</v>
      </c>
      <c r="I193" s="5">
        <v>0</v>
      </c>
      <c r="J193" s="5">
        <v>0</v>
      </c>
      <c r="K193" s="8">
        <v>0</v>
      </c>
      <c r="L193" s="5">
        <v>2166.9971733381963</v>
      </c>
      <c r="M193" s="7">
        <v>2</v>
      </c>
      <c r="N193" s="5">
        <v>0</v>
      </c>
      <c r="O193" s="5">
        <v>0</v>
      </c>
      <c r="P193" s="5">
        <v>0</v>
      </c>
      <c r="Q193" s="5">
        <v>35572.921765295883</v>
      </c>
      <c r="R193" s="5">
        <v>5</v>
      </c>
      <c r="S193" s="5">
        <v>9258.7056649400238</v>
      </c>
      <c r="T193" s="5">
        <v>974.60059630947615</v>
      </c>
      <c r="U193" s="5">
        <v>10233.3062612495</v>
      </c>
      <c r="V193" s="26">
        <f>SUM(sev_pin_ma[[#This Row],[Total IDPs PiN]],sev_pin_ma[[#This Row],[Total Returnees PiN]],sev_pin_ma[[#This Row],[Total HC PiN]])</f>
        <v>10233.3062612495</v>
      </c>
    </row>
    <row r="194" spans="1:22" ht="15" x14ac:dyDescent="0.25">
      <c r="A194" t="s">
        <v>432</v>
      </c>
      <c r="B194" t="s">
        <v>433</v>
      </c>
      <c r="C194" t="s">
        <v>434</v>
      </c>
      <c r="D194" t="s">
        <v>433</v>
      </c>
      <c r="E194" t="s">
        <v>444</v>
      </c>
      <c r="F194" t="s">
        <v>445</v>
      </c>
      <c r="G194" s="4">
        <v>2449.0388214214613</v>
      </c>
      <c r="H194" s="7">
        <v>2</v>
      </c>
      <c r="I194" s="5">
        <v>0</v>
      </c>
      <c r="J194" s="5">
        <v>0</v>
      </c>
      <c r="K194" s="8">
        <v>0</v>
      </c>
      <c r="L194" s="5">
        <v>2612.6357381047183</v>
      </c>
      <c r="M194" s="7">
        <v>4</v>
      </c>
      <c r="N194" s="5">
        <v>653.15893452617956</v>
      </c>
      <c r="O194" s="5">
        <v>0</v>
      </c>
      <c r="P194" s="5">
        <v>653.15893452617956</v>
      </c>
      <c r="Q194" s="5">
        <v>20977.414207147125</v>
      </c>
      <c r="R194" s="5">
        <v>2</v>
      </c>
      <c r="S194" s="5">
        <v>295.45653812883273</v>
      </c>
      <c r="T194" s="5">
        <v>886.36961438649826</v>
      </c>
      <c r="U194" s="5">
        <v>1181.8261525153309</v>
      </c>
      <c r="V194" s="26">
        <f>SUM(sev_pin_ma[[#This Row],[Total IDPs PiN]],sev_pin_ma[[#This Row],[Total Returnees PiN]],sev_pin_ma[[#This Row],[Total HC PiN]])</f>
        <v>1834.9850870415105</v>
      </c>
    </row>
    <row r="195" spans="1:22" ht="15" x14ac:dyDescent="0.25">
      <c r="A195" t="s">
        <v>432</v>
      </c>
      <c r="B195" t="s">
        <v>433</v>
      </c>
      <c r="C195" t="s">
        <v>434</v>
      </c>
      <c r="D195" t="s">
        <v>433</v>
      </c>
      <c r="E195" t="s">
        <v>446</v>
      </c>
      <c r="F195" t="s">
        <v>447</v>
      </c>
      <c r="G195" s="4">
        <v>582.26455835412139</v>
      </c>
      <c r="H195" s="7">
        <v>5</v>
      </c>
      <c r="I195" s="5">
        <v>582.26455835412139</v>
      </c>
      <c r="J195" s="5">
        <v>0</v>
      </c>
      <c r="K195" s="8">
        <v>582.26455835412139</v>
      </c>
      <c r="L195" s="5">
        <v>578.05541696842897</v>
      </c>
      <c r="M195" s="7">
        <v>2</v>
      </c>
      <c r="N195" s="5">
        <v>0</v>
      </c>
      <c r="O195" s="5">
        <v>0</v>
      </c>
      <c r="P195" s="5">
        <v>0</v>
      </c>
      <c r="Q195" s="5">
        <v>22703.575955580593</v>
      </c>
      <c r="R195" s="5">
        <v>5</v>
      </c>
      <c r="S195" s="5">
        <v>22703.575955580593</v>
      </c>
      <c r="T195" s="5">
        <v>0</v>
      </c>
      <c r="U195" s="5">
        <v>22703.575955580593</v>
      </c>
      <c r="V195" s="26">
        <f>SUM(sev_pin_ma[[#This Row],[Total IDPs PiN]],sev_pin_ma[[#This Row],[Total Returnees PiN]],sev_pin_ma[[#This Row],[Total HC PiN]])</f>
        <v>23285.840513934712</v>
      </c>
    </row>
    <row r="196" spans="1:22" ht="15" x14ac:dyDescent="0.25">
      <c r="A196" t="s">
        <v>432</v>
      </c>
      <c r="B196" t="s">
        <v>433</v>
      </c>
      <c r="C196" t="s">
        <v>448</v>
      </c>
      <c r="D196" t="s">
        <v>449</v>
      </c>
      <c r="E196" t="s">
        <v>450</v>
      </c>
      <c r="F196" t="s">
        <v>449</v>
      </c>
      <c r="G196" s="4">
        <v>31.50330269250896</v>
      </c>
      <c r="H196" s="7">
        <v>2</v>
      </c>
      <c r="I196" s="5">
        <v>0</v>
      </c>
      <c r="J196" s="5">
        <v>0</v>
      </c>
      <c r="K196" s="8">
        <v>0</v>
      </c>
      <c r="L196" s="5">
        <v>9859.8011078089676</v>
      </c>
      <c r="M196" s="7">
        <v>2</v>
      </c>
      <c r="N196" s="5">
        <v>0</v>
      </c>
      <c r="O196" s="5">
        <v>0</v>
      </c>
      <c r="P196" s="5">
        <v>0</v>
      </c>
      <c r="Q196" s="5">
        <v>51022.747938902656</v>
      </c>
      <c r="R196" s="5">
        <v>2</v>
      </c>
      <c r="S196" s="5">
        <v>5669.1942154336284</v>
      </c>
      <c r="T196" s="5">
        <v>0</v>
      </c>
      <c r="U196" s="5">
        <v>5669.1942154336284</v>
      </c>
      <c r="V196" s="26">
        <f>SUM(sev_pin_ma[[#This Row],[Total IDPs PiN]],sev_pin_ma[[#This Row],[Total Returnees PiN]],sev_pin_ma[[#This Row],[Total HC PiN]])</f>
        <v>5669.1942154336284</v>
      </c>
    </row>
    <row r="197" spans="1:22" ht="15" x14ac:dyDescent="0.25">
      <c r="A197" t="s">
        <v>432</v>
      </c>
      <c r="B197" t="s">
        <v>433</v>
      </c>
      <c r="C197" t="s">
        <v>448</v>
      </c>
      <c r="D197" t="s">
        <v>449</v>
      </c>
      <c r="E197" t="s">
        <v>451</v>
      </c>
      <c r="F197" t="s">
        <v>452</v>
      </c>
      <c r="G197" s="4">
        <v>1676.3061315981608</v>
      </c>
      <c r="H197" s="7">
        <v>2</v>
      </c>
      <c r="I197" s="5">
        <v>0</v>
      </c>
      <c r="J197" s="5">
        <v>0</v>
      </c>
      <c r="K197" s="8">
        <v>0</v>
      </c>
      <c r="L197" s="5">
        <v>2930.6744886065248</v>
      </c>
      <c r="M197" s="7">
        <v>5</v>
      </c>
      <c r="N197" s="5">
        <v>976.89149620217495</v>
      </c>
      <c r="O197" s="5">
        <v>0</v>
      </c>
      <c r="P197" s="5">
        <v>976.89149620217495</v>
      </c>
      <c r="Q197" s="5">
        <v>37932.865116368434</v>
      </c>
      <c r="R197" s="5">
        <v>5</v>
      </c>
      <c r="S197" s="5">
        <v>11479.682864164155</v>
      </c>
      <c r="T197" s="5">
        <v>499.11664626800672</v>
      </c>
      <c r="U197" s="5">
        <v>11978.799510432162</v>
      </c>
      <c r="V197" s="26">
        <f>SUM(sev_pin_ma[[#This Row],[Total IDPs PiN]],sev_pin_ma[[#This Row],[Total Returnees PiN]],sev_pin_ma[[#This Row],[Total HC PiN]])</f>
        <v>12955.691006634337</v>
      </c>
    </row>
    <row r="198" spans="1:22" ht="15" x14ac:dyDescent="0.25">
      <c r="A198" t="s">
        <v>432</v>
      </c>
      <c r="B198" t="s">
        <v>433</v>
      </c>
      <c r="C198" t="s">
        <v>448</v>
      </c>
      <c r="D198" t="s">
        <v>449</v>
      </c>
      <c r="E198" t="s">
        <v>453</v>
      </c>
      <c r="F198" t="s">
        <v>454</v>
      </c>
      <c r="G198" s="4">
        <v>25.004790526065221</v>
      </c>
      <c r="H198" s="7">
        <v>2</v>
      </c>
      <c r="I198" s="5">
        <v>0</v>
      </c>
      <c r="J198" s="5">
        <v>0</v>
      </c>
      <c r="K198" s="8">
        <v>0</v>
      </c>
      <c r="L198" s="5">
        <v>1859.1797191144965</v>
      </c>
      <c r="M198" s="7">
        <v>2</v>
      </c>
      <c r="N198" s="5">
        <v>0</v>
      </c>
      <c r="O198" s="5">
        <v>0</v>
      </c>
      <c r="P198" s="5">
        <v>0</v>
      </c>
      <c r="Q198" s="5">
        <v>17889.232117353011</v>
      </c>
      <c r="R198" s="5">
        <v>2</v>
      </c>
      <c r="S198" s="5">
        <v>0</v>
      </c>
      <c r="T198" s="5">
        <v>245.05797421031519</v>
      </c>
      <c r="U198" s="5">
        <v>245.05797421031519</v>
      </c>
      <c r="V198" s="26">
        <f>SUM(sev_pin_ma[[#This Row],[Total IDPs PiN]],sev_pin_ma[[#This Row],[Total Returnees PiN]],sev_pin_ma[[#This Row],[Total HC PiN]])</f>
        <v>245.05797421031519</v>
      </c>
    </row>
    <row r="199" spans="1:22" ht="15" x14ac:dyDescent="0.25">
      <c r="A199" t="s">
        <v>432</v>
      </c>
      <c r="B199" t="s">
        <v>433</v>
      </c>
      <c r="C199" t="s">
        <v>448</v>
      </c>
      <c r="D199" t="s">
        <v>449</v>
      </c>
      <c r="E199" t="s">
        <v>455</v>
      </c>
      <c r="F199" t="s">
        <v>456</v>
      </c>
      <c r="G199" s="4">
        <v>2945.5556060047102</v>
      </c>
      <c r="H199" s="7">
        <v>2</v>
      </c>
      <c r="I199" s="5">
        <v>0</v>
      </c>
      <c r="J199" s="5">
        <v>0</v>
      </c>
      <c r="K199" s="8">
        <v>0</v>
      </c>
      <c r="L199" s="5">
        <v>1.5074491330627995</v>
      </c>
      <c r="M199" s="7">
        <v>5</v>
      </c>
      <c r="N199" s="5">
        <v>1.5074491330627995</v>
      </c>
      <c r="O199" s="5">
        <v>0</v>
      </c>
      <c r="P199" s="5">
        <v>1.5074491330627995</v>
      </c>
      <c r="Q199" s="5">
        <v>17020.913499247992</v>
      </c>
      <c r="R199" s="5">
        <v>5</v>
      </c>
      <c r="S199" s="5">
        <v>5843.0001564582662</v>
      </c>
      <c r="T199" s="5">
        <v>0</v>
      </c>
      <c r="U199" s="5">
        <v>5843.0001564582662</v>
      </c>
      <c r="V199" s="26">
        <f>SUM(sev_pin_ma[[#This Row],[Total IDPs PiN]],sev_pin_ma[[#This Row],[Total Returnees PiN]],sev_pin_ma[[#This Row],[Total HC PiN]])</f>
        <v>5844.5076055913287</v>
      </c>
    </row>
    <row r="200" spans="1:22" ht="15" x14ac:dyDescent="0.25">
      <c r="A200" t="s">
        <v>432</v>
      </c>
      <c r="B200" t="s">
        <v>433</v>
      </c>
      <c r="C200" t="s">
        <v>457</v>
      </c>
      <c r="D200" t="s">
        <v>458</v>
      </c>
      <c r="E200" t="s">
        <v>459</v>
      </c>
      <c r="F200" t="s">
        <v>458</v>
      </c>
      <c r="G200" s="4">
        <v>556.95169549242019</v>
      </c>
      <c r="H200" s="7">
        <v>2</v>
      </c>
      <c r="I200" s="5">
        <v>0</v>
      </c>
      <c r="J200" s="5">
        <v>0</v>
      </c>
      <c r="K200" s="8">
        <v>0</v>
      </c>
      <c r="L200" s="5">
        <v>16197.078893158332</v>
      </c>
      <c r="M200" s="7">
        <v>3</v>
      </c>
      <c r="N200" s="5">
        <v>0</v>
      </c>
      <c r="O200" s="5">
        <v>8998.3771628657396</v>
      </c>
      <c r="P200" s="5">
        <v>8998.3771628657396</v>
      </c>
      <c r="Q200" s="5">
        <v>60845.655059571356</v>
      </c>
      <c r="R200" s="5">
        <v>3</v>
      </c>
      <c r="S200" s="5">
        <v>881.82108781987529</v>
      </c>
      <c r="T200" s="5">
        <v>11463.674141658381</v>
      </c>
      <c r="U200" s="5">
        <v>12345.495229478256</v>
      </c>
      <c r="V200" s="26">
        <f>SUM(sev_pin_ma[[#This Row],[Total IDPs PiN]],sev_pin_ma[[#This Row],[Total Returnees PiN]],sev_pin_ma[[#This Row],[Total HC PiN]])</f>
        <v>21343.872392343997</v>
      </c>
    </row>
    <row r="201" spans="1:22" ht="15" x14ac:dyDescent="0.25">
      <c r="A201" t="s">
        <v>432</v>
      </c>
      <c r="B201" t="s">
        <v>433</v>
      </c>
      <c r="C201" t="s">
        <v>457</v>
      </c>
      <c r="D201" t="s">
        <v>458</v>
      </c>
      <c r="E201" t="s">
        <v>460</v>
      </c>
      <c r="F201" t="s">
        <v>461</v>
      </c>
      <c r="G201" s="4">
        <v>1753.4085568827099</v>
      </c>
      <c r="H201" s="7">
        <v>5</v>
      </c>
      <c r="I201" s="5">
        <v>1753.4085568827099</v>
      </c>
      <c r="J201" s="5">
        <v>0</v>
      </c>
      <c r="K201" s="8">
        <v>1753.4085568827099</v>
      </c>
      <c r="L201" s="5">
        <v>1094.5731349128646</v>
      </c>
      <c r="M201" s="7">
        <v>5</v>
      </c>
      <c r="N201" s="5">
        <v>1094.5731349128646</v>
      </c>
      <c r="O201" s="5">
        <v>0</v>
      </c>
      <c r="P201" s="5">
        <v>1094.5731349128646</v>
      </c>
      <c r="Q201" s="5">
        <v>27014.467045232032</v>
      </c>
      <c r="R201" s="5">
        <v>5</v>
      </c>
      <c r="S201" s="5">
        <v>24424.038698428958</v>
      </c>
      <c r="T201" s="5">
        <v>0</v>
      </c>
      <c r="U201" s="5">
        <v>24424.038698428958</v>
      </c>
      <c r="V201" s="26">
        <f>SUM(sev_pin_ma[[#This Row],[Total IDPs PiN]],sev_pin_ma[[#This Row],[Total Returnees PiN]],sev_pin_ma[[#This Row],[Total HC PiN]])</f>
        <v>27272.020390224534</v>
      </c>
    </row>
    <row r="202" spans="1:22" ht="15" x14ac:dyDescent="0.25">
      <c r="A202" t="s">
        <v>432</v>
      </c>
      <c r="B202" t="s">
        <v>433</v>
      </c>
      <c r="C202" t="s">
        <v>457</v>
      </c>
      <c r="D202" t="s">
        <v>458</v>
      </c>
      <c r="E202" t="s">
        <v>462</v>
      </c>
      <c r="F202" t="s">
        <v>463</v>
      </c>
      <c r="G202" s="4">
        <v>552.04170620823288</v>
      </c>
      <c r="H202" s="7">
        <v>2</v>
      </c>
      <c r="I202" s="5">
        <v>0</v>
      </c>
      <c r="J202" s="5">
        <v>0</v>
      </c>
      <c r="K202" s="8">
        <v>0</v>
      </c>
      <c r="L202" s="5">
        <v>25013.271274190745</v>
      </c>
      <c r="M202" s="7">
        <v>2</v>
      </c>
      <c r="N202" s="5">
        <v>0</v>
      </c>
      <c r="O202" s="5">
        <v>1191.1081559138449</v>
      </c>
      <c r="P202" s="5">
        <v>1191.1081559138449</v>
      </c>
      <c r="Q202" s="5">
        <v>108486.56336471817</v>
      </c>
      <c r="R202" s="5">
        <v>2</v>
      </c>
      <c r="S202" s="5">
        <v>0</v>
      </c>
      <c r="T202" s="5">
        <v>1643.7358085563342</v>
      </c>
      <c r="U202" s="5">
        <v>1643.7358085563342</v>
      </c>
      <c r="V202" s="26">
        <f>SUM(sev_pin_ma[[#This Row],[Total IDPs PiN]],sev_pin_ma[[#This Row],[Total Returnees PiN]],sev_pin_ma[[#This Row],[Total HC PiN]])</f>
        <v>2834.8439644701793</v>
      </c>
    </row>
    <row r="203" spans="1:22" ht="15" x14ac:dyDescent="0.25">
      <c r="A203" t="s">
        <v>464</v>
      </c>
      <c r="B203" t="s">
        <v>465</v>
      </c>
      <c r="C203" t="s">
        <v>466</v>
      </c>
      <c r="D203" t="s">
        <v>465</v>
      </c>
      <c r="E203" t="s">
        <v>467</v>
      </c>
      <c r="F203" t="s">
        <v>465</v>
      </c>
      <c r="G203" s="4">
        <v>26903.590772064978</v>
      </c>
      <c r="H203" s="7">
        <v>3</v>
      </c>
      <c r="I203" s="5">
        <v>1379.6713216443577</v>
      </c>
      <c r="J203" s="5">
        <v>4139.013964933074</v>
      </c>
      <c r="K203" s="8">
        <v>5518.6852865774317</v>
      </c>
      <c r="L203" s="5">
        <v>3323.1832152505222</v>
      </c>
      <c r="M203" s="7">
        <v>2</v>
      </c>
      <c r="N203" s="5">
        <v>0</v>
      </c>
      <c r="O203" s="5">
        <v>0</v>
      </c>
      <c r="P203" s="5">
        <v>0</v>
      </c>
      <c r="Q203" s="5">
        <v>102583.49317716793</v>
      </c>
      <c r="R203" s="5">
        <v>5</v>
      </c>
      <c r="S203" s="5">
        <v>38102.440322948038</v>
      </c>
      <c r="T203" s="5">
        <v>8792.8708437572459</v>
      </c>
      <c r="U203" s="5">
        <v>46895.311166705287</v>
      </c>
      <c r="V203" s="26">
        <f>SUM(sev_pin_ma[[#This Row],[Total IDPs PiN]],sev_pin_ma[[#This Row],[Total Returnees PiN]],sev_pin_ma[[#This Row],[Total HC PiN]])</f>
        <v>52413.996453282722</v>
      </c>
    </row>
    <row r="204" spans="1:22" ht="15" x14ac:dyDescent="0.25">
      <c r="A204" t="s">
        <v>464</v>
      </c>
      <c r="B204" t="s">
        <v>465</v>
      </c>
      <c r="C204" t="s">
        <v>466</v>
      </c>
      <c r="D204" t="s">
        <v>465</v>
      </c>
      <c r="E204" t="s">
        <v>468</v>
      </c>
      <c r="F204" t="s">
        <v>469</v>
      </c>
      <c r="G204" s="4">
        <v>35.846974115931459</v>
      </c>
      <c r="H204" s="7">
        <v>2</v>
      </c>
      <c r="I204" s="5">
        <v>0</v>
      </c>
      <c r="J204" s="5">
        <v>0</v>
      </c>
      <c r="K204" s="8">
        <v>0</v>
      </c>
      <c r="L204" s="5">
        <v>17.486328837039736</v>
      </c>
      <c r="M204" s="7">
        <v>2</v>
      </c>
      <c r="N204" s="5">
        <v>0</v>
      </c>
      <c r="O204" s="5">
        <v>0</v>
      </c>
      <c r="P204" s="5">
        <v>0</v>
      </c>
      <c r="Q204" s="5">
        <v>1769.7999453153479</v>
      </c>
      <c r="R204" s="5">
        <v>2</v>
      </c>
      <c r="S204" s="5">
        <v>0</v>
      </c>
      <c r="T204" s="5">
        <v>0</v>
      </c>
      <c r="U204" s="5">
        <v>0</v>
      </c>
      <c r="V204" s="26">
        <f>SUM(sev_pin_ma[[#This Row],[Total IDPs PiN]],sev_pin_ma[[#This Row],[Total Returnees PiN]],sev_pin_ma[[#This Row],[Total HC PiN]])</f>
        <v>0</v>
      </c>
    </row>
    <row r="205" spans="1:22" ht="15" x14ac:dyDescent="0.25">
      <c r="A205" t="s">
        <v>464</v>
      </c>
      <c r="B205" t="s">
        <v>465</v>
      </c>
      <c r="C205" t="s">
        <v>466</v>
      </c>
      <c r="D205" t="s">
        <v>465</v>
      </c>
      <c r="E205" t="s">
        <v>470</v>
      </c>
      <c r="F205" t="s">
        <v>471</v>
      </c>
      <c r="G205" s="4">
        <v>3713.2836135416187</v>
      </c>
      <c r="H205" s="7">
        <v>2</v>
      </c>
      <c r="I205" s="5">
        <v>0</v>
      </c>
      <c r="J205" s="5">
        <v>530.46908764880266</v>
      </c>
      <c r="K205" s="8">
        <v>530.46908764880266</v>
      </c>
      <c r="L205" s="5">
        <v>157.34252599752622</v>
      </c>
      <c r="M205" s="7">
        <v>2</v>
      </c>
      <c r="N205" s="5">
        <v>0</v>
      </c>
      <c r="O205" s="5">
        <v>0</v>
      </c>
      <c r="P205" s="5">
        <v>0</v>
      </c>
      <c r="Q205" s="5">
        <v>7023.0270511704621</v>
      </c>
      <c r="R205" s="5">
        <v>2</v>
      </c>
      <c r="S205" s="5">
        <v>419.28519708480371</v>
      </c>
      <c r="T205" s="5">
        <v>209.64259854240186</v>
      </c>
      <c r="U205" s="5">
        <v>628.92779562720557</v>
      </c>
      <c r="V205" s="26">
        <f>SUM(sev_pin_ma[[#This Row],[Total IDPs PiN]],sev_pin_ma[[#This Row],[Total Returnees PiN]],sev_pin_ma[[#This Row],[Total HC PiN]])</f>
        <v>1159.3968832760083</v>
      </c>
    </row>
    <row r="206" spans="1:22" ht="15" x14ac:dyDescent="0.25">
      <c r="A206" t="s">
        <v>464</v>
      </c>
      <c r="B206" t="s">
        <v>465</v>
      </c>
      <c r="C206" t="s">
        <v>466</v>
      </c>
      <c r="D206" t="s">
        <v>465</v>
      </c>
      <c r="E206" t="s">
        <v>472</v>
      </c>
      <c r="F206" t="s">
        <v>473</v>
      </c>
      <c r="G206" s="4">
        <v>1099.0402495471926</v>
      </c>
      <c r="H206" s="7">
        <v>5</v>
      </c>
      <c r="I206" s="5">
        <v>549.52012477359631</v>
      </c>
      <c r="J206" s="5">
        <v>0</v>
      </c>
      <c r="K206" s="8">
        <v>549.52012477359631</v>
      </c>
      <c r="L206" s="5">
        <v>16.576776011269875</v>
      </c>
      <c r="M206" s="7">
        <v>2</v>
      </c>
      <c r="N206" s="5">
        <v>0</v>
      </c>
      <c r="O206" s="5">
        <v>0</v>
      </c>
      <c r="P206" s="5">
        <v>0</v>
      </c>
      <c r="Q206" s="5">
        <v>7561.9106460052335</v>
      </c>
      <c r="R206" s="5">
        <v>5</v>
      </c>
      <c r="S206" s="5">
        <v>4454.2761339482886</v>
      </c>
      <c r="T206" s="5">
        <v>828.70253654851865</v>
      </c>
      <c r="U206" s="5">
        <v>5282.9786704968074</v>
      </c>
      <c r="V206" s="26">
        <f>SUM(sev_pin_ma[[#This Row],[Total IDPs PiN]],sev_pin_ma[[#This Row],[Total Returnees PiN]],sev_pin_ma[[#This Row],[Total HC PiN]])</f>
        <v>5832.4987952704032</v>
      </c>
    </row>
    <row r="207" spans="1:22" ht="15" x14ac:dyDescent="0.25">
      <c r="A207" t="s">
        <v>464</v>
      </c>
      <c r="B207" t="s">
        <v>465</v>
      </c>
      <c r="C207" t="s">
        <v>466</v>
      </c>
      <c r="D207" t="s">
        <v>465</v>
      </c>
      <c r="E207" t="s">
        <v>474</v>
      </c>
      <c r="F207" t="s">
        <v>475</v>
      </c>
      <c r="G207" s="4">
        <v>952.97755735185285</v>
      </c>
      <c r="H207" s="7">
        <v>2</v>
      </c>
      <c r="I207" s="5">
        <v>0</v>
      </c>
      <c r="J207" s="5">
        <v>0</v>
      </c>
      <c r="K207" s="8">
        <v>0</v>
      </c>
      <c r="L207" s="5">
        <v>151.62859338532476</v>
      </c>
      <c r="M207" s="7">
        <v>2</v>
      </c>
      <c r="N207" s="5">
        <v>0</v>
      </c>
      <c r="O207" s="5">
        <v>0</v>
      </c>
      <c r="P207" s="5">
        <v>0</v>
      </c>
      <c r="Q207" s="5">
        <v>14613.691071326919</v>
      </c>
      <c r="R207" s="5">
        <v>2</v>
      </c>
      <c r="S207" s="5">
        <v>1440.7864436519496</v>
      </c>
      <c r="T207" s="5">
        <v>1029.133174037107</v>
      </c>
      <c r="U207" s="5">
        <v>2469.9196176890564</v>
      </c>
      <c r="V207" s="26">
        <f>SUM(sev_pin_ma[[#This Row],[Total IDPs PiN]],sev_pin_ma[[#This Row],[Total Returnees PiN]],sev_pin_ma[[#This Row],[Total HC PiN]])</f>
        <v>2469.9196176890564</v>
      </c>
    </row>
    <row r="208" spans="1:22" ht="15" x14ac:dyDescent="0.25">
      <c r="A208" t="s">
        <v>464</v>
      </c>
      <c r="B208" t="s">
        <v>465</v>
      </c>
      <c r="C208" t="s">
        <v>466</v>
      </c>
      <c r="D208" t="s">
        <v>465</v>
      </c>
      <c r="E208" t="s">
        <v>476</v>
      </c>
      <c r="F208" t="s">
        <v>477</v>
      </c>
      <c r="G208" s="4">
        <v>1541.5459380157713</v>
      </c>
      <c r="H208" s="7">
        <v>2</v>
      </c>
      <c r="I208" s="5">
        <v>0</v>
      </c>
      <c r="J208" s="5">
        <v>0</v>
      </c>
      <c r="K208" s="8">
        <v>0</v>
      </c>
      <c r="L208" s="5">
        <v>739.35448377040166</v>
      </c>
      <c r="M208" s="7">
        <v>2</v>
      </c>
      <c r="N208" s="5">
        <v>0</v>
      </c>
      <c r="O208" s="5">
        <v>0</v>
      </c>
      <c r="P208" s="5">
        <v>0</v>
      </c>
      <c r="Q208" s="5">
        <v>5847.2207592151108</v>
      </c>
      <c r="R208" s="5">
        <v>2</v>
      </c>
      <c r="S208" s="5">
        <v>84.742329843697263</v>
      </c>
      <c r="T208" s="5">
        <v>0</v>
      </c>
      <c r="U208" s="5">
        <v>84.742329843697263</v>
      </c>
      <c r="V208" s="26">
        <f>SUM(sev_pin_ma[[#This Row],[Total IDPs PiN]],sev_pin_ma[[#This Row],[Total Returnees PiN]],sev_pin_ma[[#This Row],[Total HC PiN]])</f>
        <v>84.742329843697263</v>
      </c>
    </row>
    <row r="209" spans="1:22" ht="15" x14ac:dyDescent="0.25">
      <c r="A209" t="s">
        <v>464</v>
      </c>
      <c r="B209" t="s">
        <v>465</v>
      </c>
      <c r="C209" t="s">
        <v>466</v>
      </c>
      <c r="D209" t="s">
        <v>465</v>
      </c>
      <c r="E209" t="s">
        <v>478</v>
      </c>
      <c r="F209" t="s">
        <v>479</v>
      </c>
      <c r="G209" s="4">
        <v>4150.5551796783211</v>
      </c>
      <c r="H209" s="7">
        <v>2</v>
      </c>
      <c r="I209" s="5">
        <v>0</v>
      </c>
      <c r="J209" s="5">
        <v>461.17279774203564</v>
      </c>
      <c r="K209" s="8">
        <v>461.17279774203564</v>
      </c>
      <c r="L209" s="5">
        <v>59.932767491795971</v>
      </c>
      <c r="M209" s="7">
        <v>2</v>
      </c>
      <c r="N209" s="5">
        <v>0</v>
      </c>
      <c r="O209" s="5">
        <v>0</v>
      </c>
      <c r="P209" s="5">
        <v>0</v>
      </c>
      <c r="Q209" s="5">
        <v>7495.4783049062098</v>
      </c>
      <c r="R209" s="5">
        <v>2</v>
      </c>
      <c r="S209" s="5">
        <v>217.26024072191913</v>
      </c>
      <c r="T209" s="5">
        <v>325.89036108287866</v>
      </c>
      <c r="U209" s="5">
        <v>543.15060180479782</v>
      </c>
      <c r="V209" s="26">
        <f>SUM(sev_pin_ma[[#This Row],[Total IDPs PiN]],sev_pin_ma[[#This Row],[Total Returnees PiN]],sev_pin_ma[[#This Row],[Total HC PiN]])</f>
        <v>1004.3233995468335</v>
      </c>
    </row>
    <row r="210" spans="1:22" ht="15" x14ac:dyDescent="0.25">
      <c r="A210" t="s">
        <v>464</v>
      </c>
      <c r="B210" t="s">
        <v>465</v>
      </c>
      <c r="C210" t="s">
        <v>480</v>
      </c>
      <c r="D210" t="s">
        <v>481</v>
      </c>
      <c r="E210" t="s">
        <v>482</v>
      </c>
      <c r="F210" t="s">
        <v>481</v>
      </c>
      <c r="G210" s="4">
        <v>8988.3421603526094</v>
      </c>
      <c r="H210" s="7">
        <v>2</v>
      </c>
      <c r="I210" s="5">
        <v>0</v>
      </c>
      <c r="J210" s="5">
        <v>0</v>
      </c>
      <c r="K210" s="8">
        <v>0</v>
      </c>
      <c r="L210" s="5">
        <v>10758.315917783293</v>
      </c>
      <c r="M210" s="7">
        <v>2</v>
      </c>
      <c r="N210" s="5">
        <v>652.01914653232086</v>
      </c>
      <c r="O210" s="5">
        <v>163.00478663308022</v>
      </c>
      <c r="P210" s="5">
        <v>815.0239331654011</v>
      </c>
      <c r="Q210" s="5">
        <v>27492.984540644622</v>
      </c>
      <c r="R210" s="5">
        <v>2</v>
      </c>
      <c r="S210" s="5">
        <v>4123.9476810966889</v>
      </c>
      <c r="T210" s="5">
        <v>1030.9869202741722</v>
      </c>
      <c r="U210" s="5">
        <v>5154.9346013708609</v>
      </c>
      <c r="V210" s="26">
        <f>SUM(sev_pin_ma[[#This Row],[Total IDPs PiN]],sev_pin_ma[[#This Row],[Total Returnees PiN]],sev_pin_ma[[#This Row],[Total HC PiN]])</f>
        <v>5969.9585345362621</v>
      </c>
    </row>
    <row r="211" spans="1:22" ht="15" x14ac:dyDescent="0.25">
      <c r="A211" t="s">
        <v>464</v>
      </c>
      <c r="B211" t="s">
        <v>465</v>
      </c>
      <c r="C211" t="s">
        <v>480</v>
      </c>
      <c r="D211" t="s">
        <v>481</v>
      </c>
      <c r="E211" t="s">
        <v>483</v>
      </c>
      <c r="F211" t="s">
        <v>484</v>
      </c>
      <c r="G211" s="4">
        <v>11.620258240436282</v>
      </c>
      <c r="H211" s="7">
        <v>2</v>
      </c>
      <c r="I211" s="5">
        <v>0</v>
      </c>
      <c r="J211" s="5">
        <v>0</v>
      </c>
      <c r="K211" s="8">
        <v>0</v>
      </c>
      <c r="L211" s="5">
        <v>0</v>
      </c>
      <c r="M211" s="7">
        <v>2</v>
      </c>
      <c r="N211" s="5">
        <v>0</v>
      </c>
      <c r="O211" s="5">
        <v>0</v>
      </c>
      <c r="P211" s="5">
        <v>0</v>
      </c>
      <c r="Q211" s="5">
        <v>5056.3164648327856</v>
      </c>
      <c r="R211" s="5">
        <v>2</v>
      </c>
      <c r="S211" s="5">
        <v>68.328600876118728</v>
      </c>
      <c r="T211" s="5">
        <v>0</v>
      </c>
      <c r="U211" s="5">
        <v>68.328600876118728</v>
      </c>
      <c r="V211" s="26">
        <f>SUM(sev_pin_ma[[#This Row],[Total IDPs PiN]],sev_pin_ma[[#This Row],[Total Returnees PiN]],sev_pin_ma[[#This Row],[Total HC PiN]])</f>
        <v>68.328600876118728</v>
      </c>
    </row>
    <row r="212" spans="1:22" ht="15" x14ac:dyDescent="0.25">
      <c r="A212" t="s">
        <v>464</v>
      </c>
      <c r="B212" t="s">
        <v>465</v>
      </c>
      <c r="C212" t="s">
        <v>480</v>
      </c>
      <c r="D212" t="s">
        <v>481</v>
      </c>
      <c r="E212" t="s">
        <v>485</v>
      </c>
      <c r="F212" t="s">
        <v>486</v>
      </c>
      <c r="G212" s="4">
        <v>1224.7581294518427</v>
      </c>
      <c r="H212" s="7">
        <v>5</v>
      </c>
      <c r="I212" s="5">
        <v>612.37906472592135</v>
      </c>
      <c r="J212" s="5">
        <v>0</v>
      </c>
      <c r="K212" s="8">
        <v>612.37906472592135</v>
      </c>
      <c r="L212" s="5">
        <v>0</v>
      </c>
      <c r="M212" s="7">
        <v>2</v>
      </c>
      <c r="N212" s="5">
        <v>0</v>
      </c>
      <c r="O212" s="5">
        <v>0</v>
      </c>
      <c r="P212" s="5">
        <v>0</v>
      </c>
      <c r="Q212" s="5">
        <v>3009.864633013317</v>
      </c>
      <c r="R212" s="5">
        <v>5</v>
      </c>
      <c r="S212" s="5">
        <v>805.45673277821152</v>
      </c>
      <c r="T212" s="5">
        <v>84.784919239811742</v>
      </c>
      <c r="U212" s="5">
        <v>890.24165201802327</v>
      </c>
      <c r="V212" s="26">
        <f>SUM(sev_pin_ma[[#This Row],[Total IDPs PiN]],sev_pin_ma[[#This Row],[Total Returnees PiN]],sev_pin_ma[[#This Row],[Total HC PiN]])</f>
        <v>1502.6207167439447</v>
      </c>
    </row>
    <row r="213" spans="1:22" ht="15" x14ac:dyDescent="0.25">
      <c r="A213" t="s">
        <v>464</v>
      </c>
      <c r="B213" t="s">
        <v>465</v>
      </c>
      <c r="C213" t="s">
        <v>487</v>
      </c>
      <c r="D213" t="s">
        <v>488</v>
      </c>
      <c r="E213" t="s">
        <v>489</v>
      </c>
      <c r="F213" t="s">
        <v>488</v>
      </c>
      <c r="G213" s="4">
        <v>3179.805340267013</v>
      </c>
      <c r="H213" s="7">
        <v>5</v>
      </c>
      <c r="I213" s="5">
        <v>3179.805340267013</v>
      </c>
      <c r="J213" s="5">
        <v>0</v>
      </c>
      <c r="K213" s="8">
        <v>3179.805340267013</v>
      </c>
      <c r="L213" s="5">
        <v>74.255962798139905</v>
      </c>
      <c r="M213" s="7">
        <v>2</v>
      </c>
      <c r="N213" s="5">
        <v>0</v>
      </c>
      <c r="O213" s="5">
        <v>0</v>
      </c>
      <c r="P213" s="5">
        <v>0</v>
      </c>
      <c r="Q213" s="5">
        <v>23255.310345517275</v>
      </c>
      <c r="R213" s="5">
        <v>5</v>
      </c>
      <c r="S213" s="5">
        <v>11627.655172758637</v>
      </c>
      <c r="T213" s="5">
        <v>2514.0876049207868</v>
      </c>
      <c r="U213" s="5">
        <v>14141.742777679425</v>
      </c>
      <c r="V213" s="26">
        <f>SUM(sev_pin_ma[[#This Row],[Total IDPs PiN]],sev_pin_ma[[#This Row],[Total Returnees PiN]],sev_pin_ma[[#This Row],[Total HC PiN]])</f>
        <v>17321.548117946437</v>
      </c>
    </row>
    <row r="214" spans="1:22" ht="15" x14ac:dyDescent="0.25">
      <c r="A214" t="s">
        <v>464</v>
      </c>
      <c r="B214" t="s">
        <v>465</v>
      </c>
      <c r="C214" t="s">
        <v>487</v>
      </c>
      <c r="D214" t="s">
        <v>488</v>
      </c>
      <c r="E214" t="s">
        <v>490</v>
      </c>
      <c r="F214" t="s">
        <v>491</v>
      </c>
      <c r="G214" s="4">
        <v>1540.2177700348432</v>
      </c>
      <c r="H214" s="7">
        <v>2</v>
      </c>
      <c r="I214" s="5">
        <v>0</v>
      </c>
      <c r="J214" s="5">
        <v>0</v>
      </c>
      <c r="K214" s="8">
        <v>0</v>
      </c>
      <c r="L214" s="5">
        <v>25.886012941762068</v>
      </c>
      <c r="M214" s="7">
        <v>2</v>
      </c>
      <c r="N214" s="5">
        <v>0</v>
      </c>
      <c r="O214" s="5">
        <v>0</v>
      </c>
      <c r="P214" s="5">
        <v>0</v>
      </c>
      <c r="Q214" s="5">
        <v>4944.8868093578903</v>
      </c>
      <c r="R214" s="5">
        <v>2</v>
      </c>
      <c r="S214" s="5">
        <v>74.922527414513496</v>
      </c>
      <c r="T214" s="5">
        <v>149.84505482902699</v>
      </c>
      <c r="U214" s="5">
        <v>224.76758224354049</v>
      </c>
      <c r="V214" s="26">
        <f>SUM(sev_pin_ma[[#This Row],[Total IDPs PiN]],sev_pin_ma[[#This Row],[Total Returnees PiN]],sev_pin_ma[[#This Row],[Total HC PiN]])</f>
        <v>224.76758224354049</v>
      </c>
    </row>
    <row r="215" spans="1:22" ht="15" x14ac:dyDescent="0.25">
      <c r="A215" t="s">
        <v>464</v>
      </c>
      <c r="B215" t="s">
        <v>465</v>
      </c>
      <c r="C215" t="s">
        <v>487</v>
      </c>
      <c r="D215" t="s">
        <v>488</v>
      </c>
      <c r="E215" t="s">
        <v>492</v>
      </c>
      <c r="F215" t="s">
        <v>493</v>
      </c>
      <c r="G215" s="4">
        <v>117.14836223506742</v>
      </c>
      <c r="H215" s="7">
        <v>3</v>
      </c>
      <c r="I215" s="5">
        <v>0</v>
      </c>
      <c r="J215" s="5">
        <v>117.14836223506742</v>
      </c>
      <c r="K215" s="8">
        <v>117.14836223506742</v>
      </c>
      <c r="L215" s="5">
        <v>0</v>
      </c>
      <c r="M215" s="7">
        <v>2</v>
      </c>
      <c r="N215" s="5">
        <v>0</v>
      </c>
      <c r="O215" s="5">
        <v>0</v>
      </c>
      <c r="P215" s="5">
        <v>0</v>
      </c>
      <c r="Q215" s="5">
        <v>2806.2670520231213</v>
      </c>
      <c r="R215" s="5">
        <v>5</v>
      </c>
      <c r="S215" s="5">
        <v>2173.8688431165024</v>
      </c>
      <c r="T215" s="5">
        <v>0</v>
      </c>
      <c r="U215" s="5">
        <v>2173.8688431165024</v>
      </c>
      <c r="V215" s="26">
        <f>SUM(sev_pin_ma[[#This Row],[Total IDPs PiN]],sev_pin_ma[[#This Row],[Total Returnees PiN]],sev_pin_ma[[#This Row],[Total HC PiN]])</f>
        <v>2291.0172053515698</v>
      </c>
    </row>
    <row r="216" spans="1:22" ht="15" x14ac:dyDescent="0.25">
      <c r="A216" t="s">
        <v>464</v>
      </c>
      <c r="B216" t="s">
        <v>465</v>
      </c>
      <c r="C216" t="s">
        <v>487</v>
      </c>
      <c r="D216" t="s">
        <v>488</v>
      </c>
      <c r="E216" t="s">
        <v>494</v>
      </c>
      <c r="F216" t="s">
        <v>495</v>
      </c>
      <c r="G216" s="4">
        <v>495.22537562604339</v>
      </c>
      <c r="H216" s="7">
        <v>5</v>
      </c>
      <c r="I216" s="5">
        <v>495.22537562604339</v>
      </c>
      <c r="J216" s="5">
        <v>0</v>
      </c>
      <c r="K216" s="8">
        <v>495.22537562604339</v>
      </c>
      <c r="L216" s="5">
        <v>8.4653910363426235</v>
      </c>
      <c r="M216" s="7">
        <v>2</v>
      </c>
      <c r="N216" s="5">
        <v>0</v>
      </c>
      <c r="O216" s="5">
        <v>0</v>
      </c>
      <c r="P216" s="5">
        <v>0</v>
      </c>
      <c r="Q216" s="5">
        <v>2705.8433799922955</v>
      </c>
      <c r="R216" s="5">
        <v>5</v>
      </c>
      <c r="S216" s="5">
        <v>2705.8433799922955</v>
      </c>
      <c r="T216" s="5">
        <v>0</v>
      </c>
      <c r="U216" s="5">
        <v>2705.8433799922955</v>
      </c>
      <c r="V216" s="26">
        <f>SUM(sev_pin_ma[[#This Row],[Total IDPs PiN]],sev_pin_ma[[#This Row],[Total Returnees PiN]],sev_pin_ma[[#This Row],[Total HC PiN]])</f>
        <v>3201.0687556183389</v>
      </c>
    </row>
    <row r="217" spans="1:22" ht="15" x14ac:dyDescent="0.25">
      <c r="A217" t="s">
        <v>464</v>
      </c>
      <c r="B217" t="s">
        <v>465</v>
      </c>
      <c r="C217" t="s">
        <v>487</v>
      </c>
      <c r="D217" t="s">
        <v>488</v>
      </c>
      <c r="E217" t="s">
        <v>496</v>
      </c>
      <c r="F217" t="s">
        <v>497</v>
      </c>
      <c r="G217" s="4">
        <v>556.07898953718541</v>
      </c>
      <c r="H217" s="7">
        <v>2</v>
      </c>
      <c r="I217" s="5">
        <v>0</v>
      </c>
      <c r="J217" s="5">
        <v>0</v>
      </c>
      <c r="K217" s="8">
        <v>0</v>
      </c>
      <c r="L217" s="5">
        <v>188.96696201338489</v>
      </c>
      <c r="M217" s="7">
        <v>2</v>
      </c>
      <c r="N217" s="5">
        <v>0</v>
      </c>
      <c r="O217" s="5">
        <v>0</v>
      </c>
      <c r="P217" s="5">
        <v>0</v>
      </c>
      <c r="Q217" s="5">
        <v>8161.3827127910263</v>
      </c>
      <c r="R217" s="5">
        <v>5</v>
      </c>
      <c r="S217" s="5">
        <v>2683.1943165340358</v>
      </c>
      <c r="T217" s="5">
        <v>1117.9976318891815</v>
      </c>
      <c r="U217" s="5">
        <v>3801.1919484232176</v>
      </c>
      <c r="V217" s="26">
        <f>SUM(sev_pin_ma[[#This Row],[Total IDPs PiN]],sev_pin_ma[[#This Row],[Total Returnees PiN]],sev_pin_ma[[#This Row],[Total HC PiN]])</f>
        <v>3801.1919484232176</v>
      </c>
    </row>
    <row r="218" spans="1:22" ht="15" x14ac:dyDescent="0.25">
      <c r="A218" t="s">
        <v>464</v>
      </c>
      <c r="B218" t="s">
        <v>465</v>
      </c>
      <c r="C218" t="s">
        <v>487</v>
      </c>
      <c r="D218" t="s">
        <v>488</v>
      </c>
      <c r="E218" t="s">
        <v>498</v>
      </c>
      <c r="F218" t="s">
        <v>499</v>
      </c>
      <c r="G218" s="4">
        <v>1458.8767139706586</v>
      </c>
      <c r="H218" s="7">
        <v>5</v>
      </c>
      <c r="I218" s="5">
        <v>1458.8767139706586</v>
      </c>
      <c r="J218" s="5">
        <v>0</v>
      </c>
      <c r="K218" s="8">
        <v>1458.8767139706586</v>
      </c>
      <c r="L218" s="5">
        <v>8.8256304535430044</v>
      </c>
      <c r="M218" s="7">
        <v>2</v>
      </c>
      <c r="N218" s="5">
        <v>0</v>
      </c>
      <c r="O218" s="5">
        <v>0</v>
      </c>
      <c r="P218" s="5">
        <v>0</v>
      </c>
      <c r="Q218" s="5">
        <v>5977.064219963564</v>
      </c>
      <c r="R218" s="5">
        <v>5</v>
      </c>
      <c r="S218" s="5">
        <v>1391.9190649230218</v>
      </c>
      <c r="T218" s="5">
        <v>1064.4086967058402</v>
      </c>
      <c r="U218" s="5">
        <v>2456.3277616288619</v>
      </c>
      <c r="V218" s="26">
        <f>SUM(sev_pin_ma[[#This Row],[Total IDPs PiN]],sev_pin_ma[[#This Row],[Total Returnees PiN]],sev_pin_ma[[#This Row],[Total HC PiN]])</f>
        <v>3915.2044755995203</v>
      </c>
    </row>
    <row r="219" spans="1:22" ht="15" x14ac:dyDescent="0.25">
      <c r="A219" t="s">
        <v>464</v>
      </c>
      <c r="B219" t="s">
        <v>465</v>
      </c>
      <c r="C219" t="s">
        <v>500</v>
      </c>
      <c r="D219" t="s">
        <v>501</v>
      </c>
      <c r="E219" t="s">
        <v>502</v>
      </c>
      <c r="F219" t="s">
        <v>501</v>
      </c>
      <c r="G219" s="4">
        <v>6028.9044348814914</v>
      </c>
      <c r="H219" s="7">
        <v>5</v>
      </c>
      <c r="I219" s="5">
        <v>6028.9044348814914</v>
      </c>
      <c r="J219" s="5">
        <v>0</v>
      </c>
      <c r="K219" s="8">
        <v>6028.9044348814914</v>
      </c>
      <c r="L219" s="5">
        <v>162.70150950968807</v>
      </c>
      <c r="M219" s="7">
        <v>5</v>
      </c>
      <c r="N219" s="5">
        <v>162.70150950968807</v>
      </c>
      <c r="O219" s="5">
        <v>0</v>
      </c>
      <c r="P219" s="5">
        <v>162.70150950968807</v>
      </c>
      <c r="Q219" s="5">
        <v>16224.090699904122</v>
      </c>
      <c r="R219" s="5">
        <v>5</v>
      </c>
      <c r="S219" s="5">
        <v>15548.086920741449</v>
      </c>
      <c r="T219" s="5">
        <v>676.00377916267166</v>
      </c>
      <c r="U219" s="5">
        <v>16224.09069990412</v>
      </c>
      <c r="V219" s="26">
        <f>SUM(sev_pin_ma[[#This Row],[Total IDPs PiN]],sev_pin_ma[[#This Row],[Total Returnees PiN]],sev_pin_ma[[#This Row],[Total HC PiN]])</f>
        <v>22415.696644295298</v>
      </c>
    </row>
    <row r="220" spans="1:22" ht="15" x14ac:dyDescent="0.25">
      <c r="A220" t="s">
        <v>464</v>
      </c>
      <c r="B220" t="s">
        <v>465</v>
      </c>
      <c r="C220" t="s">
        <v>500</v>
      </c>
      <c r="D220" t="s">
        <v>501</v>
      </c>
      <c r="E220" t="s">
        <v>503</v>
      </c>
      <c r="F220" t="s">
        <v>504</v>
      </c>
      <c r="G220" s="4">
        <v>1701.5443271541369</v>
      </c>
      <c r="H220" s="7">
        <v>5</v>
      </c>
      <c r="I220" s="5">
        <v>1701.5443271541369</v>
      </c>
      <c r="J220" s="5">
        <v>0</v>
      </c>
      <c r="K220" s="8">
        <v>1701.5443271541369</v>
      </c>
      <c r="L220" s="5">
        <v>0</v>
      </c>
      <c r="M220" s="7">
        <v>2</v>
      </c>
      <c r="N220" s="5">
        <v>0</v>
      </c>
      <c r="O220" s="5">
        <v>0</v>
      </c>
      <c r="P220" s="5">
        <v>0</v>
      </c>
      <c r="Q220" s="5">
        <v>3943.979788877446</v>
      </c>
      <c r="R220" s="5">
        <v>5</v>
      </c>
      <c r="S220" s="5">
        <v>3832.8817666555465</v>
      </c>
      <c r="T220" s="5">
        <v>111.0980222218999</v>
      </c>
      <c r="U220" s="5">
        <v>3943.9797888774465</v>
      </c>
      <c r="V220" s="26">
        <f>SUM(sev_pin_ma[[#This Row],[Total IDPs PiN]],sev_pin_ma[[#This Row],[Total Returnees PiN]],sev_pin_ma[[#This Row],[Total HC PiN]])</f>
        <v>5645.5241160315836</v>
      </c>
    </row>
    <row r="221" spans="1:22" ht="15" x14ac:dyDescent="0.25">
      <c r="A221" t="s">
        <v>464</v>
      </c>
      <c r="B221" t="s">
        <v>465</v>
      </c>
      <c r="C221" t="s">
        <v>500</v>
      </c>
      <c r="D221" t="s">
        <v>501</v>
      </c>
      <c r="E221" t="s">
        <v>505</v>
      </c>
      <c r="F221" t="s">
        <v>506</v>
      </c>
      <c r="G221" s="4">
        <v>759.20401691331938</v>
      </c>
      <c r="H221" s="7">
        <v>2</v>
      </c>
      <c r="I221" s="5">
        <v>0</v>
      </c>
      <c r="J221" s="5">
        <v>0</v>
      </c>
      <c r="K221" s="8">
        <v>0</v>
      </c>
      <c r="L221" s="5">
        <v>24.229915433403807</v>
      </c>
      <c r="M221" s="7">
        <v>2</v>
      </c>
      <c r="N221" s="5">
        <v>0</v>
      </c>
      <c r="O221" s="5">
        <v>0</v>
      </c>
      <c r="P221" s="5">
        <v>0</v>
      </c>
      <c r="Q221" s="5">
        <v>3788.2810782241017</v>
      </c>
      <c r="R221" s="5">
        <v>2</v>
      </c>
      <c r="S221" s="5">
        <v>586.91678676711433</v>
      </c>
      <c r="T221" s="5">
        <v>53.356071524283124</v>
      </c>
      <c r="U221" s="5">
        <v>640.27285829139748</v>
      </c>
      <c r="V221" s="26">
        <f>SUM(sev_pin_ma[[#This Row],[Total IDPs PiN]],sev_pin_ma[[#This Row],[Total Returnees PiN]],sev_pin_ma[[#This Row],[Total HC PiN]])</f>
        <v>640.27285829139748</v>
      </c>
    </row>
    <row r="222" spans="1:22" ht="15" x14ac:dyDescent="0.25">
      <c r="A222" t="s">
        <v>464</v>
      </c>
      <c r="B222" t="s">
        <v>465</v>
      </c>
      <c r="C222" t="s">
        <v>500</v>
      </c>
      <c r="D222" t="s">
        <v>501</v>
      </c>
      <c r="E222" t="s">
        <v>507</v>
      </c>
      <c r="F222" t="s">
        <v>508</v>
      </c>
      <c r="G222" s="4">
        <v>1158.9783801874164</v>
      </c>
      <c r="H222" s="7">
        <v>5</v>
      </c>
      <c r="I222" s="5">
        <v>1158.9783801874164</v>
      </c>
      <c r="J222" s="5">
        <v>0</v>
      </c>
      <c r="K222" s="8">
        <v>1158.9783801874164</v>
      </c>
      <c r="L222" s="5">
        <v>42.621552878179386</v>
      </c>
      <c r="M222" s="7">
        <v>2</v>
      </c>
      <c r="N222" s="5">
        <v>0</v>
      </c>
      <c r="O222" s="5">
        <v>0</v>
      </c>
      <c r="P222" s="5">
        <v>0</v>
      </c>
      <c r="Q222" s="5">
        <v>5721.5798795180726</v>
      </c>
      <c r="R222" s="5">
        <v>5</v>
      </c>
      <c r="S222" s="5">
        <v>4329.8442331488122</v>
      </c>
      <c r="T222" s="5">
        <v>77.318647020514504</v>
      </c>
      <c r="U222" s="5">
        <v>4407.1628801693269</v>
      </c>
      <c r="V222" s="26">
        <f>SUM(sev_pin_ma[[#This Row],[Total IDPs PiN]],sev_pin_ma[[#This Row],[Total Returnees PiN]],sev_pin_ma[[#This Row],[Total HC PiN]])</f>
        <v>5566.1412603567433</v>
      </c>
    </row>
    <row r="223" spans="1:22" ht="15" x14ac:dyDescent="0.25">
      <c r="A223" t="s">
        <v>464</v>
      </c>
      <c r="B223" t="s">
        <v>465</v>
      </c>
      <c r="C223" t="s">
        <v>509</v>
      </c>
      <c r="D223" t="s">
        <v>510</v>
      </c>
      <c r="E223" t="s">
        <v>511</v>
      </c>
      <c r="F223" t="s">
        <v>510</v>
      </c>
      <c r="G223" s="4">
        <v>1646.5398447349216</v>
      </c>
      <c r="H223" s="7">
        <v>2</v>
      </c>
      <c r="I223" s="5">
        <v>0</v>
      </c>
      <c r="J223" s="5">
        <v>0</v>
      </c>
      <c r="K223" s="8">
        <v>0</v>
      </c>
      <c r="L223" s="5">
        <v>4.0917988189237615</v>
      </c>
      <c r="M223" s="7">
        <v>2</v>
      </c>
      <c r="N223" s="5">
        <v>0</v>
      </c>
      <c r="O223" s="5">
        <v>0</v>
      </c>
      <c r="P223" s="5">
        <v>0</v>
      </c>
      <c r="Q223" s="5">
        <v>12008.036958396922</v>
      </c>
      <c r="R223" s="5">
        <v>5</v>
      </c>
      <c r="S223" s="5">
        <v>5336.9053148430767</v>
      </c>
      <c r="T223" s="5">
        <v>500.33487326653841</v>
      </c>
      <c r="U223" s="5">
        <v>5837.2401881096148</v>
      </c>
      <c r="V223" s="26">
        <f>SUM(sev_pin_ma[[#This Row],[Total IDPs PiN]],sev_pin_ma[[#This Row],[Total Returnees PiN]],sev_pin_ma[[#This Row],[Total HC PiN]])</f>
        <v>5837.2401881096148</v>
      </c>
    </row>
    <row r="224" spans="1:22" ht="15" x14ac:dyDescent="0.25">
      <c r="A224" t="s">
        <v>464</v>
      </c>
      <c r="B224" t="s">
        <v>465</v>
      </c>
      <c r="C224" t="s">
        <v>509</v>
      </c>
      <c r="D224" t="s">
        <v>510</v>
      </c>
      <c r="E224" t="s">
        <v>512</v>
      </c>
      <c r="F224" t="s">
        <v>513</v>
      </c>
      <c r="G224" s="4">
        <v>329.8620397350993</v>
      </c>
      <c r="H224" s="7">
        <v>2</v>
      </c>
      <c r="I224" s="5">
        <v>0</v>
      </c>
      <c r="J224" s="5">
        <v>0</v>
      </c>
      <c r="K224" s="8">
        <v>0</v>
      </c>
      <c r="L224" s="5">
        <v>143.41827814569538</v>
      </c>
      <c r="M224" s="7">
        <v>5</v>
      </c>
      <c r="N224" s="5">
        <v>143.41827814569538</v>
      </c>
      <c r="O224" s="5">
        <v>0</v>
      </c>
      <c r="P224" s="5">
        <v>143.41827814569538</v>
      </c>
      <c r="Q224" s="5">
        <v>8515.6045721854316</v>
      </c>
      <c r="R224" s="5">
        <v>5</v>
      </c>
      <c r="S224" s="5">
        <v>2799.6508182527446</v>
      </c>
      <c r="T224" s="5">
        <v>233.30423485439536</v>
      </c>
      <c r="U224" s="5">
        <v>3032.95505310714</v>
      </c>
      <c r="V224" s="26">
        <f>SUM(sev_pin_ma[[#This Row],[Total IDPs PiN]],sev_pin_ma[[#This Row],[Total Returnees PiN]],sev_pin_ma[[#This Row],[Total HC PiN]])</f>
        <v>3176.3733312528352</v>
      </c>
    </row>
    <row r="225" spans="1:22" ht="15" x14ac:dyDescent="0.25">
      <c r="A225" t="s">
        <v>464</v>
      </c>
      <c r="B225" t="s">
        <v>465</v>
      </c>
      <c r="C225" t="s">
        <v>509</v>
      </c>
      <c r="D225" t="s">
        <v>510</v>
      </c>
      <c r="E225" t="s">
        <v>514</v>
      </c>
      <c r="F225" t="s">
        <v>515</v>
      </c>
      <c r="G225" s="4">
        <v>126.76760757314973</v>
      </c>
      <c r="H225" s="7">
        <v>2</v>
      </c>
      <c r="I225" s="5">
        <v>0</v>
      </c>
      <c r="J225" s="5">
        <v>0</v>
      </c>
      <c r="K225" s="8">
        <v>0</v>
      </c>
      <c r="L225" s="5">
        <v>0</v>
      </c>
      <c r="M225" s="7">
        <v>2</v>
      </c>
      <c r="N225" s="5">
        <v>0</v>
      </c>
      <c r="O225" s="5">
        <v>0</v>
      </c>
      <c r="P225" s="5">
        <v>0</v>
      </c>
      <c r="Q225" s="5">
        <v>6678.6816936316691</v>
      </c>
      <c r="R225" s="5">
        <v>5</v>
      </c>
      <c r="S225" s="5">
        <v>2075.8064723449784</v>
      </c>
      <c r="T225" s="5">
        <v>90.252455319346879</v>
      </c>
      <c r="U225" s="5">
        <v>2166.0589276643254</v>
      </c>
      <c r="V225" s="26">
        <f>SUM(sev_pin_ma[[#This Row],[Total IDPs PiN]],sev_pin_ma[[#This Row],[Total Returnees PiN]],sev_pin_ma[[#This Row],[Total HC PiN]])</f>
        <v>2166.0589276643254</v>
      </c>
    </row>
    <row r="226" spans="1:22" ht="15" x14ac:dyDescent="0.25">
      <c r="A226" t="s">
        <v>464</v>
      </c>
      <c r="B226" t="s">
        <v>465</v>
      </c>
      <c r="C226" t="s">
        <v>516</v>
      </c>
      <c r="D226" t="s">
        <v>517</v>
      </c>
      <c r="E226" t="s">
        <v>518</v>
      </c>
      <c r="F226" t="s">
        <v>519</v>
      </c>
      <c r="G226" s="4">
        <v>3171.3769911504423</v>
      </c>
      <c r="H226" s="7">
        <v>2</v>
      </c>
      <c r="I226" s="5">
        <v>0</v>
      </c>
      <c r="J226" s="5">
        <v>0</v>
      </c>
      <c r="K226" s="8">
        <v>0</v>
      </c>
      <c r="L226" s="5">
        <v>0</v>
      </c>
      <c r="M226" s="7">
        <v>2</v>
      </c>
      <c r="N226" s="5">
        <v>0</v>
      </c>
      <c r="O226" s="5">
        <v>0</v>
      </c>
      <c r="P226" s="5">
        <v>0</v>
      </c>
      <c r="Q226" s="5">
        <v>7300.8785840707951</v>
      </c>
      <c r="R226" s="5">
        <v>5</v>
      </c>
      <c r="S226" s="5">
        <v>2401.6047973917089</v>
      </c>
      <c r="T226" s="5">
        <v>2017.3480298090358</v>
      </c>
      <c r="U226" s="5">
        <v>4418.9528272007447</v>
      </c>
      <c r="V226" s="26">
        <f>SUM(sev_pin_ma[[#This Row],[Total IDPs PiN]],sev_pin_ma[[#This Row],[Total Returnees PiN]],sev_pin_ma[[#This Row],[Total HC PiN]])</f>
        <v>4418.9528272007447</v>
      </c>
    </row>
    <row r="227" spans="1:22" ht="15" x14ac:dyDescent="0.25">
      <c r="A227" t="s">
        <v>464</v>
      </c>
      <c r="B227" t="s">
        <v>465</v>
      </c>
      <c r="C227" t="s">
        <v>516</v>
      </c>
      <c r="D227" t="s">
        <v>517</v>
      </c>
      <c r="E227" t="s">
        <v>520</v>
      </c>
      <c r="F227" t="s">
        <v>517</v>
      </c>
      <c r="G227" s="4">
        <v>1592.4284953940632</v>
      </c>
      <c r="H227" s="7">
        <v>2</v>
      </c>
      <c r="I227" s="5">
        <v>0</v>
      </c>
      <c r="J227" s="5">
        <v>0</v>
      </c>
      <c r="K227" s="8">
        <v>0</v>
      </c>
      <c r="L227" s="5">
        <v>19.925281473899695</v>
      </c>
      <c r="M227" s="7">
        <v>2</v>
      </c>
      <c r="N227" s="5">
        <v>0</v>
      </c>
      <c r="O227" s="5">
        <v>0</v>
      </c>
      <c r="P227" s="5">
        <v>0</v>
      </c>
      <c r="Q227" s="5">
        <v>10425.436798362332</v>
      </c>
      <c r="R227" s="5">
        <v>5</v>
      </c>
      <c r="S227" s="5">
        <v>4790.0655560043151</v>
      </c>
      <c r="T227" s="5">
        <v>1690.6113727074053</v>
      </c>
      <c r="U227" s="5">
        <v>6480.6769287117204</v>
      </c>
      <c r="V227" s="26">
        <f>SUM(sev_pin_ma[[#This Row],[Total IDPs PiN]],sev_pin_ma[[#This Row],[Total Returnees PiN]],sev_pin_ma[[#This Row],[Total HC PiN]])</f>
        <v>6480.6769287117204</v>
      </c>
    </row>
    <row r="228" spans="1:22" ht="15" x14ac:dyDescent="0.25">
      <c r="A228" t="s">
        <v>464</v>
      </c>
      <c r="B228" t="s">
        <v>465</v>
      </c>
      <c r="C228" t="s">
        <v>516</v>
      </c>
      <c r="D228" t="s">
        <v>517</v>
      </c>
      <c r="E228" t="s">
        <v>521</v>
      </c>
      <c r="F228" t="s">
        <v>522</v>
      </c>
      <c r="G228" s="4">
        <v>866.93995287234907</v>
      </c>
      <c r="H228" s="7">
        <v>2</v>
      </c>
      <c r="I228" s="5">
        <v>0</v>
      </c>
      <c r="J228" s="5">
        <v>0</v>
      </c>
      <c r="K228" s="8">
        <v>0</v>
      </c>
      <c r="L228" s="5">
        <v>20.446697001706347</v>
      </c>
      <c r="M228" s="7">
        <v>2</v>
      </c>
      <c r="N228" s="5">
        <v>0</v>
      </c>
      <c r="O228" s="5">
        <v>0</v>
      </c>
      <c r="P228" s="5">
        <v>0</v>
      </c>
      <c r="Q228" s="5">
        <v>4801.1959697733</v>
      </c>
      <c r="R228" s="5">
        <v>3</v>
      </c>
      <c r="S228" s="5">
        <v>723.46788585625063</v>
      </c>
      <c r="T228" s="5">
        <v>789.23769366136435</v>
      </c>
      <c r="U228" s="5">
        <v>1512.705579517615</v>
      </c>
      <c r="V228" s="26">
        <f>SUM(sev_pin_ma[[#This Row],[Total IDPs PiN]],sev_pin_ma[[#This Row],[Total Returnees PiN]],sev_pin_ma[[#This Row],[Total HC PiN]])</f>
        <v>1512.705579517615</v>
      </c>
    </row>
    <row r="229" spans="1:22" ht="15" x14ac:dyDescent="0.25">
      <c r="A229" t="s">
        <v>464</v>
      </c>
      <c r="B229" t="s">
        <v>465</v>
      </c>
      <c r="C229" t="s">
        <v>516</v>
      </c>
      <c r="D229" t="s">
        <v>517</v>
      </c>
      <c r="E229" t="s">
        <v>523</v>
      </c>
      <c r="F229" t="s">
        <v>524</v>
      </c>
      <c r="G229" s="4">
        <v>1851.1624353549598</v>
      </c>
      <c r="H229" s="7">
        <v>2</v>
      </c>
      <c r="I229" s="5">
        <v>0</v>
      </c>
      <c r="J229" s="5">
        <v>0</v>
      </c>
      <c r="K229" s="8">
        <v>0</v>
      </c>
      <c r="L229" s="5">
        <v>0</v>
      </c>
      <c r="M229" s="7">
        <v>2</v>
      </c>
      <c r="N229" s="5">
        <v>0</v>
      </c>
      <c r="O229" s="5">
        <v>0</v>
      </c>
      <c r="P229" s="5">
        <v>0</v>
      </c>
      <c r="Q229" s="5">
        <v>2895.7923836389282</v>
      </c>
      <c r="R229" s="5">
        <v>5</v>
      </c>
      <c r="S229" s="5">
        <v>2074.0134639576108</v>
      </c>
      <c r="T229" s="5">
        <v>508.72028361224415</v>
      </c>
      <c r="U229" s="5">
        <v>2582.733747569855</v>
      </c>
      <c r="V229" s="26">
        <f>SUM(sev_pin_ma[[#This Row],[Total IDPs PiN]],sev_pin_ma[[#This Row],[Total Returnees PiN]],sev_pin_ma[[#This Row],[Total HC PiN]])</f>
        <v>2582.733747569855</v>
      </c>
    </row>
    <row r="230" spans="1:22" ht="15" x14ac:dyDescent="0.25">
      <c r="A230" t="s">
        <v>525</v>
      </c>
      <c r="B230" t="s">
        <v>526</v>
      </c>
      <c r="C230" t="s">
        <v>527</v>
      </c>
      <c r="D230" t="s">
        <v>526</v>
      </c>
      <c r="E230" t="s">
        <v>528</v>
      </c>
      <c r="F230" t="s">
        <v>529</v>
      </c>
      <c r="G230" s="4">
        <v>453.40743668480735</v>
      </c>
      <c r="H230" s="7">
        <v>2</v>
      </c>
      <c r="I230" s="5">
        <v>0</v>
      </c>
      <c r="J230" s="5">
        <v>0</v>
      </c>
      <c r="K230" s="8">
        <v>0</v>
      </c>
      <c r="L230" s="5">
        <v>9259.429996047551</v>
      </c>
      <c r="M230" s="7">
        <v>3</v>
      </c>
      <c r="N230" s="5">
        <v>661.38785686053927</v>
      </c>
      <c r="O230" s="5">
        <v>3836.0495697911283</v>
      </c>
      <c r="P230" s="5">
        <v>4497.4374266516679</v>
      </c>
      <c r="Q230" s="5">
        <v>6708.2073789182432</v>
      </c>
      <c r="R230" s="5">
        <v>3</v>
      </c>
      <c r="S230" s="5">
        <v>304.91851722355653</v>
      </c>
      <c r="T230" s="5">
        <v>3354.1036894591216</v>
      </c>
      <c r="U230" s="5">
        <v>3659.0222066826782</v>
      </c>
      <c r="V230" s="26">
        <f>SUM(sev_pin_ma[[#This Row],[Total IDPs PiN]],sev_pin_ma[[#This Row],[Total Returnees PiN]],sev_pin_ma[[#This Row],[Total HC PiN]])</f>
        <v>8156.4596333343461</v>
      </c>
    </row>
    <row r="231" spans="1:22" ht="15" x14ac:dyDescent="0.25">
      <c r="A231" t="s">
        <v>525</v>
      </c>
      <c r="B231" t="s">
        <v>526</v>
      </c>
      <c r="C231" t="s">
        <v>530</v>
      </c>
      <c r="D231" t="s">
        <v>531</v>
      </c>
      <c r="E231" t="s">
        <v>532</v>
      </c>
      <c r="F231" t="s">
        <v>531</v>
      </c>
      <c r="G231" s="4">
        <v>3900.0687168864279</v>
      </c>
      <c r="H231" s="7">
        <v>3</v>
      </c>
      <c r="I231" s="5">
        <v>195.00343584432142</v>
      </c>
      <c r="J231" s="5">
        <v>585.01030753296413</v>
      </c>
      <c r="K231" s="8">
        <v>780.01374337728555</v>
      </c>
      <c r="L231" s="5">
        <v>492.13390829781304</v>
      </c>
      <c r="M231" s="7">
        <v>2</v>
      </c>
      <c r="N231" s="5">
        <v>0</v>
      </c>
      <c r="O231" s="5">
        <v>0</v>
      </c>
      <c r="P231" s="5">
        <v>0</v>
      </c>
      <c r="Q231" s="5">
        <v>25141.864725331638</v>
      </c>
      <c r="R231" s="5">
        <v>5</v>
      </c>
      <c r="S231" s="5">
        <v>5358.1023185132999</v>
      </c>
      <c r="T231" s="5">
        <v>0</v>
      </c>
      <c r="U231" s="5">
        <v>5358.1023185132999</v>
      </c>
      <c r="V231" s="26">
        <f>SUM(sev_pin_ma[[#This Row],[Total IDPs PiN]],sev_pin_ma[[#This Row],[Total Returnees PiN]],sev_pin_ma[[#This Row],[Total HC PiN]])</f>
        <v>6138.1160618905851</v>
      </c>
    </row>
    <row r="232" spans="1:22" ht="15" x14ac:dyDescent="0.25">
      <c r="A232" t="s">
        <v>525</v>
      </c>
      <c r="B232" t="s">
        <v>526</v>
      </c>
      <c r="C232" t="s">
        <v>530</v>
      </c>
      <c r="D232" t="s">
        <v>531</v>
      </c>
      <c r="E232" t="s">
        <v>533</v>
      </c>
      <c r="F232" t="s">
        <v>534</v>
      </c>
      <c r="G232" s="4">
        <v>2300.2228415436671</v>
      </c>
      <c r="H232" s="7">
        <v>5</v>
      </c>
      <c r="I232" s="5">
        <v>1437.639275964792</v>
      </c>
      <c r="J232" s="5">
        <v>718.81963798239599</v>
      </c>
      <c r="K232" s="8">
        <v>2156.4589139471882</v>
      </c>
      <c r="L232" s="5">
        <v>1404.1757904133192</v>
      </c>
      <c r="M232" s="7">
        <v>3</v>
      </c>
      <c r="N232" s="5">
        <v>0</v>
      </c>
      <c r="O232" s="5">
        <v>1404.1757904133192</v>
      </c>
      <c r="P232" s="5">
        <v>1404.1757904133192</v>
      </c>
      <c r="Q232" s="5">
        <v>24703.217537522578</v>
      </c>
      <c r="R232" s="5">
        <v>5</v>
      </c>
      <c r="S232" s="5">
        <v>9445.3478819939264</v>
      </c>
      <c r="T232" s="5">
        <v>14531.304433836811</v>
      </c>
      <c r="U232" s="5">
        <v>23976.652315830739</v>
      </c>
      <c r="V232" s="26">
        <f>SUM(sev_pin_ma[[#This Row],[Total IDPs PiN]],sev_pin_ma[[#This Row],[Total Returnees PiN]],sev_pin_ma[[#This Row],[Total HC PiN]])</f>
        <v>27537.287020191245</v>
      </c>
    </row>
    <row r="233" spans="1:22" ht="15" x14ac:dyDescent="0.25">
      <c r="A233" t="s">
        <v>525</v>
      </c>
      <c r="B233" t="s">
        <v>526</v>
      </c>
      <c r="C233" t="s">
        <v>530</v>
      </c>
      <c r="D233" t="s">
        <v>531</v>
      </c>
      <c r="E233" t="s">
        <v>535</v>
      </c>
      <c r="F233" t="s">
        <v>536</v>
      </c>
      <c r="G233" s="4">
        <v>287.46574374911711</v>
      </c>
      <c r="H233" s="7">
        <v>2</v>
      </c>
      <c r="I233" s="5">
        <v>0</v>
      </c>
      <c r="J233" s="5">
        <v>0</v>
      </c>
      <c r="K233" s="8">
        <v>0</v>
      </c>
      <c r="L233" s="5">
        <v>451.73188303432693</v>
      </c>
      <c r="M233" s="7">
        <v>5</v>
      </c>
      <c r="N233" s="5">
        <v>451.73188303432693</v>
      </c>
      <c r="O233" s="5">
        <v>0</v>
      </c>
      <c r="P233" s="5">
        <v>451.73188303432693</v>
      </c>
      <c r="Q233" s="5">
        <v>24050.4557282102</v>
      </c>
      <c r="R233" s="5">
        <v>5</v>
      </c>
      <c r="S233" s="5">
        <v>12359.261971441352</v>
      </c>
      <c r="T233" s="5">
        <v>1670.1705366812639</v>
      </c>
      <c r="U233" s="5">
        <v>14029.432508122616</v>
      </c>
      <c r="V233" s="26">
        <f>SUM(sev_pin_ma[[#This Row],[Total IDPs PiN]],sev_pin_ma[[#This Row],[Total Returnees PiN]],sev_pin_ma[[#This Row],[Total HC PiN]])</f>
        <v>14481.164391156943</v>
      </c>
    </row>
    <row r="234" spans="1:22" ht="15" x14ac:dyDescent="0.25">
      <c r="A234" t="s">
        <v>537</v>
      </c>
      <c r="B234" t="s">
        <v>538</v>
      </c>
      <c r="C234" t="s">
        <v>539</v>
      </c>
      <c r="D234" t="s">
        <v>538</v>
      </c>
      <c r="E234" t="s">
        <v>540</v>
      </c>
      <c r="F234" t="s">
        <v>538</v>
      </c>
      <c r="G234" s="4">
        <v>14402.907997067845</v>
      </c>
      <c r="H234" s="7">
        <v>3</v>
      </c>
      <c r="I234" s="5">
        <v>2585.137332807049</v>
      </c>
      <c r="J234" s="5">
        <v>369.30533325814986</v>
      </c>
      <c r="K234" s="8">
        <v>2954.4426660651989</v>
      </c>
      <c r="L234" s="5">
        <v>27759.770628114875</v>
      </c>
      <c r="M234" s="7">
        <v>2</v>
      </c>
      <c r="N234" s="5">
        <v>0</v>
      </c>
      <c r="O234" s="5">
        <v>0</v>
      </c>
      <c r="P234" s="5">
        <v>0</v>
      </c>
      <c r="Q234" s="5">
        <v>104030.02152532889</v>
      </c>
      <c r="R234" s="5">
        <v>2</v>
      </c>
      <c r="S234" s="5">
        <v>8916.8589878853436</v>
      </c>
      <c r="T234" s="5">
        <v>0</v>
      </c>
      <c r="U234" s="5">
        <v>8916.8589878853436</v>
      </c>
      <c r="V234" s="26">
        <f>SUM(sev_pin_ma[[#This Row],[Total IDPs PiN]],sev_pin_ma[[#This Row],[Total Returnees PiN]],sev_pin_ma[[#This Row],[Total HC PiN]])</f>
        <v>11871.301653950542</v>
      </c>
    </row>
    <row r="235" spans="1:22" ht="15" x14ac:dyDescent="0.25">
      <c r="A235" t="s">
        <v>537</v>
      </c>
      <c r="B235" t="s">
        <v>538</v>
      </c>
      <c r="C235" t="s">
        <v>539</v>
      </c>
      <c r="D235" t="s">
        <v>538</v>
      </c>
      <c r="E235" t="s">
        <v>541</v>
      </c>
      <c r="F235" t="s">
        <v>542</v>
      </c>
      <c r="G235" s="4">
        <v>4536.3572636762665</v>
      </c>
      <c r="H235" s="7">
        <v>3</v>
      </c>
      <c r="I235" s="5">
        <v>567.04465795953331</v>
      </c>
      <c r="J235" s="5">
        <v>567.04465795953331</v>
      </c>
      <c r="K235" s="8">
        <v>1134.0893159190666</v>
      </c>
      <c r="L235" s="5">
        <v>1615.2511294293972</v>
      </c>
      <c r="M235" s="7">
        <v>2</v>
      </c>
      <c r="N235" s="5">
        <v>0</v>
      </c>
      <c r="O235" s="5">
        <v>0</v>
      </c>
      <c r="P235" s="5">
        <v>0</v>
      </c>
      <c r="Q235" s="5">
        <v>22661.59510759019</v>
      </c>
      <c r="R235" s="5">
        <v>2</v>
      </c>
      <c r="S235" s="5">
        <v>0</v>
      </c>
      <c r="T235" s="5">
        <v>999.77625474662614</v>
      </c>
      <c r="U235" s="5">
        <v>999.77625474662614</v>
      </c>
      <c r="V235" s="26">
        <f>SUM(sev_pin_ma[[#This Row],[Total IDPs PiN]],sev_pin_ma[[#This Row],[Total Returnees PiN]],sev_pin_ma[[#This Row],[Total HC PiN]])</f>
        <v>2133.8655706656928</v>
      </c>
    </row>
    <row r="236" spans="1:22" ht="15" x14ac:dyDescent="0.25">
      <c r="A236" t="s">
        <v>537</v>
      </c>
      <c r="B236" t="s">
        <v>538</v>
      </c>
      <c r="C236" t="s">
        <v>539</v>
      </c>
      <c r="D236" t="s">
        <v>538</v>
      </c>
      <c r="E236" t="s">
        <v>543</v>
      </c>
      <c r="F236" t="s">
        <v>544</v>
      </c>
      <c r="G236" s="4">
        <v>1700.88014076732</v>
      </c>
      <c r="H236" s="7">
        <v>2</v>
      </c>
      <c r="I236" s="5">
        <v>0</v>
      </c>
      <c r="J236" s="5">
        <v>0</v>
      </c>
      <c r="K236" s="8">
        <v>0</v>
      </c>
      <c r="L236" s="5">
        <v>2639.725063828319</v>
      </c>
      <c r="M236" s="7">
        <v>2</v>
      </c>
      <c r="N236" s="5">
        <v>0</v>
      </c>
      <c r="O236" s="5">
        <v>0</v>
      </c>
      <c r="P236" s="5">
        <v>0</v>
      </c>
      <c r="Q236" s="5">
        <v>30429.88936827215</v>
      </c>
      <c r="R236" s="5">
        <v>2</v>
      </c>
      <c r="S236" s="5">
        <v>4714.489902126671</v>
      </c>
      <c r="T236" s="5">
        <v>0</v>
      </c>
      <c r="U236" s="5">
        <v>4714.489902126671</v>
      </c>
      <c r="V236" s="26">
        <f>SUM(sev_pin_ma[[#This Row],[Total IDPs PiN]],sev_pin_ma[[#This Row],[Total Returnees PiN]],sev_pin_ma[[#This Row],[Total HC PiN]])</f>
        <v>4714.489902126671</v>
      </c>
    </row>
    <row r="237" spans="1:22" ht="15" x14ac:dyDescent="0.25">
      <c r="A237" t="s">
        <v>537</v>
      </c>
      <c r="B237" t="s">
        <v>538</v>
      </c>
      <c r="C237" t="s">
        <v>539</v>
      </c>
      <c r="D237" t="s">
        <v>538</v>
      </c>
      <c r="E237" t="s">
        <v>545</v>
      </c>
      <c r="F237" t="s">
        <v>546</v>
      </c>
      <c r="G237" s="4">
        <v>133.41194343812083</v>
      </c>
      <c r="H237" s="7">
        <v>2</v>
      </c>
      <c r="I237" s="5">
        <v>0</v>
      </c>
      <c r="J237" s="5">
        <v>0</v>
      </c>
      <c r="K237" s="8">
        <v>0</v>
      </c>
      <c r="L237" s="5">
        <v>1556.4726734447431</v>
      </c>
      <c r="M237" s="7">
        <v>5</v>
      </c>
      <c r="N237" s="5">
        <v>518.82422448158104</v>
      </c>
      <c r="O237" s="5">
        <v>0</v>
      </c>
      <c r="P237" s="5">
        <v>518.82422448158104</v>
      </c>
      <c r="Q237" s="5">
        <v>29828.392310389158</v>
      </c>
      <c r="R237" s="5">
        <v>3</v>
      </c>
      <c r="S237" s="5">
        <v>3677.4730245685259</v>
      </c>
      <c r="T237" s="5">
        <v>4494.6892522504204</v>
      </c>
      <c r="U237" s="5">
        <v>8172.1622768189463</v>
      </c>
      <c r="V237" s="26">
        <f>SUM(sev_pin_ma[[#This Row],[Total IDPs PiN]],sev_pin_ma[[#This Row],[Total Returnees PiN]],sev_pin_ma[[#This Row],[Total HC PiN]])</f>
        <v>8690.9865013005274</v>
      </c>
    </row>
    <row r="238" spans="1:22" ht="15" x14ac:dyDescent="0.25">
      <c r="A238" t="s">
        <v>537</v>
      </c>
      <c r="B238" t="s">
        <v>538</v>
      </c>
      <c r="C238" t="s">
        <v>539</v>
      </c>
      <c r="D238" t="s">
        <v>538</v>
      </c>
      <c r="E238" t="s">
        <v>547</v>
      </c>
      <c r="F238" t="s">
        <v>548</v>
      </c>
      <c r="G238" s="4">
        <v>1008.3647882627542</v>
      </c>
      <c r="H238" s="7">
        <v>2</v>
      </c>
      <c r="I238" s="5">
        <v>91.66952620570494</v>
      </c>
      <c r="J238" s="5">
        <v>0</v>
      </c>
      <c r="K238" s="8">
        <v>91.66952620570494</v>
      </c>
      <c r="L238" s="5">
        <v>1713.4894409247527</v>
      </c>
      <c r="M238" s="7">
        <v>2</v>
      </c>
      <c r="N238" s="5">
        <v>0</v>
      </c>
      <c r="O238" s="5">
        <v>0</v>
      </c>
      <c r="P238" s="5">
        <v>0</v>
      </c>
      <c r="Q238" s="5">
        <v>24126.437612537506</v>
      </c>
      <c r="R238" s="5">
        <v>2</v>
      </c>
      <c r="S238" s="5">
        <v>321.68583483383344</v>
      </c>
      <c r="T238" s="5">
        <v>965.05750450150026</v>
      </c>
      <c r="U238" s="5">
        <v>1286.7433393353338</v>
      </c>
      <c r="V238" s="26">
        <f>SUM(sev_pin_ma[[#This Row],[Total IDPs PiN]],sev_pin_ma[[#This Row],[Total Returnees PiN]],sev_pin_ma[[#This Row],[Total HC PiN]])</f>
        <v>1378.4128655410386</v>
      </c>
    </row>
    <row r="239" spans="1:22" ht="15" x14ac:dyDescent="0.25">
      <c r="A239" t="s">
        <v>537</v>
      </c>
      <c r="B239" t="s">
        <v>538</v>
      </c>
      <c r="C239" t="s">
        <v>539</v>
      </c>
      <c r="D239" t="s">
        <v>538</v>
      </c>
      <c r="E239" t="s">
        <v>549</v>
      </c>
      <c r="F239" t="s">
        <v>550</v>
      </c>
      <c r="G239" s="4">
        <v>3809.4603237437518</v>
      </c>
      <c r="H239" s="7">
        <v>2</v>
      </c>
      <c r="I239" s="5">
        <v>0</v>
      </c>
      <c r="J239" s="5">
        <v>0</v>
      </c>
      <c r="K239" s="8">
        <v>0</v>
      </c>
      <c r="L239" s="5">
        <v>2133.1262161852801</v>
      </c>
      <c r="M239" s="7">
        <v>2</v>
      </c>
      <c r="N239" s="5">
        <v>0</v>
      </c>
      <c r="O239" s="5">
        <v>0</v>
      </c>
      <c r="P239" s="5">
        <v>0</v>
      </c>
      <c r="Q239" s="5">
        <v>59193.855771872259</v>
      </c>
      <c r="R239" s="5">
        <v>2</v>
      </c>
      <c r="S239" s="5">
        <v>2432.624209802972</v>
      </c>
      <c r="T239" s="5">
        <v>0</v>
      </c>
      <c r="U239" s="5">
        <v>2432.624209802972</v>
      </c>
      <c r="V239" s="26">
        <f>SUM(sev_pin_ma[[#This Row],[Total IDPs PiN]],sev_pin_ma[[#This Row],[Total Returnees PiN]],sev_pin_ma[[#This Row],[Total HC PiN]])</f>
        <v>2432.624209802972</v>
      </c>
    </row>
    <row r="240" spans="1:22" ht="15" x14ac:dyDescent="0.25">
      <c r="A240" t="s">
        <v>537</v>
      </c>
      <c r="B240" t="s">
        <v>538</v>
      </c>
      <c r="C240" t="s">
        <v>539</v>
      </c>
      <c r="D240" t="s">
        <v>538</v>
      </c>
      <c r="E240" t="s">
        <v>551</v>
      </c>
      <c r="F240" t="s">
        <v>552</v>
      </c>
      <c r="G240" s="4">
        <v>1134.6539982362815</v>
      </c>
      <c r="H240" s="7">
        <v>2</v>
      </c>
      <c r="I240" s="5">
        <v>0</v>
      </c>
      <c r="J240" s="5">
        <v>0</v>
      </c>
      <c r="K240" s="8">
        <v>0</v>
      </c>
      <c r="L240" s="5">
        <v>0</v>
      </c>
      <c r="M240" s="7">
        <v>2</v>
      </c>
      <c r="N240" s="5">
        <v>0</v>
      </c>
      <c r="O240" s="5">
        <v>0</v>
      </c>
      <c r="P240" s="5">
        <v>0</v>
      </c>
      <c r="Q240" s="5">
        <v>19229.677196825309</v>
      </c>
      <c r="R240" s="5">
        <v>2</v>
      </c>
      <c r="S240" s="5">
        <v>0</v>
      </c>
      <c r="T240" s="5">
        <v>534.15769991181412</v>
      </c>
      <c r="U240" s="5">
        <v>534.15769991181412</v>
      </c>
      <c r="V240" s="26">
        <f>SUM(sev_pin_ma[[#This Row],[Total IDPs PiN]],sev_pin_ma[[#This Row],[Total Returnees PiN]],sev_pin_ma[[#This Row],[Total HC PiN]])</f>
        <v>534.15769991181412</v>
      </c>
    </row>
    <row r="241" spans="1:22" ht="15" x14ac:dyDescent="0.25">
      <c r="A241" t="s">
        <v>537</v>
      </c>
      <c r="B241" t="s">
        <v>538</v>
      </c>
      <c r="C241" t="s">
        <v>539</v>
      </c>
      <c r="D241" t="s">
        <v>538</v>
      </c>
      <c r="E241" t="s">
        <v>553</v>
      </c>
      <c r="F241" t="s">
        <v>554</v>
      </c>
      <c r="G241" s="4">
        <v>2992.30112266685</v>
      </c>
      <c r="H241" s="7">
        <v>5</v>
      </c>
      <c r="I241" s="5">
        <v>997.43370755561659</v>
      </c>
      <c r="J241" s="5">
        <v>498.7168537778083</v>
      </c>
      <c r="K241" s="8">
        <v>1496.1505613334248</v>
      </c>
      <c r="L241" s="5">
        <v>0</v>
      </c>
      <c r="M241" s="7">
        <v>2</v>
      </c>
      <c r="N241" s="5">
        <v>0</v>
      </c>
      <c r="O241" s="5">
        <v>0</v>
      </c>
      <c r="P241" s="5">
        <v>0</v>
      </c>
      <c r="Q241" s="5">
        <v>23073.542020800327</v>
      </c>
      <c r="R241" s="5">
        <v>2</v>
      </c>
      <c r="S241" s="5">
        <v>349.5991215272777</v>
      </c>
      <c r="T241" s="5">
        <v>0</v>
      </c>
      <c r="U241" s="5">
        <v>349.5991215272777</v>
      </c>
      <c r="V241" s="26">
        <f>SUM(sev_pin_ma[[#This Row],[Total IDPs PiN]],sev_pin_ma[[#This Row],[Total Returnees PiN]],sev_pin_ma[[#This Row],[Total HC PiN]])</f>
        <v>1845.7496828607025</v>
      </c>
    </row>
    <row r="242" spans="1:22" ht="15" x14ac:dyDescent="0.25">
      <c r="A242" t="s">
        <v>537</v>
      </c>
      <c r="B242" t="s">
        <v>538</v>
      </c>
      <c r="C242" t="s">
        <v>555</v>
      </c>
      <c r="D242" t="s">
        <v>556</v>
      </c>
      <c r="E242" t="s">
        <v>557</v>
      </c>
      <c r="F242" t="s">
        <v>556</v>
      </c>
      <c r="G242" s="4">
        <v>1261.4753185177508</v>
      </c>
      <c r="H242" s="7">
        <v>5</v>
      </c>
      <c r="I242" s="5">
        <v>630.7376592588754</v>
      </c>
      <c r="J242" s="5">
        <v>0</v>
      </c>
      <c r="K242" s="8">
        <v>630.7376592588754</v>
      </c>
      <c r="L242" s="5">
        <v>12250.838412560644</v>
      </c>
      <c r="M242" s="7">
        <v>5</v>
      </c>
      <c r="N242" s="5">
        <v>2450.167682512129</v>
      </c>
      <c r="O242" s="5">
        <v>0</v>
      </c>
      <c r="P242" s="5">
        <v>2450.167682512129</v>
      </c>
      <c r="Q242" s="5">
        <v>82097.264715941128</v>
      </c>
      <c r="R242" s="5">
        <v>5</v>
      </c>
      <c r="S242" s="5">
        <v>23617.021356640573</v>
      </c>
      <c r="T242" s="5">
        <v>0</v>
      </c>
      <c r="U242" s="5">
        <v>23617.021356640573</v>
      </c>
      <c r="V242" s="26">
        <f>SUM(sev_pin_ma[[#This Row],[Total IDPs PiN]],sev_pin_ma[[#This Row],[Total Returnees PiN]],sev_pin_ma[[#This Row],[Total HC PiN]])</f>
        <v>26697.926698411578</v>
      </c>
    </row>
    <row r="243" spans="1:22" ht="15" x14ac:dyDescent="0.25">
      <c r="A243" t="s">
        <v>537</v>
      </c>
      <c r="B243" t="s">
        <v>538</v>
      </c>
      <c r="C243" t="s">
        <v>555</v>
      </c>
      <c r="D243" t="s">
        <v>556</v>
      </c>
      <c r="E243" t="s">
        <v>558</v>
      </c>
      <c r="F243" t="s">
        <v>559</v>
      </c>
      <c r="G243" s="4">
        <v>462.90668313089066</v>
      </c>
      <c r="H243" s="7">
        <v>2</v>
      </c>
      <c r="I243" s="5">
        <v>0</v>
      </c>
      <c r="J243" s="5">
        <v>0</v>
      </c>
      <c r="K243" s="8">
        <v>0</v>
      </c>
      <c r="L243" s="5">
        <v>734.87316667506684</v>
      </c>
      <c r="M243" s="7">
        <v>2</v>
      </c>
      <c r="N243" s="5">
        <v>0</v>
      </c>
      <c r="O243" s="5">
        <v>0</v>
      </c>
      <c r="P243" s="5">
        <v>0</v>
      </c>
      <c r="Q243" s="5">
        <v>11460.803729650725</v>
      </c>
      <c r="R243" s="5">
        <v>2</v>
      </c>
      <c r="S243" s="5">
        <v>0</v>
      </c>
      <c r="T243" s="5">
        <v>161.41977084015105</v>
      </c>
      <c r="U243" s="5">
        <v>161.41977084015105</v>
      </c>
      <c r="V243" s="26">
        <f>SUM(sev_pin_ma[[#This Row],[Total IDPs PiN]],sev_pin_ma[[#This Row],[Total Returnees PiN]],sev_pin_ma[[#This Row],[Total HC PiN]])</f>
        <v>161.41977084015105</v>
      </c>
    </row>
    <row r="244" spans="1:22" ht="15" x14ac:dyDescent="0.25">
      <c r="A244" t="s">
        <v>537</v>
      </c>
      <c r="B244" t="s">
        <v>538</v>
      </c>
      <c r="C244" t="s">
        <v>555</v>
      </c>
      <c r="D244" t="s">
        <v>556</v>
      </c>
      <c r="E244" t="s">
        <v>560</v>
      </c>
      <c r="F244" t="s">
        <v>561</v>
      </c>
      <c r="G244" s="4">
        <v>975.79529878386666</v>
      </c>
      <c r="H244" s="7">
        <v>2</v>
      </c>
      <c r="I244" s="5">
        <v>0</v>
      </c>
      <c r="J244" s="5">
        <v>0</v>
      </c>
      <c r="K244" s="8">
        <v>0</v>
      </c>
      <c r="L244" s="5">
        <v>2802.8778908687918</v>
      </c>
      <c r="M244" s="7">
        <v>3</v>
      </c>
      <c r="N244" s="5">
        <v>0</v>
      </c>
      <c r="O244" s="5">
        <v>800.82225453394051</v>
      </c>
      <c r="P244" s="5">
        <v>800.82225453394051</v>
      </c>
      <c r="Q244" s="5">
        <v>37825.311741374782</v>
      </c>
      <c r="R244" s="5">
        <v>5</v>
      </c>
      <c r="S244" s="5">
        <v>14121.44971677992</v>
      </c>
      <c r="T244" s="5">
        <v>2017.3499595399885</v>
      </c>
      <c r="U244" s="5">
        <v>16138.799676319908</v>
      </c>
      <c r="V244" s="26">
        <f>SUM(sev_pin_ma[[#This Row],[Total IDPs PiN]],sev_pin_ma[[#This Row],[Total Returnees PiN]],sev_pin_ma[[#This Row],[Total HC PiN]])</f>
        <v>16939.621930853849</v>
      </c>
    </row>
    <row r="245" spans="1:22" ht="15" x14ac:dyDescent="0.25">
      <c r="A245" t="s">
        <v>537</v>
      </c>
      <c r="B245" t="s">
        <v>538</v>
      </c>
      <c r="C245" t="s">
        <v>562</v>
      </c>
      <c r="D245" t="s">
        <v>563</v>
      </c>
      <c r="E245" t="s">
        <v>564</v>
      </c>
      <c r="F245" t="s">
        <v>563</v>
      </c>
      <c r="G245" s="4">
        <v>4267.1560001267517</v>
      </c>
      <c r="H245" s="7">
        <v>5</v>
      </c>
      <c r="I245" s="5">
        <v>1422.3853333755837</v>
      </c>
      <c r="J245" s="5">
        <v>0</v>
      </c>
      <c r="K245" s="8">
        <v>1422.3853333755837</v>
      </c>
      <c r="L245" s="5">
        <v>12127.89097736419</v>
      </c>
      <c r="M245" s="7">
        <v>5</v>
      </c>
      <c r="N245" s="5">
        <v>6063.9454886820949</v>
      </c>
      <c r="O245" s="5">
        <v>3031.9727443410475</v>
      </c>
      <c r="P245" s="5">
        <v>9095.9182330231415</v>
      </c>
      <c r="Q245" s="5">
        <v>45503.384559483704</v>
      </c>
      <c r="R245" s="5">
        <v>5</v>
      </c>
      <c r="S245" s="5">
        <v>12176.962065213947</v>
      </c>
      <c r="T245" s="5">
        <v>640.89274027441843</v>
      </c>
      <c r="U245" s="5">
        <v>12817.854805488365</v>
      </c>
      <c r="V245" s="26">
        <f>SUM(sev_pin_ma[[#This Row],[Total IDPs PiN]],sev_pin_ma[[#This Row],[Total Returnees PiN]],sev_pin_ma[[#This Row],[Total HC PiN]])</f>
        <v>23336.15837188709</v>
      </c>
    </row>
    <row r="246" spans="1:22" ht="15" x14ac:dyDescent="0.25">
      <c r="A246" t="s">
        <v>537</v>
      </c>
      <c r="B246" t="s">
        <v>538</v>
      </c>
      <c r="C246" t="s">
        <v>562</v>
      </c>
      <c r="D246" t="s">
        <v>563</v>
      </c>
      <c r="E246" t="s">
        <v>565</v>
      </c>
      <c r="F246" t="s">
        <v>566</v>
      </c>
      <c r="G246" s="4">
        <v>1007.2105421686746</v>
      </c>
      <c r="H246" s="7">
        <v>3</v>
      </c>
      <c r="I246" s="5">
        <v>0</v>
      </c>
      <c r="J246" s="5">
        <v>503.60527108433729</v>
      </c>
      <c r="K246" s="8">
        <v>503.60527108433729</v>
      </c>
      <c r="L246" s="5">
        <v>1740.3399999999997</v>
      </c>
      <c r="M246" s="7">
        <v>2</v>
      </c>
      <c r="N246" s="5">
        <v>0</v>
      </c>
      <c r="O246" s="5">
        <v>0</v>
      </c>
      <c r="P246" s="5">
        <v>0</v>
      </c>
      <c r="Q246" s="5">
        <v>25467.090975903615</v>
      </c>
      <c r="R246" s="5">
        <v>2</v>
      </c>
      <c r="S246" s="5">
        <v>0</v>
      </c>
      <c r="T246" s="5">
        <v>0</v>
      </c>
      <c r="U246" s="5">
        <v>0</v>
      </c>
      <c r="V246" s="26">
        <f>SUM(sev_pin_ma[[#This Row],[Total IDPs PiN]],sev_pin_ma[[#This Row],[Total Returnees PiN]],sev_pin_ma[[#This Row],[Total HC PiN]])</f>
        <v>503.60527108433729</v>
      </c>
    </row>
    <row r="247" spans="1:22" ht="15" x14ac:dyDescent="0.25">
      <c r="A247" t="s">
        <v>537</v>
      </c>
      <c r="B247" t="s">
        <v>538</v>
      </c>
      <c r="C247" t="s">
        <v>562</v>
      </c>
      <c r="D247" t="s">
        <v>563</v>
      </c>
      <c r="E247" t="s">
        <v>567</v>
      </c>
      <c r="F247" t="s">
        <v>568</v>
      </c>
      <c r="G247" s="4">
        <v>10555.650236362271</v>
      </c>
      <c r="H247" s="7">
        <v>5</v>
      </c>
      <c r="I247" s="5">
        <v>2111.1300472724542</v>
      </c>
      <c r="J247" s="5">
        <v>1055.5650236362271</v>
      </c>
      <c r="K247" s="8">
        <v>3166.6950709086814</v>
      </c>
      <c r="L247" s="5">
        <v>4285.7527275455841</v>
      </c>
      <c r="M247" s="7">
        <v>2</v>
      </c>
      <c r="N247" s="5">
        <v>0</v>
      </c>
      <c r="O247" s="5">
        <v>0</v>
      </c>
      <c r="P247" s="5">
        <v>0</v>
      </c>
      <c r="Q247" s="5">
        <v>28122.625335034143</v>
      </c>
      <c r="R247" s="5">
        <v>2</v>
      </c>
      <c r="S247" s="5">
        <v>2595.9346463108441</v>
      </c>
      <c r="T247" s="5">
        <v>0</v>
      </c>
      <c r="U247" s="5">
        <v>2595.9346463108441</v>
      </c>
      <c r="V247" s="26">
        <f>SUM(sev_pin_ma[[#This Row],[Total IDPs PiN]],sev_pin_ma[[#This Row],[Total Returnees PiN]],sev_pin_ma[[#This Row],[Total HC PiN]])</f>
        <v>5762.6297172195254</v>
      </c>
    </row>
    <row r="248" spans="1:22" ht="15" x14ac:dyDescent="0.25">
      <c r="A248" t="s">
        <v>537</v>
      </c>
      <c r="B248" t="s">
        <v>538</v>
      </c>
      <c r="C248" t="s">
        <v>562</v>
      </c>
      <c r="D248" t="s">
        <v>563</v>
      </c>
      <c r="E248" t="s">
        <v>569</v>
      </c>
      <c r="F248" t="s">
        <v>570</v>
      </c>
      <c r="G248" s="4">
        <v>2040.40774968853</v>
      </c>
      <c r="H248" s="7">
        <v>5</v>
      </c>
      <c r="I248" s="5">
        <v>1360.2718331256865</v>
      </c>
      <c r="J248" s="5">
        <v>680.13591656284325</v>
      </c>
      <c r="K248" s="8">
        <v>2040.4077496885297</v>
      </c>
      <c r="L248" s="5">
        <v>1886.0181046854548</v>
      </c>
      <c r="M248" s="7">
        <v>3</v>
      </c>
      <c r="N248" s="5">
        <v>235.75226308568185</v>
      </c>
      <c r="O248" s="5">
        <v>235.75226308568185</v>
      </c>
      <c r="P248" s="5">
        <v>471.50452617136369</v>
      </c>
      <c r="Q248" s="5">
        <v>34522.566537873172</v>
      </c>
      <c r="R248" s="5">
        <v>5</v>
      </c>
      <c r="S248" s="5">
        <v>7671.6814528607056</v>
      </c>
      <c r="T248" s="5">
        <v>10069.081906879675</v>
      </c>
      <c r="U248" s="5">
        <v>17740.76335974038</v>
      </c>
      <c r="V248" s="26">
        <f>SUM(sev_pin_ma[[#This Row],[Total IDPs PiN]],sev_pin_ma[[#This Row],[Total Returnees PiN]],sev_pin_ma[[#This Row],[Total HC PiN]])</f>
        <v>20252.675635600273</v>
      </c>
    </row>
    <row r="249" spans="1:22" ht="15" x14ac:dyDescent="0.25">
      <c r="A249" t="s">
        <v>537</v>
      </c>
      <c r="B249" t="s">
        <v>538</v>
      </c>
      <c r="C249" t="s">
        <v>562</v>
      </c>
      <c r="D249" t="s">
        <v>563</v>
      </c>
      <c r="E249" t="s">
        <v>571</v>
      </c>
      <c r="F249" t="s">
        <v>572</v>
      </c>
      <c r="G249" s="4">
        <v>1107.4233539850889</v>
      </c>
      <c r="H249" s="7">
        <v>2</v>
      </c>
      <c r="I249" s="5">
        <v>0</v>
      </c>
      <c r="J249" s="5">
        <v>0</v>
      </c>
      <c r="K249" s="8">
        <v>0</v>
      </c>
      <c r="L249" s="5">
        <v>2853.3477895621131</v>
      </c>
      <c r="M249" s="7">
        <v>2</v>
      </c>
      <c r="N249" s="5">
        <v>0</v>
      </c>
      <c r="O249" s="5">
        <v>0</v>
      </c>
      <c r="P249" s="5">
        <v>0</v>
      </c>
      <c r="Q249" s="5">
        <v>24199.388058384968</v>
      </c>
      <c r="R249" s="5">
        <v>2</v>
      </c>
      <c r="S249" s="5">
        <v>0</v>
      </c>
      <c r="T249" s="5">
        <v>681.67290305309768</v>
      </c>
      <c r="U249" s="5">
        <v>681.67290305309768</v>
      </c>
      <c r="V249" s="26">
        <f>SUM(sev_pin_ma[[#This Row],[Total IDPs PiN]],sev_pin_ma[[#This Row],[Total Returnees PiN]],sev_pin_ma[[#This Row],[Total HC PiN]])</f>
        <v>681.67290305309768</v>
      </c>
    </row>
    <row r="250" spans="1:22" ht="15" x14ac:dyDescent="0.25">
      <c r="A250" t="s">
        <v>537</v>
      </c>
      <c r="B250" t="s">
        <v>538</v>
      </c>
      <c r="C250" t="s">
        <v>562</v>
      </c>
      <c r="D250" t="s">
        <v>563</v>
      </c>
      <c r="E250" t="s">
        <v>573</v>
      </c>
      <c r="F250" t="s">
        <v>574</v>
      </c>
      <c r="G250" s="4">
        <v>261.23153703501686</v>
      </c>
      <c r="H250" s="7">
        <v>5</v>
      </c>
      <c r="I250" s="5">
        <v>186.59395502501201</v>
      </c>
      <c r="J250" s="5">
        <v>0</v>
      </c>
      <c r="K250" s="8">
        <v>186.59395502501201</v>
      </c>
      <c r="L250" s="5">
        <v>1263.953147158285</v>
      </c>
      <c r="M250" s="7">
        <v>3</v>
      </c>
      <c r="N250" s="5">
        <v>0</v>
      </c>
      <c r="O250" s="5">
        <v>252.79062943165701</v>
      </c>
      <c r="P250" s="5">
        <v>252.79062943165701</v>
      </c>
      <c r="Q250" s="5">
        <v>14994.132431547943</v>
      </c>
      <c r="R250" s="5">
        <v>5</v>
      </c>
      <c r="S250" s="5">
        <v>8447.3985529847578</v>
      </c>
      <c r="T250" s="5">
        <v>1900.6646744215702</v>
      </c>
      <c r="U250" s="5">
        <v>10348.063227406328</v>
      </c>
      <c r="V250" s="26">
        <f>SUM(sev_pin_ma[[#This Row],[Total IDPs PiN]],sev_pin_ma[[#This Row],[Total Returnees PiN]],sev_pin_ma[[#This Row],[Total HC PiN]])</f>
        <v>10787.447811862998</v>
      </c>
    </row>
    <row r="251" spans="1:22" ht="15" x14ac:dyDescent="0.25">
      <c r="A251" t="s">
        <v>575</v>
      </c>
      <c r="B251" t="s">
        <v>576</v>
      </c>
      <c r="C251" t="s">
        <v>577</v>
      </c>
      <c r="D251" t="s">
        <v>576</v>
      </c>
      <c r="E251" t="s">
        <v>578</v>
      </c>
      <c r="F251" t="s">
        <v>576</v>
      </c>
      <c r="G251" s="4">
        <v>54431.596536932026</v>
      </c>
      <c r="H251" s="7">
        <v>5</v>
      </c>
      <c r="I251" s="5">
        <v>41155.597381582746</v>
      </c>
      <c r="J251" s="5">
        <v>1327.5999155349268</v>
      </c>
      <c r="K251" s="8">
        <v>42483.197297117673</v>
      </c>
      <c r="L251" s="5">
        <v>6802.5828024891371</v>
      </c>
      <c r="M251" s="7">
        <v>5</v>
      </c>
      <c r="N251" s="5">
        <v>6011.5848021997026</v>
      </c>
      <c r="O251" s="5">
        <v>158.1996000578869</v>
      </c>
      <c r="P251" s="5">
        <v>6169.7844022575891</v>
      </c>
      <c r="Q251" s="5">
        <v>68622.522810958093</v>
      </c>
      <c r="R251" s="5">
        <v>5</v>
      </c>
      <c r="S251" s="5">
        <v>46837.594934463385</v>
      </c>
      <c r="T251" s="5">
        <v>4356.9855752989215</v>
      </c>
      <c r="U251" s="5">
        <v>51194.580509762309</v>
      </c>
      <c r="V251" s="26">
        <f>SUM(sev_pin_ma[[#This Row],[Total IDPs PiN]],sev_pin_ma[[#This Row],[Total Returnees PiN]],sev_pin_ma[[#This Row],[Total HC PiN]])</f>
        <v>99847.56220913757</v>
      </c>
    </row>
    <row r="252" spans="1:22" ht="15" x14ac:dyDescent="0.25">
      <c r="A252" t="s">
        <v>575</v>
      </c>
      <c r="B252" t="s">
        <v>576</v>
      </c>
      <c r="C252" t="s">
        <v>577</v>
      </c>
      <c r="D252" t="s">
        <v>576</v>
      </c>
      <c r="E252" t="s">
        <v>579</v>
      </c>
      <c r="F252" t="s">
        <v>580</v>
      </c>
      <c r="G252" s="4">
        <v>574.62999252677901</v>
      </c>
      <c r="H252" s="7">
        <v>5</v>
      </c>
      <c r="I252" s="5">
        <v>229.85199701071161</v>
      </c>
      <c r="J252" s="5">
        <v>172.3889977580337</v>
      </c>
      <c r="K252" s="8">
        <v>402.24099476874528</v>
      </c>
      <c r="L252" s="5">
        <v>477.57452462011128</v>
      </c>
      <c r="M252" s="7">
        <v>5</v>
      </c>
      <c r="N252" s="5">
        <v>220.41901136312831</v>
      </c>
      <c r="O252" s="5">
        <v>257.155513256983</v>
      </c>
      <c r="P252" s="5">
        <v>477.57452462011133</v>
      </c>
      <c r="Q252" s="5">
        <v>5482.5681308644016</v>
      </c>
      <c r="R252" s="5">
        <v>5</v>
      </c>
      <c r="S252" s="5">
        <v>1566.4480373898293</v>
      </c>
      <c r="T252" s="5">
        <v>223.77829105568983</v>
      </c>
      <c r="U252" s="5">
        <v>1790.2263284455191</v>
      </c>
      <c r="V252" s="26">
        <f>SUM(sev_pin_ma[[#This Row],[Total IDPs PiN]],sev_pin_ma[[#This Row],[Total Returnees PiN]],sev_pin_ma[[#This Row],[Total HC PiN]])</f>
        <v>2670.0418478343759</v>
      </c>
    </row>
    <row r="253" spans="1:22" ht="15" x14ac:dyDescent="0.25">
      <c r="A253" t="s">
        <v>575</v>
      </c>
      <c r="B253" t="s">
        <v>576</v>
      </c>
      <c r="C253" t="s">
        <v>577</v>
      </c>
      <c r="D253" t="s">
        <v>576</v>
      </c>
      <c r="E253" t="s">
        <v>581</v>
      </c>
      <c r="F253" t="s">
        <v>582</v>
      </c>
      <c r="G253" s="4">
        <v>3123.565593436786</v>
      </c>
      <c r="H253" s="7">
        <v>5</v>
      </c>
      <c r="I253" s="5">
        <v>1338.6709686157653</v>
      </c>
      <c r="J253" s="5">
        <v>0</v>
      </c>
      <c r="K253" s="8">
        <v>1338.6709686157653</v>
      </c>
      <c r="L253" s="5">
        <v>489.08561975155754</v>
      </c>
      <c r="M253" s="7">
        <v>2</v>
      </c>
      <c r="N253" s="5">
        <v>0</v>
      </c>
      <c r="O253" s="5">
        <v>0</v>
      </c>
      <c r="P253" s="5">
        <v>0</v>
      </c>
      <c r="Q253" s="5">
        <v>11031.372183739019</v>
      </c>
      <c r="R253" s="5">
        <v>5</v>
      </c>
      <c r="S253" s="5">
        <v>5042.9129982806944</v>
      </c>
      <c r="T253" s="5">
        <v>4097.3668111030638</v>
      </c>
      <c r="U253" s="5">
        <v>9140.2798093837591</v>
      </c>
      <c r="V253" s="26">
        <f>SUM(sev_pin_ma[[#This Row],[Total IDPs PiN]],sev_pin_ma[[#This Row],[Total Returnees PiN]],sev_pin_ma[[#This Row],[Total HC PiN]])</f>
        <v>10478.950777999524</v>
      </c>
    </row>
    <row r="254" spans="1:22" ht="15" x14ac:dyDescent="0.25">
      <c r="A254" t="s">
        <v>575</v>
      </c>
      <c r="B254" t="s">
        <v>576</v>
      </c>
      <c r="C254" t="s">
        <v>583</v>
      </c>
      <c r="D254" t="s">
        <v>584</v>
      </c>
      <c r="E254" t="s">
        <v>585</v>
      </c>
      <c r="F254" t="s">
        <v>584</v>
      </c>
      <c r="G254" s="4">
        <v>10663.178250796409</v>
      </c>
      <c r="H254" s="7">
        <v>5</v>
      </c>
      <c r="I254" s="5">
        <v>2665.7945626991022</v>
      </c>
      <c r="J254" s="5">
        <v>0</v>
      </c>
      <c r="K254" s="8">
        <v>2665.7945626991022</v>
      </c>
      <c r="L254" s="5">
        <v>1018.3841104353702</v>
      </c>
      <c r="M254" s="7">
        <v>4</v>
      </c>
      <c r="N254" s="5">
        <v>290.96688869582005</v>
      </c>
      <c r="O254" s="5">
        <v>145.48344434791002</v>
      </c>
      <c r="P254" s="5">
        <v>436.4503330437301</v>
      </c>
      <c r="Q254" s="5">
        <v>11138.412250217203</v>
      </c>
      <c r="R254" s="5">
        <v>3</v>
      </c>
      <c r="S254" s="5">
        <v>1856.4020417028671</v>
      </c>
      <c r="T254" s="5">
        <v>3341.5236750651607</v>
      </c>
      <c r="U254" s="5">
        <v>5197.925716768028</v>
      </c>
      <c r="V254" s="26">
        <f>SUM(sev_pin_ma[[#This Row],[Total IDPs PiN]],sev_pin_ma[[#This Row],[Total Returnees PiN]],sev_pin_ma[[#This Row],[Total HC PiN]])</f>
        <v>8300.1706125108612</v>
      </c>
    </row>
    <row r="255" spans="1:22" ht="15" x14ac:dyDescent="0.25">
      <c r="A255" t="s">
        <v>575</v>
      </c>
      <c r="B255" t="s">
        <v>576</v>
      </c>
      <c r="C255" t="s">
        <v>583</v>
      </c>
      <c r="D255" t="s">
        <v>584</v>
      </c>
      <c r="E255" t="s">
        <v>586</v>
      </c>
      <c r="F255" t="s">
        <v>587</v>
      </c>
      <c r="G255" s="4">
        <v>1438.0298507462687</v>
      </c>
      <c r="H255" s="7">
        <v>5</v>
      </c>
      <c r="I255" s="5">
        <v>1150.4238805970151</v>
      </c>
      <c r="J255" s="5">
        <v>287.60597014925378</v>
      </c>
      <c r="K255" s="8">
        <v>1438.0298507462689</v>
      </c>
      <c r="L255" s="5">
        <v>518.77313432835831</v>
      </c>
      <c r="M255" s="7">
        <v>5</v>
      </c>
      <c r="N255" s="5">
        <v>389.07985074626873</v>
      </c>
      <c r="O255" s="5">
        <v>129.69328358208958</v>
      </c>
      <c r="P255" s="5">
        <v>518.77313432835831</v>
      </c>
      <c r="Q255" s="5">
        <v>6547.1453731343281</v>
      </c>
      <c r="R255" s="5">
        <v>5</v>
      </c>
      <c r="S255" s="5">
        <v>3571.1702035278149</v>
      </c>
      <c r="T255" s="5">
        <v>2479.9793080054274</v>
      </c>
      <c r="U255" s="5">
        <v>6051.1495115332418</v>
      </c>
      <c r="V255" s="26">
        <f>SUM(sev_pin_ma[[#This Row],[Total IDPs PiN]],sev_pin_ma[[#This Row],[Total Returnees PiN]],sev_pin_ma[[#This Row],[Total HC PiN]])</f>
        <v>8007.9524966078689</v>
      </c>
    </row>
    <row r="256" spans="1:22" ht="15" x14ac:dyDescent="0.25">
      <c r="A256" t="s">
        <v>575</v>
      </c>
      <c r="B256" t="s">
        <v>576</v>
      </c>
      <c r="C256" t="s">
        <v>583</v>
      </c>
      <c r="D256" t="s">
        <v>584</v>
      </c>
      <c r="E256" t="s">
        <v>588</v>
      </c>
      <c r="F256" t="s">
        <v>589</v>
      </c>
      <c r="G256" s="4">
        <v>2265.397827499768</v>
      </c>
      <c r="H256" s="7">
        <v>5</v>
      </c>
      <c r="I256" s="5">
        <v>1359.2386964998609</v>
      </c>
      <c r="J256" s="5">
        <v>453.07956549995362</v>
      </c>
      <c r="K256" s="8">
        <v>1812.3182619998145</v>
      </c>
      <c r="L256" s="5">
        <v>706.17918484820348</v>
      </c>
      <c r="M256" s="7">
        <v>5</v>
      </c>
      <c r="N256" s="5">
        <v>176.54479621205087</v>
      </c>
      <c r="O256" s="5">
        <v>0</v>
      </c>
      <c r="P256" s="5">
        <v>176.54479621205087</v>
      </c>
      <c r="Q256" s="5">
        <v>3440.9386222263483</v>
      </c>
      <c r="R256" s="5">
        <v>4</v>
      </c>
      <c r="S256" s="5">
        <v>782.03150505144276</v>
      </c>
      <c r="T256" s="5">
        <v>417.08346936076953</v>
      </c>
      <c r="U256" s="5">
        <v>1199.1149744122122</v>
      </c>
      <c r="V256" s="26">
        <f>SUM(sev_pin_ma[[#This Row],[Total IDPs PiN]],sev_pin_ma[[#This Row],[Total Returnees PiN]],sev_pin_ma[[#This Row],[Total HC PiN]])</f>
        <v>3187.9780326240775</v>
      </c>
    </row>
    <row r="257" spans="1:22" ht="15" x14ac:dyDescent="0.25">
      <c r="A257" t="s">
        <v>575</v>
      </c>
      <c r="B257" t="s">
        <v>576</v>
      </c>
      <c r="C257" t="s">
        <v>583</v>
      </c>
      <c r="D257" t="s">
        <v>584</v>
      </c>
      <c r="E257" t="s">
        <v>590</v>
      </c>
      <c r="F257" t="s">
        <v>591</v>
      </c>
      <c r="G257" s="4">
        <v>2050.8746364456924</v>
      </c>
      <c r="H257" s="7">
        <v>5</v>
      </c>
      <c r="I257" s="5">
        <v>1025.4373182228462</v>
      </c>
      <c r="J257" s="5">
        <v>1025.4373182228462</v>
      </c>
      <c r="K257" s="8">
        <v>2050.8746364456924</v>
      </c>
      <c r="L257" s="5">
        <v>352.4294453916358</v>
      </c>
      <c r="M257" s="7">
        <v>3</v>
      </c>
      <c r="N257" s="5">
        <v>0</v>
      </c>
      <c r="O257" s="5">
        <v>352.4294453916358</v>
      </c>
      <c r="P257" s="5">
        <v>352.4294453916358</v>
      </c>
      <c r="Q257" s="5">
        <v>2903.1473473071915</v>
      </c>
      <c r="R257" s="5">
        <v>5</v>
      </c>
      <c r="S257" s="5">
        <v>1451.5736736535957</v>
      </c>
      <c r="T257" s="5">
        <v>1036.838338323997</v>
      </c>
      <c r="U257" s="5">
        <v>2488.4120119775926</v>
      </c>
      <c r="V257" s="26">
        <f>SUM(sev_pin_ma[[#This Row],[Total IDPs PiN]],sev_pin_ma[[#This Row],[Total Returnees PiN]],sev_pin_ma[[#This Row],[Total HC PiN]])</f>
        <v>4891.7160938149209</v>
      </c>
    </row>
    <row r="258" spans="1:22" ht="15" x14ac:dyDescent="0.25">
      <c r="A258" t="s">
        <v>575</v>
      </c>
      <c r="B258" t="s">
        <v>576</v>
      </c>
      <c r="C258" t="s">
        <v>583</v>
      </c>
      <c r="D258" t="s">
        <v>584</v>
      </c>
      <c r="E258" t="s">
        <v>592</v>
      </c>
      <c r="F258" t="s">
        <v>593</v>
      </c>
      <c r="G258" s="4">
        <v>1936.5438522215782</v>
      </c>
      <c r="H258" s="7">
        <v>5</v>
      </c>
      <c r="I258" s="5">
        <v>968.27192611078908</v>
      </c>
      <c r="J258" s="5">
        <v>968.27192611078908</v>
      </c>
      <c r="K258" s="8">
        <v>1936.5438522215782</v>
      </c>
      <c r="L258" s="5">
        <v>1382.1332278622044</v>
      </c>
      <c r="M258" s="7">
        <v>5</v>
      </c>
      <c r="N258" s="5">
        <v>518.2999604483266</v>
      </c>
      <c r="O258" s="5">
        <v>691.06661393110221</v>
      </c>
      <c r="P258" s="5">
        <v>1209.3665743794288</v>
      </c>
      <c r="Q258" s="5">
        <v>9059.4187441508075</v>
      </c>
      <c r="R258" s="5">
        <v>5</v>
      </c>
      <c r="S258" s="5">
        <v>5645.7247246157203</v>
      </c>
      <c r="T258" s="5">
        <v>2888.5103242219961</v>
      </c>
      <c r="U258" s="5">
        <v>8534.235048837716</v>
      </c>
      <c r="V258" s="26">
        <f>SUM(sev_pin_ma[[#This Row],[Total IDPs PiN]],sev_pin_ma[[#This Row],[Total Returnees PiN]],sev_pin_ma[[#This Row],[Total HC PiN]])</f>
        <v>11680.145475438723</v>
      </c>
    </row>
    <row r="259" spans="1:22" ht="15" x14ac:dyDescent="0.25">
      <c r="A259" t="s">
        <v>575</v>
      </c>
      <c r="B259" t="s">
        <v>576</v>
      </c>
      <c r="C259" t="s">
        <v>594</v>
      </c>
      <c r="D259" t="s">
        <v>595</v>
      </c>
      <c r="E259" t="s">
        <v>596</v>
      </c>
      <c r="F259" t="s">
        <v>595</v>
      </c>
      <c r="G259" s="4">
        <v>32539.953673823555</v>
      </c>
      <c r="H259" s="7">
        <v>5</v>
      </c>
      <c r="I259" s="5">
        <v>29581.776067112321</v>
      </c>
      <c r="J259" s="5">
        <v>0</v>
      </c>
      <c r="K259" s="8">
        <v>29581.776067112321</v>
      </c>
      <c r="L259" s="5">
        <v>389.87226596675418</v>
      </c>
      <c r="M259" s="7">
        <v>5</v>
      </c>
      <c r="N259" s="5">
        <v>389.87226596675418</v>
      </c>
      <c r="O259" s="5">
        <v>0</v>
      </c>
      <c r="P259" s="5">
        <v>389.87226596675418</v>
      </c>
      <c r="Q259" s="5">
        <v>13167.786691622563</v>
      </c>
      <c r="R259" s="5">
        <v>5</v>
      </c>
      <c r="S259" s="5">
        <v>9313.8003428549837</v>
      </c>
      <c r="T259" s="5">
        <v>0</v>
      </c>
      <c r="U259" s="5">
        <v>9313.8003428549837</v>
      </c>
      <c r="V259" s="26">
        <f>SUM(sev_pin_ma[[#This Row],[Total IDPs PiN]],sev_pin_ma[[#This Row],[Total Returnees PiN]],sev_pin_ma[[#This Row],[Total HC PiN]])</f>
        <v>39285.448675934058</v>
      </c>
    </row>
    <row r="260" spans="1:22" ht="15" x14ac:dyDescent="0.25">
      <c r="A260" t="s">
        <v>575</v>
      </c>
      <c r="B260" t="s">
        <v>576</v>
      </c>
      <c r="C260" t="s">
        <v>594</v>
      </c>
      <c r="D260" t="s">
        <v>595</v>
      </c>
      <c r="E260" t="s">
        <v>597</v>
      </c>
      <c r="F260" t="s">
        <v>598</v>
      </c>
      <c r="G260" s="4">
        <v>558.25969953325557</v>
      </c>
      <c r="H260" s="7">
        <v>5</v>
      </c>
      <c r="I260" s="5">
        <v>558.25969953325557</v>
      </c>
      <c r="J260" s="5">
        <v>0</v>
      </c>
      <c r="K260" s="8">
        <v>558.25969953325557</v>
      </c>
      <c r="L260" s="5">
        <v>1009.6680280046673</v>
      </c>
      <c r="M260" s="7">
        <v>5</v>
      </c>
      <c r="N260" s="5">
        <v>1009.6680280046673</v>
      </c>
      <c r="O260" s="5">
        <v>0</v>
      </c>
      <c r="P260" s="5">
        <v>1009.6680280046673</v>
      </c>
      <c r="Q260" s="5">
        <v>5916.9699095682608</v>
      </c>
      <c r="R260" s="5">
        <v>5</v>
      </c>
      <c r="S260" s="5">
        <v>5084.8960160352244</v>
      </c>
      <c r="T260" s="5">
        <v>92.452654837004076</v>
      </c>
      <c r="U260" s="5">
        <v>5177.3486708722285</v>
      </c>
      <c r="V260" s="26">
        <f>SUM(sev_pin_ma[[#This Row],[Total IDPs PiN]],sev_pin_ma[[#This Row],[Total Returnees PiN]],sev_pin_ma[[#This Row],[Total HC PiN]])</f>
        <v>6745.2763984101512</v>
      </c>
    </row>
    <row r="261" spans="1:22" ht="15" x14ac:dyDescent="0.25">
      <c r="A261" t="s">
        <v>575</v>
      </c>
      <c r="B261" t="s">
        <v>576</v>
      </c>
      <c r="C261" t="s">
        <v>594</v>
      </c>
      <c r="D261" t="s">
        <v>595</v>
      </c>
      <c r="E261" t="s">
        <v>599</v>
      </c>
      <c r="F261" t="s">
        <v>600</v>
      </c>
      <c r="G261" s="4">
        <v>564.76895936065296</v>
      </c>
      <c r="H261" s="7">
        <v>5</v>
      </c>
      <c r="I261" s="5">
        <v>313.76053297814053</v>
      </c>
      <c r="J261" s="5">
        <v>125.50421319125621</v>
      </c>
      <c r="K261" s="8">
        <v>439.26474616939674</v>
      </c>
      <c r="L261" s="5">
        <v>586.34267131440242</v>
      </c>
      <c r="M261" s="7">
        <v>5</v>
      </c>
      <c r="N261" s="5">
        <v>390.89511420960162</v>
      </c>
      <c r="O261" s="5">
        <v>0</v>
      </c>
      <c r="P261" s="5">
        <v>390.89511420960162</v>
      </c>
      <c r="Q261" s="5">
        <v>5268.7009352150999</v>
      </c>
      <c r="R261" s="5">
        <v>5</v>
      </c>
      <c r="S261" s="5">
        <v>2270.9917824203017</v>
      </c>
      <c r="T261" s="5">
        <v>726.71737037449657</v>
      </c>
      <c r="U261" s="5">
        <v>2997.7091527947982</v>
      </c>
      <c r="V261" s="26">
        <f>SUM(sev_pin_ma[[#This Row],[Total IDPs PiN]],sev_pin_ma[[#This Row],[Total Returnees PiN]],sev_pin_ma[[#This Row],[Total HC PiN]])</f>
        <v>3827.8690131737967</v>
      </c>
    </row>
    <row r="262" spans="1:22" ht="15" x14ac:dyDescent="0.25">
      <c r="A262" t="s">
        <v>601</v>
      </c>
      <c r="B262" t="s">
        <v>602</v>
      </c>
      <c r="C262" t="s">
        <v>603</v>
      </c>
      <c r="D262" t="s">
        <v>602</v>
      </c>
      <c r="E262" t="s">
        <v>604</v>
      </c>
      <c r="F262" t="s">
        <v>602</v>
      </c>
      <c r="G262" s="4">
        <v>90.521133392421888</v>
      </c>
      <c r="H262" s="7">
        <v>2</v>
      </c>
      <c r="I262" s="5">
        <v>0</v>
      </c>
      <c r="J262" s="5">
        <v>0</v>
      </c>
      <c r="K262" s="8">
        <v>0</v>
      </c>
      <c r="L262" s="5">
        <v>6936.8388544205627</v>
      </c>
      <c r="M262" s="7">
        <v>5</v>
      </c>
      <c r="N262" s="5">
        <v>3468.4194272102814</v>
      </c>
      <c r="O262" s="5">
        <v>0</v>
      </c>
      <c r="P262" s="5">
        <v>3468.4194272102814</v>
      </c>
      <c r="Q262" s="5">
        <v>5108.8479780633716</v>
      </c>
      <c r="R262" s="5">
        <v>5</v>
      </c>
      <c r="S262" s="5">
        <v>1117.5604952013625</v>
      </c>
      <c r="T262" s="5">
        <v>319.30299862896072</v>
      </c>
      <c r="U262" s="5">
        <v>1436.8634938303233</v>
      </c>
      <c r="V262" s="26">
        <f>SUM(sev_pin_ma[[#This Row],[Total IDPs PiN]],sev_pin_ma[[#This Row],[Total Returnees PiN]],sev_pin_ma[[#This Row],[Total HC PiN]])</f>
        <v>4905.2829210406044</v>
      </c>
    </row>
    <row r="263" spans="1:22" ht="15" x14ac:dyDescent="0.25">
      <c r="A263" t="s">
        <v>601</v>
      </c>
      <c r="B263" t="s">
        <v>602</v>
      </c>
      <c r="C263" t="s">
        <v>603</v>
      </c>
      <c r="D263" t="s">
        <v>602</v>
      </c>
      <c r="E263" t="s">
        <v>605</v>
      </c>
      <c r="F263" t="s">
        <v>606</v>
      </c>
      <c r="G263" s="4">
        <v>2481.521652157051</v>
      </c>
      <c r="H263" s="7">
        <v>2</v>
      </c>
      <c r="I263" s="5">
        <v>75.197625822940935</v>
      </c>
      <c r="J263" s="5">
        <v>37.598812911470468</v>
      </c>
      <c r="K263" s="8">
        <v>112.7964387344114</v>
      </c>
      <c r="L263" s="5">
        <v>833.74276645472082</v>
      </c>
      <c r="M263" s="7">
        <v>2</v>
      </c>
      <c r="N263" s="5">
        <v>23.159521290408911</v>
      </c>
      <c r="O263" s="5">
        <v>46.319042580817822</v>
      </c>
      <c r="P263" s="5">
        <v>69.478563871226726</v>
      </c>
      <c r="Q263" s="5">
        <v>50144.675953501195</v>
      </c>
      <c r="R263" s="5">
        <v>2</v>
      </c>
      <c r="S263" s="5">
        <v>6268.0844941876494</v>
      </c>
      <c r="T263" s="5">
        <v>1880.4253482562947</v>
      </c>
      <c r="U263" s="5">
        <v>8148.5098424439439</v>
      </c>
      <c r="V263" s="26">
        <f>SUM(sev_pin_ma[[#This Row],[Total IDPs PiN]],sev_pin_ma[[#This Row],[Total Returnees PiN]],sev_pin_ma[[#This Row],[Total HC PiN]])</f>
        <v>8330.7848450495821</v>
      </c>
    </row>
    <row r="264" spans="1:22" ht="15" x14ac:dyDescent="0.25">
      <c r="A264" t="s">
        <v>601</v>
      </c>
      <c r="B264" t="s">
        <v>602</v>
      </c>
      <c r="C264" t="s">
        <v>603</v>
      </c>
      <c r="D264" t="s">
        <v>602</v>
      </c>
      <c r="E264" t="s">
        <v>607</v>
      </c>
      <c r="F264" t="s">
        <v>608</v>
      </c>
      <c r="G264" s="4">
        <v>807.64040218177047</v>
      </c>
      <c r="H264" s="7">
        <v>2</v>
      </c>
      <c r="I264" s="5">
        <v>0</v>
      </c>
      <c r="J264" s="5">
        <v>0</v>
      </c>
      <c r="K264" s="8">
        <v>0</v>
      </c>
      <c r="L264" s="5">
        <v>361.10069877987337</v>
      </c>
      <c r="M264" s="7">
        <v>3</v>
      </c>
      <c r="N264" s="5">
        <v>0</v>
      </c>
      <c r="O264" s="5">
        <v>84.964870301146675</v>
      </c>
      <c r="P264" s="5">
        <v>84.964870301146675</v>
      </c>
      <c r="Q264" s="5">
        <v>19852.833981730957</v>
      </c>
      <c r="R264" s="5">
        <v>2</v>
      </c>
      <c r="S264" s="5">
        <v>0</v>
      </c>
      <c r="T264" s="5">
        <v>0</v>
      </c>
      <c r="U264" s="5">
        <v>0</v>
      </c>
      <c r="V264" s="26">
        <f>SUM(sev_pin_ma[[#This Row],[Total IDPs PiN]],sev_pin_ma[[#This Row],[Total Returnees PiN]],sev_pin_ma[[#This Row],[Total HC PiN]])</f>
        <v>84.964870301146675</v>
      </c>
    </row>
    <row r="265" spans="1:22" ht="15" x14ac:dyDescent="0.25">
      <c r="A265" t="s">
        <v>601</v>
      </c>
      <c r="B265" t="s">
        <v>602</v>
      </c>
      <c r="C265" t="s">
        <v>609</v>
      </c>
      <c r="D265" t="s">
        <v>610</v>
      </c>
      <c r="E265" t="s">
        <v>611</v>
      </c>
      <c r="F265" t="s">
        <v>612</v>
      </c>
      <c r="G265" s="4">
        <v>67.570412517780937</v>
      </c>
      <c r="H265" s="7">
        <v>3</v>
      </c>
      <c r="I265" s="5">
        <v>0</v>
      </c>
      <c r="J265" s="5">
        <v>45.046941678520625</v>
      </c>
      <c r="K265" s="8">
        <v>45.046941678520625</v>
      </c>
      <c r="L265" s="5">
        <v>91.331436699857761</v>
      </c>
      <c r="M265" s="7">
        <v>3</v>
      </c>
      <c r="N265" s="5">
        <v>0</v>
      </c>
      <c r="O265" s="5">
        <v>39.142044299939037</v>
      </c>
      <c r="P265" s="5">
        <v>39.142044299939037</v>
      </c>
      <c r="Q265" s="5">
        <v>1463.8233285917499</v>
      </c>
      <c r="R265" s="5">
        <v>3</v>
      </c>
      <c r="S265" s="5">
        <v>0</v>
      </c>
      <c r="T265" s="5">
        <v>328.09833227056464</v>
      </c>
      <c r="U265" s="5">
        <v>328.09833227056464</v>
      </c>
      <c r="V265" s="26">
        <f>SUM(sev_pin_ma[[#This Row],[Total IDPs PiN]],sev_pin_ma[[#This Row],[Total Returnees PiN]],sev_pin_ma[[#This Row],[Total HC PiN]])</f>
        <v>412.28731824902434</v>
      </c>
    </row>
    <row r="266" spans="1:22" x14ac:dyDescent="0.2">
      <c r="A266" s="1" t="s">
        <v>630</v>
      </c>
      <c r="H266" s="19"/>
      <c r="I266" s="19"/>
      <c r="J266" s="19"/>
      <c r="K266" s="5">
        <f>SUBTOTAL(109,sev_pin_ma[Total IDPs PiN])</f>
        <v>771923.9955640001</v>
      </c>
      <c r="L266" s="19"/>
      <c r="M266" s="19"/>
      <c r="N266" s="19"/>
      <c r="O266" s="19"/>
      <c r="P266" s="5">
        <f>SUBTOTAL(109,sev_pin_ma[Total Returnees PiN])</f>
        <v>298826.63831235515</v>
      </c>
      <c r="Q266" s="19"/>
      <c r="R266" s="19"/>
      <c r="S266" s="19"/>
      <c r="T266" s="19"/>
      <c r="U266" s="5">
        <f>SUBTOTAL(109,sev_pin_ma[Total HC PiN])</f>
        <v>1687910.2662542562</v>
      </c>
      <c r="V266" s="26">
        <f>SUBTOTAL(109,sev_pin_ma[TOTAL PiN - Mine Action])</f>
        <v>2758660.9001306114</v>
      </c>
    </row>
    <row r="267" spans="1:22" x14ac:dyDescent="0.2">
      <c r="G267" s="4"/>
      <c r="H267" s="5"/>
      <c r="I267" s="8"/>
    </row>
    <row r="268" spans="1:22" ht="15" x14ac:dyDescent="0.25">
      <c r="A268"/>
      <c r="B268"/>
      <c r="C268"/>
      <c r="D268"/>
      <c r="E268"/>
      <c r="F268"/>
    </row>
    <row r="269" spans="1:22" ht="15" x14ac:dyDescent="0.25">
      <c r="A269"/>
      <c r="B269"/>
      <c r="C269"/>
      <c r="D269"/>
      <c r="E269"/>
      <c r="F269"/>
    </row>
    <row r="270" spans="1:22" ht="15" x14ac:dyDescent="0.25">
      <c r="A270"/>
      <c r="B270"/>
      <c r="C270"/>
      <c r="D270"/>
      <c r="E270"/>
      <c r="F270"/>
    </row>
    <row r="271" spans="1:22" ht="15" x14ac:dyDescent="0.25">
      <c r="A271"/>
      <c r="B271"/>
      <c r="C271"/>
      <c r="D271"/>
      <c r="E271"/>
      <c r="F271"/>
    </row>
    <row r="272" spans="1:22" ht="15" x14ac:dyDescent="0.25">
      <c r="A272"/>
      <c r="B272"/>
      <c r="C272"/>
      <c r="D272"/>
      <c r="E272"/>
      <c r="F272"/>
    </row>
    <row r="273" spans="1:6" ht="15" x14ac:dyDescent="0.25">
      <c r="A273"/>
      <c r="B273"/>
      <c r="C273"/>
      <c r="D273"/>
      <c r="E273"/>
      <c r="F273"/>
    </row>
    <row r="274" spans="1:6" ht="15" x14ac:dyDescent="0.25">
      <c r="A274"/>
      <c r="B274"/>
      <c r="C274"/>
      <c r="D274"/>
      <c r="E274"/>
      <c r="F274"/>
    </row>
    <row r="275" spans="1:6" ht="15" x14ac:dyDescent="0.25">
      <c r="A275"/>
      <c r="B275"/>
      <c r="C275"/>
      <c r="D275"/>
      <c r="E275"/>
      <c r="F275"/>
    </row>
    <row r="276" spans="1:6" ht="15" x14ac:dyDescent="0.25">
      <c r="A276"/>
      <c r="B276"/>
      <c r="C276"/>
      <c r="D276"/>
      <c r="E276"/>
      <c r="F276"/>
    </row>
    <row r="277" spans="1:6" ht="15" x14ac:dyDescent="0.25">
      <c r="A277"/>
      <c r="B277"/>
      <c r="C277"/>
      <c r="D277"/>
      <c r="E277"/>
      <c r="F277"/>
    </row>
    <row r="278" spans="1:6" ht="15" x14ac:dyDescent="0.25">
      <c r="A278"/>
      <c r="B278"/>
      <c r="C278"/>
      <c r="D278"/>
      <c r="E278"/>
      <c r="F278"/>
    </row>
    <row r="279" spans="1:6" ht="15" x14ac:dyDescent="0.25">
      <c r="A279"/>
      <c r="B279"/>
      <c r="C279"/>
      <c r="D279"/>
      <c r="E279"/>
      <c r="F279"/>
    </row>
    <row r="280" spans="1:6" ht="15" x14ac:dyDescent="0.25">
      <c r="A280"/>
      <c r="B280"/>
      <c r="C280"/>
      <c r="D280"/>
      <c r="E280"/>
      <c r="F280"/>
    </row>
    <row r="281" spans="1:6" ht="15" x14ac:dyDescent="0.25">
      <c r="A281"/>
      <c r="B281"/>
      <c r="C281"/>
      <c r="D281"/>
      <c r="E281"/>
      <c r="F281"/>
    </row>
    <row r="282" spans="1:6" ht="15" x14ac:dyDescent="0.25">
      <c r="A282"/>
      <c r="B282"/>
      <c r="C282"/>
      <c r="D282"/>
      <c r="E282"/>
      <c r="F282"/>
    </row>
    <row r="283" spans="1:6" ht="15" x14ac:dyDescent="0.25">
      <c r="A283"/>
      <c r="B283"/>
      <c r="C283"/>
      <c r="D283"/>
      <c r="E283"/>
      <c r="F283"/>
    </row>
    <row r="284" spans="1:6" ht="15" x14ac:dyDescent="0.25">
      <c r="A284"/>
      <c r="B284"/>
      <c r="C284"/>
      <c r="D284"/>
      <c r="E284"/>
      <c r="F284"/>
    </row>
    <row r="285" spans="1:6" ht="15" x14ac:dyDescent="0.25">
      <c r="A285"/>
      <c r="B285"/>
      <c r="C285"/>
      <c r="D285"/>
      <c r="E285"/>
      <c r="F285"/>
    </row>
    <row r="286" spans="1:6" ht="15" x14ac:dyDescent="0.25">
      <c r="A286"/>
      <c r="B286"/>
      <c r="C286"/>
      <c r="D286"/>
      <c r="E286"/>
      <c r="F286"/>
    </row>
    <row r="287" spans="1:6" ht="15" x14ac:dyDescent="0.25">
      <c r="A287"/>
      <c r="B287"/>
      <c r="C287"/>
      <c r="D287"/>
      <c r="E287"/>
      <c r="F287"/>
    </row>
    <row r="288" spans="1:6" ht="15" x14ac:dyDescent="0.25">
      <c r="A288"/>
      <c r="B288"/>
      <c r="C288"/>
      <c r="D288"/>
      <c r="E288"/>
      <c r="F288"/>
    </row>
    <row r="289" spans="1:6" ht="15" x14ac:dyDescent="0.25">
      <c r="A289"/>
      <c r="B289"/>
      <c r="C289"/>
      <c r="D289"/>
      <c r="E289"/>
      <c r="F289"/>
    </row>
    <row r="290" spans="1:6" ht="15" x14ac:dyDescent="0.25">
      <c r="A290"/>
      <c r="B290"/>
      <c r="C290"/>
      <c r="D290"/>
      <c r="E290"/>
      <c r="F290"/>
    </row>
    <row r="291" spans="1:6" ht="15" x14ac:dyDescent="0.25">
      <c r="A291"/>
      <c r="B291"/>
      <c r="C291"/>
      <c r="D291"/>
      <c r="E291"/>
      <c r="F291"/>
    </row>
    <row r="292" spans="1:6" ht="15" x14ac:dyDescent="0.25">
      <c r="A292"/>
      <c r="B292"/>
      <c r="C292"/>
      <c r="D292"/>
      <c r="E292"/>
      <c r="F292"/>
    </row>
    <row r="293" spans="1:6" ht="15" x14ac:dyDescent="0.25">
      <c r="A293"/>
      <c r="B293"/>
      <c r="C293"/>
      <c r="D293"/>
      <c r="E293"/>
      <c r="F293"/>
    </row>
    <row r="294" spans="1:6" ht="15" x14ac:dyDescent="0.25">
      <c r="A294"/>
      <c r="B294"/>
      <c r="C294"/>
      <c r="D294"/>
      <c r="E294"/>
      <c r="F294"/>
    </row>
    <row r="295" spans="1:6" ht="15" x14ac:dyDescent="0.25">
      <c r="A295"/>
      <c r="B295"/>
      <c r="C295"/>
      <c r="D295"/>
      <c r="E295"/>
      <c r="F295"/>
    </row>
    <row r="296" spans="1:6" ht="15" x14ac:dyDescent="0.25">
      <c r="A296"/>
      <c r="B296"/>
      <c r="C296"/>
      <c r="D296"/>
      <c r="E296"/>
      <c r="F296"/>
    </row>
    <row r="297" spans="1:6" ht="15" x14ac:dyDescent="0.25">
      <c r="A297"/>
      <c r="B297"/>
      <c r="C297"/>
      <c r="D297"/>
      <c r="E297"/>
      <c r="F297"/>
    </row>
    <row r="298" spans="1:6" ht="15" x14ac:dyDescent="0.25">
      <c r="A298"/>
      <c r="B298"/>
      <c r="C298"/>
      <c r="D298"/>
      <c r="E298"/>
      <c r="F298"/>
    </row>
    <row r="299" spans="1:6" ht="15" x14ac:dyDescent="0.25">
      <c r="A299"/>
      <c r="B299"/>
      <c r="C299"/>
      <c r="D299"/>
      <c r="E299"/>
      <c r="F299"/>
    </row>
    <row r="300" spans="1:6" ht="15" x14ac:dyDescent="0.25">
      <c r="A300"/>
      <c r="B300"/>
      <c r="C300"/>
      <c r="D300"/>
      <c r="E300"/>
      <c r="F300"/>
    </row>
    <row r="301" spans="1:6" ht="15" x14ac:dyDescent="0.25">
      <c r="A301"/>
      <c r="B301"/>
      <c r="C301"/>
      <c r="D301"/>
      <c r="E301"/>
      <c r="F301"/>
    </row>
    <row r="302" spans="1:6" ht="15" x14ac:dyDescent="0.25">
      <c r="A302"/>
      <c r="B302"/>
      <c r="C302"/>
      <c r="D302"/>
      <c r="E302"/>
      <c r="F302"/>
    </row>
    <row r="303" spans="1:6" ht="15" x14ac:dyDescent="0.25">
      <c r="A303"/>
      <c r="B303"/>
      <c r="C303"/>
      <c r="D303"/>
      <c r="E303"/>
      <c r="F303"/>
    </row>
    <row r="304" spans="1:6" ht="15" x14ac:dyDescent="0.25">
      <c r="A304"/>
      <c r="B304"/>
      <c r="C304"/>
      <c r="D304"/>
      <c r="E304"/>
      <c r="F304"/>
    </row>
    <row r="305" spans="1:6" ht="15" x14ac:dyDescent="0.25">
      <c r="A305"/>
      <c r="B305"/>
      <c r="C305"/>
      <c r="D305"/>
      <c r="E305"/>
      <c r="F305"/>
    </row>
    <row r="306" spans="1:6" ht="15" x14ac:dyDescent="0.25">
      <c r="A306"/>
      <c r="B306"/>
      <c r="C306"/>
      <c r="D306"/>
      <c r="E306"/>
      <c r="F306"/>
    </row>
    <row r="307" spans="1:6" ht="15" x14ac:dyDescent="0.25">
      <c r="A307"/>
      <c r="B307"/>
      <c r="C307"/>
      <c r="D307"/>
      <c r="E307"/>
      <c r="F307"/>
    </row>
    <row r="308" spans="1:6" ht="15" x14ac:dyDescent="0.25">
      <c r="A308"/>
      <c r="B308"/>
      <c r="C308"/>
      <c r="D308"/>
      <c r="E308"/>
      <c r="F308"/>
    </row>
    <row r="309" spans="1:6" ht="15" x14ac:dyDescent="0.25">
      <c r="A309"/>
      <c r="B309"/>
      <c r="C309"/>
      <c r="D309"/>
      <c r="E309"/>
      <c r="F309"/>
    </row>
    <row r="310" spans="1:6" ht="15" x14ac:dyDescent="0.25">
      <c r="A310"/>
      <c r="B310"/>
      <c r="C310"/>
      <c r="D310"/>
      <c r="E310"/>
      <c r="F310"/>
    </row>
    <row r="311" spans="1:6" ht="15" x14ac:dyDescent="0.25">
      <c r="A311"/>
      <c r="B311"/>
      <c r="C311"/>
      <c r="D311"/>
      <c r="E311"/>
      <c r="F311"/>
    </row>
    <row r="312" spans="1:6" ht="15" x14ac:dyDescent="0.25">
      <c r="A312"/>
      <c r="B312"/>
      <c r="C312"/>
      <c r="D312"/>
      <c r="E312"/>
      <c r="F312"/>
    </row>
    <row r="313" spans="1:6" ht="15" x14ac:dyDescent="0.25">
      <c r="A313"/>
      <c r="B313"/>
      <c r="C313"/>
      <c r="D313"/>
      <c r="E313"/>
      <c r="F313"/>
    </row>
    <row r="314" spans="1:6" ht="15" x14ac:dyDescent="0.25">
      <c r="A314"/>
      <c r="B314"/>
      <c r="C314"/>
      <c r="D314"/>
      <c r="E314"/>
      <c r="F314"/>
    </row>
    <row r="315" spans="1:6" ht="15" x14ac:dyDescent="0.25">
      <c r="A315"/>
      <c r="B315"/>
      <c r="C315"/>
      <c r="D315"/>
      <c r="E315"/>
      <c r="F315"/>
    </row>
    <row r="316" spans="1:6" ht="15" x14ac:dyDescent="0.25">
      <c r="A316"/>
      <c r="B316"/>
      <c r="C316"/>
      <c r="D316"/>
      <c r="E316"/>
      <c r="F316"/>
    </row>
    <row r="317" spans="1:6" ht="15" x14ac:dyDescent="0.25">
      <c r="A317"/>
      <c r="B317"/>
      <c r="C317"/>
      <c r="D317"/>
      <c r="E317"/>
      <c r="F317"/>
    </row>
    <row r="318" spans="1:6" ht="15" x14ac:dyDescent="0.25">
      <c r="A318"/>
      <c r="B318"/>
      <c r="C318"/>
      <c r="D318"/>
      <c r="E318"/>
      <c r="F318"/>
    </row>
    <row r="319" spans="1:6" ht="15" x14ac:dyDescent="0.25">
      <c r="A319"/>
      <c r="B319"/>
      <c r="C319"/>
      <c r="D319"/>
      <c r="E319"/>
      <c r="F319"/>
    </row>
    <row r="320" spans="1:6" ht="15" x14ac:dyDescent="0.25">
      <c r="A320"/>
      <c r="B320"/>
      <c r="C320"/>
      <c r="D320"/>
      <c r="E320"/>
      <c r="F320"/>
    </row>
    <row r="321" spans="1:6" ht="15" x14ac:dyDescent="0.25">
      <c r="A321"/>
      <c r="B321"/>
      <c r="C321"/>
      <c r="D321"/>
      <c r="E321"/>
      <c r="F321"/>
    </row>
    <row r="322" spans="1:6" ht="15" x14ac:dyDescent="0.25">
      <c r="A322"/>
      <c r="B322"/>
      <c r="C322"/>
      <c r="D322"/>
      <c r="E322"/>
      <c r="F322"/>
    </row>
    <row r="323" spans="1:6" ht="15" x14ac:dyDescent="0.25">
      <c r="A323"/>
      <c r="B323"/>
      <c r="C323"/>
      <c r="D323"/>
      <c r="E323"/>
      <c r="F323"/>
    </row>
    <row r="324" spans="1:6" ht="15" x14ac:dyDescent="0.25">
      <c r="A324"/>
      <c r="B324"/>
      <c r="C324"/>
      <c r="D324"/>
      <c r="E324"/>
      <c r="F324"/>
    </row>
    <row r="325" spans="1:6" ht="15" x14ac:dyDescent="0.25">
      <c r="A325"/>
      <c r="B325"/>
      <c r="C325"/>
      <c r="D325"/>
      <c r="E325"/>
      <c r="F325"/>
    </row>
    <row r="326" spans="1:6" ht="15" x14ac:dyDescent="0.25">
      <c r="A326"/>
      <c r="B326"/>
      <c r="C326"/>
      <c r="D326"/>
      <c r="E326"/>
      <c r="F326"/>
    </row>
    <row r="327" spans="1:6" ht="15" x14ac:dyDescent="0.25">
      <c r="A327"/>
      <c r="B327"/>
      <c r="C327"/>
      <c r="D327"/>
      <c r="E327"/>
      <c r="F327"/>
    </row>
    <row r="328" spans="1:6" ht="15" x14ac:dyDescent="0.25">
      <c r="A328"/>
      <c r="B328"/>
      <c r="C328"/>
      <c r="D328"/>
      <c r="E328"/>
      <c r="F328"/>
    </row>
    <row r="329" spans="1:6" ht="15" x14ac:dyDescent="0.25">
      <c r="A329"/>
      <c r="B329"/>
      <c r="C329"/>
      <c r="D329"/>
      <c r="E329"/>
      <c r="F329"/>
    </row>
    <row r="330" spans="1:6" ht="15" x14ac:dyDescent="0.25">
      <c r="A330"/>
      <c r="B330"/>
      <c r="C330"/>
      <c r="D330"/>
      <c r="E330"/>
      <c r="F330"/>
    </row>
    <row r="331" spans="1:6" ht="15" x14ac:dyDescent="0.25">
      <c r="A331"/>
      <c r="B331"/>
      <c r="C331"/>
      <c r="D331"/>
      <c r="E331"/>
      <c r="F331"/>
    </row>
    <row r="332" spans="1:6" ht="15" x14ac:dyDescent="0.25">
      <c r="A332"/>
      <c r="B332"/>
      <c r="C332"/>
      <c r="D332"/>
      <c r="E332"/>
      <c r="F332"/>
    </row>
    <row r="333" spans="1:6" ht="15" x14ac:dyDescent="0.25">
      <c r="A333"/>
      <c r="B333"/>
      <c r="C333"/>
      <c r="D333"/>
      <c r="E333"/>
      <c r="F333"/>
    </row>
    <row r="334" spans="1:6" ht="15" x14ac:dyDescent="0.25">
      <c r="A334"/>
      <c r="B334"/>
      <c r="C334"/>
      <c r="D334"/>
      <c r="E334"/>
      <c r="F334"/>
    </row>
    <row r="335" spans="1:6" ht="15" x14ac:dyDescent="0.25">
      <c r="A335"/>
      <c r="B335"/>
      <c r="C335"/>
      <c r="D335"/>
      <c r="E335"/>
      <c r="F335"/>
    </row>
    <row r="336" spans="1:6" ht="15" x14ac:dyDescent="0.25">
      <c r="A336"/>
      <c r="B336"/>
      <c r="C336"/>
      <c r="D336"/>
      <c r="E336"/>
      <c r="F336"/>
    </row>
    <row r="337" spans="1:6" ht="15" x14ac:dyDescent="0.25">
      <c r="A337"/>
      <c r="B337"/>
      <c r="C337"/>
      <c r="D337"/>
      <c r="E337"/>
      <c r="F337"/>
    </row>
    <row r="338" spans="1:6" ht="15" x14ac:dyDescent="0.25">
      <c r="A338"/>
      <c r="B338"/>
      <c r="C338"/>
      <c r="D338"/>
      <c r="E338"/>
      <c r="F338"/>
    </row>
    <row r="339" spans="1:6" ht="15" x14ac:dyDescent="0.25">
      <c r="A339"/>
      <c r="B339"/>
      <c r="C339"/>
      <c r="D339"/>
      <c r="E339"/>
      <c r="F339"/>
    </row>
    <row r="340" spans="1:6" ht="15" x14ac:dyDescent="0.25">
      <c r="A340"/>
      <c r="B340"/>
      <c r="C340"/>
      <c r="D340"/>
      <c r="E340"/>
      <c r="F340"/>
    </row>
    <row r="341" spans="1:6" ht="15" x14ac:dyDescent="0.25">
      <c r="A341"/>
      <c r="B341"/>
      <c r="C341"/>
      <c r="D341"/>
      <c r="E341"/>
      <c r="F341"/>
    </row>
    <row r="342" spans="1:6" ht="15" x14ac:dyDescent="0.25">
      <c r="A342"/>
      <c r="B342"/>
      <c r="C342"/>
      <c r="D342"/>
      <c r="E342"/>
      <c r="F342"/>
    </row>
    <row r="343" spans="1:6" ht="15" x14ac:dyDescent="0.25">
      <c r="A343"/>
      <c r="B343"/>
      <c r="C343"/>
      <c r="D343"/>
      <c r="E343"/>
      <c r="F343"/>
    </row>
    <row r="344" spans="1:6" ht="15" x14ac:dyDescent="0.25">
      <c r="A344"/>
      <c r="B344"/>
      <c r="C344"/>
      <c r="D344"/>
      <c r="E344"/>
      <c r="F344"/>
    </row>
    <row r="345" spans="1:6" ht="15" x14ac:dyDescent="0.25">
      <c r="A345"/>
      <c r="B345"/>
      <c r="C345"/>
      <c r="D345"/>
      <c r="E345"/>
      <c r="F345"/>
    </row>
    <row r="346" spans="1:6" ht="15" x14ac:dyDescent="0.25">
      <c r="A346"/>
      <c r="B346"/>
      <c r="C346"/>
      <c r="D346"/>
      <c r="E346"/>
      <c r="F346"/>
    </row>
    <row r="347" spans="1:6" ht="15" x14ac:dyDescent="0.25">
      <c r="A347"/>
      <c r="B347"/>
      <c r="C347"/>
      <c r="D347"/>
      <c r="E347"/>
      <c r="F347"/>
    </row>
    <row r="348" spans="1:6" ht="15" x14ac:dyDescent="0.25">
      <c r="A348"/>
      <c r="B348"/>
      <c r="C348"/>
      <c r="D348"/>
      <c r="E348"/>
      <c r="F348"/>
    </row>
    <row r="349" spans="1:6" ht="15" x14ac:dyDescent="0.25">
      <c r="A349"/>
      <c r="B349"/>
      <c r="C349"/>
      <c r="D349"/>
      <c r="E349"/>
      <c r="F349"/>
    </row>
    <row r="350" spans="1:6" ht="15" x14ac:dyDescent="0.25">
      <c r="A350"/>
      <c r="B350"/>
      <c r="C350"/>
      <c r="D350"/>
      <c r="E350"/>
      <c r="F350"/>
    </row>
    <row r="351" spans="1:6" ht="15" x14ac:dyDescent="0.25">
      <c r="A351"/>
      <c r="B351"/>
      <c r="C351"/>
      <c r="D351"/>
      <c r="E351"/>
      <c r="F351"/>
    </row>
    <row r="352" spans="1:6" ht="15" x14ac:dyDescent="0.25">
      <c r="A352"/>
      <c r="B352"/>
      <c r="C352"/>
      <c r="D352"/>
      <c r="E352"/>
      <c r="F352"/>
    </row>
    <row r="353" spans="1:6" ht="15" x14ac:dyDescent="0.25">
      <c r="A353"/>
      <c r="B353"/>
      <c r="C353"/>
      <c r="D353"/>
      <c r="E353"/>
      <c r="F353"/>
    </row>
    <row r="354" spans="1:6" ht="15" x14ac:dyDescent="0.25">
      <c r="A354"/>
      <c r="B354"/>
      <c r="C354"/>
      <c r="D354"/>
      <c r="E354"/>
      <c r="F354"/>
    </row>
    <row r="355" spans="1:6" ht="15" x14ac:dyDescent="0.25">
      <c r="A355"/>
      <c r="B355"/>
      <c r="C355"/>
      <c r="D355"/>
      <c r="E355"/>
      <c r="F355"/>
    </row>
    <row r="356" spans="1:6" ht="15" x14ac:dyDescent="0.25">
      <c r="A356"/>
      <c r="B356"/>
      <c r="C356"/>
      <c r="D356"/>
      <c r="E356"/>
      <c r="F356"/>
    </row>
    <row r="357" spans="1:6" ht="15" x14ac:dyDescent="0.25">
      <c r="A357"/>
      <c r="B357"/>
      <c r="C357"/>
      <c r="D357"/>
      <c r="E357"/>
      <c r="F357"/>
    </row>
    <row r="358" spans="1:6" ht="15" x14ac:dyDescent="0.25">
      <c r="A358"/>
      <c r="B358"/>
      <c r="C358"/>
      <c r="D358"/>
      <c r="E358"/>
      <c r="F358"/>
    </row>
    <row r="359" spans="1:6" ht="15" x14ac:dyDescent="0.25">
      <c r="A359"/>
      <c r="B359"/>
      <c r="C359"/>
      <c r="D359"/>
      <c r="E359"/>
      <c r="F359"/>
    </row>
    <row r="360" spans="1:6" ht="15" x14ac:dyDescent="0.25">
      <c r="A360"/>
      <c r="B360"/>
      <c r="C360"/>
      <c r="D360"/>
      <c r="E360"/>
      <c r="F360"/>
    </row>
    <row r="361" spans="1:6" ht="15" x14ac:dyDescent="0.25">
      <c r="A361"/>
      <c r="B361"/>
      <c r="C361"/>
      <c r="D361"/>
      <c r="E361"/>
      <c r="F361"/>
    </row>
    <row r="362" spans="1:6" ht="15" x14ac:dyDescent="0.25">
      <c r="A362"/>
      <c r="B362"/>
      <c r="C362"/>
      <c r="D362"/>
      <c r="E362"/>
      <c r="F362"/>
    </row>
    <row r="363" spans="1:6" ht="15" x14ac:dyDescent="0.25">
      <c r="A363"/>
      <c r="B363"/>
      <c r="C363"/>
      <c r="D363"/>
      <c r="E363"/>
      <c r="F363"/>
    </row>
    <row r="364" spans="1:6" ht="15" x14ac:dyDescent="0.25">
      <c r="A364"/>
      <c r="B364"/>
      <c r="C364"/>
      <c r="D364"/>
      <c r="E364"/>
      <c r="F364"/>
    </row>
    <row r="365" spans="1:6" ht="15" x14ac:dyDescent="0.25">
      <c r="A365"/>
      <c r="B365"/>
      <c r="C365"/>
      <c r="D365"/>
      <c r="E365"/>
      <c r="F365"/>
    </row>
    <row r="366" spans="1:6" ht="15" x14ac:dyDescent="0.25">
      <c r="A366"/>
      <c r="B366"/>
      <c r="C366"/>
      <c r="D366"/>
      <c r="E366"/>
      <c r="F366"/>
    </row>
    <row r="367" spans="1:6" ht="15" x14ac:dyDescent="0.25">
      <c r="A367"/>
      <c r="B367"/>
      <c r="C367"/>
      <c r="D367"/>
      <c r="E367"/>
      <c r="F367"/>
    </row>
    <row r="368" spans="1:6" ht="15" x14ac:dyDescent="0.25">
      <c r="A368"/>
      <c r="B368"/>
      <c r="C368"/>
      <c r="D368"/>
      <c r="E368"/>
      <c r="F368"/>
    </row>
    <row r="369" spans="1:6" ht="15" x14ac:dyDescent="0.25">
      <c r="A369"/>
      <c r="B369"/>
      <c r="C369"/>
      <c r="D369"/>
      <c r="E369"/>
      <c r="F369"/>
    </row>
    <row r="370" spans="1:6" ht="15" x14ac:dyDescent="0.25">
      <c r="A370"/>
      <c r="B370"/>
      <c r="C370"/>
      <c r="D370"/>
      <c r="E370"/>
      <c r="F370"/>
    </row>
    <row r="371" spans="1:6" ht="15" x14ac:dyDescent="0.25">
      <c r="A371"/>
      <c r="B371"/>
      <c r="C371"/>
      <c r="D371"/>
      <c r="E371"/>
      <c r="F371"/>
    </row>
    <row r="372" spans="1:6" ht="15" x14ac:dyDescent="0.25">
      <c r="A372"/>
      <c r="B372"/>
      <c r="C372"/>
      <c r="D372"/>
      <c r="E372"/>
      <c r="F372"/>
    </row>
    <row r="373" spans="1:6" ht="15" x14ac:dyDescent="0.25">
      <c r="A373"/>
      <c r="B373"/>
      <c r="C373"/>
      <c r="D373"/>
      <c r="E373"/>
      <c r="F373"/>
    </row>
    <row r="374" spans="1:6" ht="15" x14ac:dyDescent="0.25">
      <c r="A374"/>
      <c r="B374"/>
      <c r="C374"/>
      <c r="D374"/>
      <c r="E374"/>
      <c r="F374"/>
    </row>
    <row r="375" spans="1:6" ht="15" x14ac:dyDescent="0.25">
      <c r="A375"/>
      <c r="B375"/>
      <c r="C375"/>
      <c r="D375"/>
      <c r="E375"/>
      <c r="F375"/>
    </row>
    <row r="376" spans="1:6" ht="15" x14ac:dyDescent="0.25">
      <c r="A376"/>
      <c r="B376"/>
      <c r="C376"/>
      <c r="D376"/>
      <c r="E376"/>
      <c r="F376"/>
    </row>
    <row r="377" spans="1:6" ht="15" x14ac:dyDescent="0.25">
      <c r="A377"/>
      <c r="B377"/>
      <c r="C377"/>
      <c r="D377"/>
      <c r="E377"/>
      <c r="F377"/>
    </row>
    <row r="378" spans="1:6" ht="15" x14ac:dyDescent="0.25">
      <c r="A378"/>
      <c r="B378"/>
      <c r="C378"/>
      <c r="D378"/>
      <c r="E378"/>
      <c r="F378"/>
    </row>
    <row r="379" spans="1:6" ht="15" x14ac:dyDescent="0.25">
      <c r="A379"/>
      <c r="B379"/>
      <c r="C379"/>
      <c r="D379"/>
      <c r="E379"/>
      <c r="F379"/>
    </row>
    <row r="380" spans="1:6" ht="15" x14ac:dyDescent="0.25">
      <c r="A380"/>
      <c r="B380"/>
      <c r="C380"/>
      <c r="D380"/>
      <c r="E380"/>
      <c r="F380"/>
    </row>
    <row r="381" spans="1:6" ht="15" x14ac:dyDescent="0.25">
      <c r="A381"/>
      <c r="B381"/>
      <c r="C381"/>
      <c r="D381"/>
      <c r="E381"/>
      <c r="F381"/>
    </row>
    <row r="382" spans="1:6" ht="15" x14ac:dyDescent="0.25">
      <c r="A382"/>
      <c r="B382"/>
      <c r="C382"/>
      <c r="D382"/>
      <c r="E382"/>
      <c r="F382"/>
    </row>
    <row r="383" spans="1:6" ht="15" x14ac:dyDescent="0.25">
      <c r="A383"/>
      <c r="B383"/>
      <c r="C383"/>
      <c r="D383"/>
      <c r="E383"/>
      <c r="F383"/>
    </row>
    <row r="384" spans="1:6" ht="15" x14ac:dyDescent="0.25">
      <c r="A384"/>
      <c r="B384"/>
      <c r="C384"/>
      <c r="D384"/>
      <c r="E384"/>
      <c r="F384"/>
    </row>
    <row r="385" spans="1:6" ht="15" x14ac:dyDescent="0.25">
      <c r="A385"/>
      <c r="B385"/>
      <c r="C385"/>
      <c r="D385"/>
      <c r="E385"/>
      <c r="F385"/>
    </row>
    <row r="386" spans="1:6" ht="15" x14ac:dyDescent="0.25">
      <c r="A386"/>
      <c r="B386"/>
      <c r="C386"/>
      <c r="D386"/>
      <c r="E386"/>
      <c r="F386"/>
    </row>
    <row r="387" spans="1:6" ht="15" x14ac:dyDescent="0.25">
      <c r="A387"/>
      <c r="B387"/>
      <c r="C387"/>
      <c r="D387"/>
      <c r="E387"/>
      <c r="F387"/>
    </row>
    <row r="388" spans="1:6" ht="15" x14ac:dyDescent="0.25">
      <c r="A388"/>
      <c r="B388"/>
      <c r="C388"/>
      <c r="D388"/>
      <c r="E388"/>
      <c r="F388"/>
    </row>
    <row r="389" spans="1:6" ht="15" x14ac:dyDescent="0.25">
      <c r="A389"/>
      <c r="B389"/>
      <c r="C389"/>
      <c r="D389"/>
      <c r="E389"/>
      <c r="F389"/>
    </row>
    <row r="390" spans="1:6" ht="15" x14ac:dyDescent="0.25">
      <c r="A390"/>
      <c r="B390"/>
      <c r="C390"/>
      <c r="D390"/>
      <c r="E390"/>
      <c r="F390"/>
    </row>
    <row r="391" spans="1:6" ht="15" x14ac:dyDescent="0.25">
      <c r="A391"/>
      <c r="B391"/>
      <c r="C391"/>
      <c r="D391"/>
      <c r="E391"/>
      <c r="F391"/>
    </row>
    <row r="392" spans="1:6" ht="15" x14ac:dyDescent="0.25">
      <c r="A392"/>
      <c r="B392"/>
      <c r="C392"/>
      <c r="D392"/>
      <c r="E392"/>
      <c r="F392"/>
    </row>
    <row r="393" spans="1:6" ht="15" x14ac:dyDescent="0.25">
      <c r="A393"/>
      <c r="B393"/>
      <c r="C393"/>
      <c r="D393"/>
      <c r="E393"/>
      <c r="F393"/>
    </row>
    <row r="394" spans="1:6" ht="15" x14ac:dyDescent="0.25">
      <c r="A394"/>
      <c r="B394"/>
      <c r="C394"/>
      <c r="D394"/>
      <c r="E394"/>
      <c r="F394"/>
    </row>
    <row r="395" spans="1:6" ht="15" x14ac:dyDescent="0.25">
      <c r="A395"/>
      <c r="B395"/>
      <c r="C395"/>
      <c r="D395"/>
      <c r="E395"/>
      <c r="F395"/>
    </row>
    <row r="396" spans="1:6" ht="15" x14ac:dyDescent="0.25">
      <c r="A396"/>
      <c r="B396"/>
      <c r="C396"/>
      <c r="D396"/>
      <c r="E396"/>
      <c r="F396"/>
    </row>
    <row r="397" spans="1:6" ht="15" x14ac:dyDescent="0.25">
      <c r="A397"/>
      <c r="B397"/>
      <c r="C397"/>
      <c r="D397"/>
      <c r="E397"/>
      <c r="F397"/>
    </row>
    <row r="398" spans="1:6" ht="15" x14ac:dyDescent="0.25">
      <c r="A398"/>
      <c r="B398"/>
      <c r="C398"/>
      <c r="D398"/>
      <c r="E398"/>
      <c r="F398"/>
    </row>
    <row r="399" spans="1:6" ht="15" x14ac:dyDescent="0.25">
      <c r="A399"/>
      <c r="B399"/>
      <c r="C399"/>
      <c r="D399"/>
      <c r="E399"/>
      <c r="F399"/>
    </row>
    <row r="400" spans="1:6" ht="15" x14ac:dyDescent="0.25">
      <c r="A400"/>
      <c r="B400"/>
      <c r="C400"/>
      <c r="D400"/>
      <c r="E400"/>
      <c r="F400"/>
    </row>
    <row r="401" spans="1:6" ht="15" x14ac:dyDescent="0.25">
      <c r="A401"/>
      <c r="B401"/>
      <c r="C401"/>
      <c r="D401"/>
      <c r="E401"/>
      <c r="F401"/>
    </row>
    <row r="402" spans="1:6" ht="15" x14ac:dyDescent="0.25">
      <c r="A402"/>
      <c r="B402"/>
      <c r="C402"/>
      <c r="D402"/>
      <c r="E402"/>
      <c r="F402"/>
    </row>
    <row r="403" spans="1:6" ht="15" x14ac:dyDescent="0.25">
      <c r="A403"/>
      <c r="B403"/>
      <c r="C403"/>
      <c r="D403"/>
      <c r="E403"/>
      <c r="F403"/>
    </row>
    <row r="404" spans="1:6" ht="15" x14ac:dyDescent="0.25">
      <c r="A404"/>
      <c r="B404"/>
      <c r="C404"/>
      <c r="D404"/>
      <c r="E404"/>
      <c r="F404"/>
    </row>
    <row r="405" spans="1:6" ht="15" x14ac:dyDescent="0.25">
      <c r="A405"/>
      <c r="B405"/>
      <c r="C405"/>
      <c r="D405"/>
      <c r="E405"/>
      <c r="F405"/>
    </row>
    <row r="406" spans="1:6" ht="15" x14ac:dyDescent="0.25">
      <c r="A406"/>
      <c r="B406"/>
      <c r="C406"/>
      <c r="D406"/>
      <c r="E406"/>
      <c r="F406"/>
    </row>
    <row r="407" spans="1:6" ht="15" x14ac:dyDescent="0.25">
      <c r="A407"/>
      <c r="B407"/>
      <c r="C407"/>
      <c r="D407"/>
      <c r="E407"/>
      <c r="F407"/>
    </row>
    <row r="408" spans="1:6" ht="15" x14ac:dyDescent="0.25">
      <c r="A408"/>
      <c r="B408"/>
      <c r="C408"/>
      <c r="D408"/>
      <c r="E408"/>
      <c r="F408"/>
    </row>
    <row r="409" spans="1:6" ht="15" x14ac:dyDescent="0.25">
      <c r="A409"/>
      <c r="B409"/>
      <c r="C409"/>
      <c r="D409"/>
      <c r="E409"/>
      <c r="F409"/>
    </row>
    <row r="410" spans="1:6" ht="15" x14ac:dyDescent="0.25">
      <c r="A410"/>
      <c r="B410"/>
      <c r="C410"/>
      <c r="D410"/>
      <c r="E410"/>
      <c r="F410"/>
    </row>
    <row r="411" spans="1:6" ht="15" x14ac:dyDescent="0.25">
      <c r="A411"/>
      <c r="B411"/>
      <c r="C411"/>
      <c r="D411"/>
      <c r="E411"/>
      <c r="F411"/>
    </row>
    <row r="412" spans="1:6" ht="15" x14ac:dyDescent="0.25">
      <c r="A412"/>
      <c r="B412"/>
      <c r="C412"/>
      <c r="D412"/>
      <c r="E412"/>
      <c r="F412"/>
    </row>
    <row r="413" spans="1:6" ht="15" x14ac:dyDescent="0.25">
      <c r="A413"/>
      <c r="B413"/>
      <c r="C413"/>
      <c r="D413"/>
      <c r="E413"/>
      <c r="F413"/>
    </row>
    <row r="414" spans="1:6" ht="15" x14ac:dyDescent="0.25">
      <c r="A414"/>
      <c r="B414"/>
      <c r="C414"/>
      <c r="D414"/>
      <c r="E414"/>
      <c r="F414"/>
    </row>
    <row r="415" spans="1:6" ht="15" x14ac:dyDescent="0.25">
      <c r="A415"/>
      <c r="B415"/>
      <c r="C415"/>
      <c r="D415"/>
      <c r="E415"/>
      <c r="F415"/>
    </row>
    <row r="416" spans="1:6" ht="15" x14ac:dyDescent="0.25">
      <c r="A416"/>
      <c r="B416"/>
      <c r="C416"/>
      <c r="D416"/>
      <c r="E416"/>
      <c r="F416"/>
    </row>
    <row r="417" spans="1:6" ht="15" x14ac:dyDescent="0.25">
      <c r="A417"/>
      <c r="B417"/>
      <c r="C417"/>
      <c r="D417"/>
      <c r="E417"/>
      <c r="F417"/>
    </row>
    <row r="418" spans="1:6" ht="15" x14ac:dyDescent="0.25">
      <c r="A418"/>
      <c r="B418"/>
      <c r="C418"/>
      <c r="D418"/>
      <c r="E418"/>
      <c r="F418"/>
    </row>
    <row r="419" spans="1:6" ht="15" x14ac:dyDescent="0.25">
      <c r="A419"/>
      <c r="B419"/>
      <c r="C419"/>
      <c r="D419"/>
      <c r="E419"/>
      <c r="F419"/>
    </row>
    <row r="420" spans="1:6" ht="15" x14ac:dyDescent="0.25">
      <c r="A420"/>
      <c r="B420"/>
      <c r="C420"/>
      <c r="D420"/>
      <c r="E420"/>
      <c r="F420"/>
    </row>
    <row r="421" spans="1:6" ht="15" x14ac:dyDescent="0.25">
      <c r="A421"/>
      <c r="B421"/>
      <c r="C421"/>
      <c r="D421"/>
      <c r="E421"/>
      <c r="F421"/>
    </row>
    <row r="422" spans="1:6" ht="15" x14ac:dyDescent="0.25">
      <c r="A422"/>
      <c r="B422"/>
      <c r="C422"/>
      <c r="D422"/>
      <c r="E422"/>
      <c r="F422"/>
    </row>
    <row r="423" spans="1:6" ht="15" x14ac:dyDescent="0.25">
      <c r="A423"/>
      <c r="B423"/>
      <c r="C423"/>
      <c r="D423"/>
      <c r="E423"/>
      <c r="F423"/>
    </row>
    <row r="424" spans="1:6" ht="15" x14ac:dyDescent="0.25">
      <c r="A424"/>
      <c r="B424"/>
      <c r="C424"/>
      <c r="D424"/>
      <c r="E424"/>
      <c r="F424"/>
    </row>
    <row r="425" spans="1:6" ht="15" x14ac:dyDescent="0.25">
      <c r="A425"/>
      <c r="B425"/>
      <c r="C425"/>
      <c r="D425"/>
      <c r="E425"/>
      <c r="F425"/>
    </row>
    <row r="426" spans="1:6" ht="15" x14ac:dyDescent="0.25">
      <c r="A426"/>
      <c r="B426"/>
      <c r="C426"/>
      <c r="D426"/>
      <c r="E426"/>
      <c r="F426"/>
    </row>
    <row r="427" spans="1:6" ht="15" x14ac:dyDescent="0.25">
      <c r="A427"/>
      <c r="B427"/>
      <c r="C427"/>
      <c r="D427"/>
      <c r="E427"/>
      <c r="F427"/>
    </row>
    <row r="428" spans="1:6" ht="15" x14ac:dyDescent="0.25">
      <c r="A428"/>
      <c r="B428"/>
      <c r="C428"/>
      <c r="D428"/>
      <c r="E428"/>
      <c r="F428"/>
    </row>
    <row r="429" spans="1:6" ht="15" x14ac:dyDescent="0.25">
      <c r="A429"/>
      <c r="B429"/>
      <c r="C429"/>
      <c r="D429"/>
      <c r="E429"/>
      <c r="F429"/>
    </row>
    <row r="430" spans="1:6" ht="15" x14ac:dyDescent="0.25">
      <c r="A430"/>
      <c r="B430"/>
      <c r="C430"/>
      <c r="D430"/>
      <c r="E430"/>
      <c r="F430"/>
    </row>
    <row r="431" spans="1:6" ht="15" x14ac:dyDescent="0.25">
      <c r="A431"/>
      <c r="B431"/>
      <c r="C431"/>
      <c r="D431"/>
      <c r="E431"/>
      <c r="F431"/>
    </row>
    <row r="432" spans="1:6" ht="15" x14ac:dyDescent="0.25">
      <c r="A432"/>
      <c r="B432"/>
      <c r="C432"/>
      <c r="D432"/>
      <c r="E432"/>
      <c r="F432"/>
    </row>
    <row r="433" spans="1:6" ht="15" x14ac:dyDescent="0.25">
      <c r="A433"/>
      <c r="B433"/>
      <c r="C433"/>
      <c r="D433"/>
      <c r="E433"/>
      <c r="F433"/>
    </row>
    <row r="434" spans="1:6" ht="15" x14ac:dyDescent="0.25">
      <c r="A434"/>
      <c r="B434"/>
      <c r="C434"/>
      <c r="D434"/>
      <c r="E434"/>
      <c r="F434"/>
    </row>
    <row r="435" spans="1:6" ht="15" x14ac:dyDescent="0.25">
      <c r="A435"/>
      <c r="B435"/>
      <c r="C435"/>
      <c r="D435"/>
      <c r="E435"/>
      <c r="F435"/>
    </row>
    <row r="436" spans="1:6" ht="15" x14ac:dyDescent="0.25">
      <c r="A436"/>
      <c r="B436"/>
      <c r="C436"/>
      <c r="D436"/>
      <c r="E436"/>
      <c r="F436"/>
    </row>
    <row r="437" spans="1:6" ht="15" x14ac:dyDescent="0.25">
      <c r="A437"/>
      <c r="B437"/>
      <c r="C437"/>
      <c r="D437"/>
      <c r="E437"/>
      <c r="F437"/>
    </row>
    <row r="438" spans="1:6" ht="15" x14ac:dyDescent="0.25">
      <c r="A438"/>
      <c r="B438"/>
      <c r="C438"/>
      <c r="D438"/>
      <c r="E438"/>
      <c r="F438"/>
    </row>
    <row r="439" spans="1:6" ht="15" x14ac:dyDescent="0.25">
      <c r="A439"/>
      <c r="B439"/>
      <c r="C439"/>
      <c r="D439"/>
      <c r="E439"/>
      <c r="F439"/>
    </row>
    <row r="440" spans="1:6" ht="15" x14ac:dyDescent="0.25">
      <c r="A440"/>
      <c r="B440"/>
      <c r="C440"/>
      <c r="D440"/>
      <c r="E440"/>
      <c r="F440"/>
    </row>
    <row r="441" spans="1:6" ht="15" x14ac:dyDescent="0.25">
      <c r="A441"/>
      <c r="B441"/>
      <c r="C441"/>
      <c r="D441"/>
      <c r="E441"/>
      <c r="F441"/>
    </row>
    <row r="442" spans="1:6" ht="15" x14ac:dyDescent="0.25">
      <c r="A442"/>
      <c r="B442"/>
      <c r="C442"/>
      <c r="D442"/>
      <c r="E442"/>
      <c r="F442"/>
    </row>
    <row r="443" spans="1:6" ht="15" x14ac:dyDescent="0.25">
      <c r="A443"/>
      <c r="B443"/>
      <c r="C443"/>
      <c r="D443"/>
      <c r="E443"/>
      <c r="F443"/>
    </row>
    <row r="444" spans="1:6" ht="15" x14ac:dyDescent="0.25">
      <c r="A444"/>
      <c r="B444"/>
      <c r="C444"/>
      <c r="D444"/>
      <c r="E444"/>
      <c r="F444"/>
    </row>
    <row r="445" spans="1:6" ht="15" x14ac:dyDescent="0.25">
      <c r="A445"/>
      <c r="B445"/>
      <c r="C445"/>
      <c r="D445"/>
      <c r="E445"/>
      <c r="F445"/>
    </row>
    <row r="446" spans="1:6" ht="15" x14ac:dyDescent="0.25">
      <c r="A446"/>
      <c r="B446"/>
      <c r="C446"/>
      <c r="D446"/>
      <c r="E446"/>
      <c r="F446"/>
    </row>
    <row r="447" spans="1:6" ht="15" x14ac:dyDescent="0.25">
      <c r="A447"/>
      <c r="B447"/>
      <c r="C447"/>
      <c r="D447"/>
      <c r="E447"/>
      <c r="F447"/>
    </row>
    <row r="448" spans="1:6" ht="15" x14ac:dyDescent="0.25">
      <c r="A448"/>
      <c r="B448"/>
      <c r="C448"/>
      <c r="D448"/>
      <c r="E448"/>
      <c r="F448"/>
    </row>
    <row r="449" spans="1:6" ht="15" x14ac:dyDescent="0.25">
      <c r="A449"/>
      <c r="B449"/>
      <c r="C449"/>
      <c r="D449"/>
      <c r="E449"/>
      <c r="F449"/>
    </row>
    <row r="450" spans="1:6" ht="15" x14ac:dyDescent="0.25">
      <c r="A450"/>
      <c r="B450"/>
      <c r="C450"/>
      <c r="D450"/>
      <c r="E450"/>
      <c r="F450"/>
    </row>
    <row r="451" spans="1:6" ht="15" x14ac:dyDescent="0.25">
      <c r="A451"/>
      <c r="B451"/>
      <c r="C451"/>
      <c r="D451"/>
      <c r="E451"/>
      <c r="F451"/>
    </row>
    <row r="452" spans="1:6" ht="15" x14ac:dyDescent="0.25">
      <c r="A452"/>
      <c r="B452"/>
      <c r="C452"/>
      <c r="D452"/>
      <c r="E452"/>
      <c r="F452"/>
    </row>
    <row r="453" spans="1:6" ht="15" x14ac:dyDescent="0.25">
      <c r="A453"/>
      <c r="B453"/>
      <c r="C453"/>
      <c r="D453"/>
      <c r="E453"/>
      <c r="F453"/>
    </row>
    <row r="454" spans="1:6" ht="15" x14ac:dyDescent="0.25">
      <c r="A454"/>
      <c r="B454"/>
      <c r="C454"/>
      <c r="D454"/>
      <c r="E454"/>
      <c r="F454"/>
    </row>
    <row r="455" spans="1:6" ht="15" x14ac:dyDescent="0.25">
      <c r="A455"/>
      <c r="B455"/>
      <c r="C455"/>
      <c r="D455"/>
      <c r="E455"/>
      <c r="F455"/>
    </row>
    <row r="456" spans="1:6" ht="15" x14ac:dyDescent="0.25">
      <c r="A456"/>
      <c r="B456"/>
      <c r="C456"/>
      <c r="D456"/>
      <c r="E456"/>
      <c r="F456"/>
    </row>
    <row r="457" spans="1:6" ht="15" x14ac:dyDescent="0.25">
      <c r="A457"/>
      <c r="B457"/>
      <c r="C457"/>
      <c r="D457"/>
      <c r="E457"/>
      <c r="F457"/>
    </row>
    <row r="458" spans="1:6" ht="15" x14ac:dyDescent="0.25">
      <c r="A458"/>
      <c r="B458"/>
      <c r="C458"/>
      <c r="D458"/>
      <c r="E458"/>
      <c r="F458"/>
    </row>
    <row r="459" spans="1:6" ht="15" x14ac:dyDescent="0.25">
      <c r="A459"/>
      <c r="B459"/>
      <c r="C459"/>
      <c r="D459"/>
      <c r="E459"/>
      <c r="F459"/>
    </row>
    <row r="460" spans="1:6" ht="15" x14ac:dyDescent="0.25">
      <c r="A460"/>
      <c r="B460"/>
      <c r="C460"/>
      <c r="D460"/>
      <c r="E460"/>
      <c r="F460"/>
    </row>
    <row r="461" spans="1:6" ht="15" x14ac:dyDescent="0.25">
      <c r="A461"/>
      <c r="B461"/>
      <c r="C461"/>
      <c r="D461"/>
      <c r="E461"/>
      <c r="F461"/>
    </row>
    <row r="462" spans="1:6" ht="15" x14ac:dyDescent="0.25">
      <c r="A462"/>
      <c r="B462"/>
      <c r="C462"/>
      <c r="D462"/>
      <c r="E462"/>
      <c r="F462"/>
    </row>
    <row r="463" spans="1:6" ht="15" x14ac:dyDescent="0.25">
      <c r="A463"/>
      <c r="B463"/>
      <c r="C463"/>
      <c r="D463"/>
      <c r="E463"/>
      <c r="F463"/>
    </row>
    <row r="464" spans="1:6" ht="15" x14ac:dyDescent="0.25">
      <c r="A464"/>
      <c r="B464"/>
      <c r="C464"/>
      <c r="D464"/>
      <c r="E464"/>
      <c r="F464"/>
    </row>
    <row r="465" spans="1:6" ht="15" x14ac:dyDescent="0.25">
      <c r="A465"/>
      <c r="B465"/>
      <c r="C465"/>
      <c r="D465"/>
      <c r="E465"/>
      <c r="F465"/>
    </row>
    <row r="466" spans="1:6" ht="15" x14ac:dyDescent="0.25">
      <c r="A466"/>
      <c r="B466"/>
      <c r="C466"/>
      <c r="D466"/>
      <c r="E466"/>
      <c r="F466"/>
    </row>
    <row r="467" spans="1:6" ht="15" x14ac:dyDescent="0.25">
      <c r="A467"/>
      <c r="B467"/>
      <c r="C467"/>
      <c r="D467"/>
      <c r="E467"/>
      <c r="F467"/>
    </row>
    <row r="468" spans="1:6" ht="15" x14ac:dyDescent="0.25">
      <c r="A468"/>
      <c r="B468"/>
      <c r="C468"/>
      <c r="D468"/>
      <c r="E468"/>
      <c r="F468"/>
    </row>
    <row r="469" spans="1:6" ht="15" x14ac:dyDescent="0.25">
      <c r="A469"/>
      <c r="B469"/>
      <c r="C469"/>
      <c r="D469"/>
      <c r="E469"/>
      <c r="F469"/>
    </row>
    <row r="470" spans="1:6" ht="15" x14ac:dyDescent="0.25">
      <c r="A470"/>
      <c r="B470"/>
      <c r="C470"/>
      <c r="D470"/>
      <c r="E470"/>
      <c r="F470"/>
    </row>
    <row r="471" spans="1:6" ht="15" x14ac:dyDescent="0.25">
      <c r="A471"/>
      <c r="B471"/>
      <c r="C471"/>
      <c r="D471"/>
      <c r="E471"/>
      <c r="F471"/>
    </row>
    <row r="472" spans="1:6" ht="15" x14ac:dyDescent="0.25">
      <c r="A472"/>
      <c r="B472"/>
      <c r="C472"/>
      <c r="D472"/>
      <c r="E472"/>
      <c r="F472"/>
    </row>
    <row r="473" spans="1:6" ht="15" x14ac:dyDescent="0.25">
      <c r="A473"/>
      <c r="B473"/>
      <c r="C473"/>
      <c r="D473"/>
      <c r="E473"/>
      <c r="F473"/>
    </row>
    <row r="474" spans="1:6" ht="15" x14ac:dyDescent="0.25">
      <c r="A474"/>
      <c r="B474"/>
      <c r="C474"/>
      <c r="D474"/>
      <c r="E474"/>
      <c r="F474"/>
    </row>
    <row r="475" spans="1:6" ht="15" x14ac:dyDescent="0.25">
      <c r="A475"/>
      <c r="B475"/>
      <c r="C475"/>
      <c r="D475"/>
      <c r="E475"/>
      <c r="F475"/>
    </row>
    <row r="476" spans="1:6" ht="15" x14ac:dyDescent="0.25">
      <c r="A476"/>
      <c r="B476"/>
      <c r="C476"/>
      <c r="D476"/>
      <c r="E476"/>
      <c r="F476"/>
    </row>
    <row r="477" spans="1:6" ht="15" x14ac:dyDescent="0.25">
      <c r="A477"/>
      <c r="B477"/>
      <c r="C477"/>
      <c r="D477"/>
      <c r="E477"/>
      <c r="F477"/>
    </row>
    <row r="478" spans="1:6" ht="15" x14ac:dyDescent="0.25">
      <c r="A478"/>
      <c r="B478"/>
      <c r="C478"/>
      <c r="D478"/>
      <c r="E478"/>
      <c r="F478"/>
    </row>
    <row r="479" spans="1:6" ht="15" x14ac:dyDescent="0.25">
      <c r="A479"/>
      <c r="B479"/>
      <c r="C479"/>
      <c r="D479"/>
      <c r="E479"/>
      <c r="F479"/>
    </row>
    <row r="480" spans="1:6" ht="15" x14ac:dyDescent="0.25">
      <c r="A480"/>
      <c r="B480"/>
      <c r="C480"/>
      <c r="D480"/>
      <c r="E480"/>
      <c r="F480"/>
    </row>
    <row r="481" spans="1:6" ht="15" x14ac:dyDescent="0.25">
      <c r="A481"/>
      <c r="B481"/>
      <c r="C481"/>
      <c r="D481"/>
      <c r="E481"/>
      <c r="F481"/>
    </row>
    <row r="482" spans="1:6" ht="15" x14ac:dyDescent="0.25">
      <c r="A482"/>
      <c r="B482"/>
      <c r="C482"/>
      <c r="D482"/>
      <c r="E482"/>
      <c r="F482"/>
    </row>
    <row r="483" spans="1:6" ht="15" x14ac:dyDescent="0.25">
      <c r="A483"/>
      <c r="B483"/>
      <c r="C483"/>
      <c r="D483"/>
      <c r="E483"/>
      <c r="F483"/>
    </row>
    <row r="484" spans="1:6" ht="15" x14ac:dyDescent="0.25">
      <c r="A484"/>
      <c r="B484"/>
      <c r="C484"/>
      <c r="D484"/>
      <c r="E484"/>
      <c r="F484"/>
    </row>
    <row r="485" spans="1:6" ht="15" x14ac:dyDescent="0.25">
      <c r="A485"/>
      <c r="B485"/>
      <c r="C485"/>
      <c r="D485"/>
      <c r="E485"/>
      <c r="F485"/>
    </row>
    <row r="486" spans="1:6" ht="15" x14ac:dyDescent="0.25">
      <c r="A486"/>
      <c r="B486"/>
      <c r="C486"/>
      <c r="D486"/>
      <c r="E486"/>
      <c r="F486"/>
    </row>
    <row r="487" spans="1:6" ht="15" x14ac:dyDescent="0.25">
      <c r="A487"/>
      <c r="B487"/>
      <c r="C487"/>
      <c r="D487"/>
      <c r="E487"/>
      <c r="F487"/>
    </row>
    <row r="488" spans="1:6" ht="15" x14ac:dyDescent="0.25">
      <c r="A488"/>
      <c r="B488"/>
      <c r="C488"/>
      <c r="D488"/>
      <c r="E488"/>
      <c r="F488"/>
    </row>
    <row r="489" spans="1:6" ht="15" x14ac:dyDescent="0.25">
      <c r="A489"/>
      <c r="B489"/>
      <c r="C489"/>
      <c r="D489"/>
      <c r="E489"/>
      <c r="F489"/>
    </row>
    <row r="490" spans="1:6" ht="15" x14ac:dyDescent="0.25">
      <c r="A490"/>
      <c r="B490"/>
      <c r="C490"/>
      <c r="D490"/>
      <c r="E490"/>
      <c r="F490"/>
    </row>
    <row r="491" spans="1:6" ht="15" x14ac:dyDescent="0.25">
      <c r="A491"/>
      <c r="B491"/>
      <c r="C491"/>
      <c r="D491"/>
      <c r="E491"/>
      <c r="F491"/>
    </row>
    <row r="492" spans="1:6" ht="15" x14ac:dyDescent="0.25">
      <c r="A492"/>
      <c r="B492"/>
      <c r="C492"/>
      <c r="D492"/>
      <c r="E492"/>
      <c r="F492"/>
    </row>
    <row r="493" spans="1:6" ht="15" x14ac:dyDescent="0.25">
      <c r="A493"/>
      <c r="B493"/>
      <c r="C493"/>
      <c r="D493"/>
      <c r="E493"/>
      <c r="F493"/>
    </row>
    <row r="494" spans="1:6" ht="15" x14ac:dyDescent="0.25">
      <c r="A494"/>
      <c r="B494"/>
      <c r="C494"/>
      <c r="D494"/>
      <c r="E494"/>
      <c r="F494"/>
    </row>
    <row r="495" spans="1:6" ht="15" x14ac:dyDescent="0.25">
      <c r="A495"/>
      <c r="B495"/>
      <c r="C495"/>
      <c r="D495"/>
      <c r="E495"/>
      <c r="F495"/>
    </row>
    <row r="496" spans="1:6" ht="15" x14ac:dyDescent="0.25">
      <c r="A496"/>
      <c r="B496"/>
      <c r="C496"/>
      <c r="D496"/>
      <c r="E496"/>
      <c r="F496"/>
    </row>
    <row r="497" spans="1:6" ht="15" x14ac:dyDescent="0.25">
      <c r="A497"/>
      <c r="B497"/>
      <c r="C497"/>
      <c r="D497"/>
      <c r="E497"/>
      <c r="F497"/>
    </row>
    <row r="498" spans="1:6" ht="15" x14ac:dyDescent="0.25">
      <c r="A498"/>
      <c r="B498"/>
      <c r="C498"/>
      <c r="D498"/>
      <c r="E498"/>
      <c r="F498"/>
    </row>
    <row r="499" spans="1:6" ht="15" x14ac:dyDescent="0.25">
      <c r="A499"/>
      <c r="B499"/>
      <c r="C499"/>
      <c r="D499"/>
      <c r="E499"/>
      <c r="F499"/>
    </row>
    <row r="500" spans="1:6" ht="15" x14ac:dyDescent="0.25">
      <c r="A500"/>
      <c r="B500"/>
      <c r="C500"/>
      <c r="D500"/>
      <c r="E500"/>
      <c r="F500"/>
    </row>
    <row r="501" spans="1:6" ht="15" x14ac:dyDescent="0.25">
      <c r="A501"/>
      <c r="B501"/>
      <c r="C501"/>
      <c r="D501"/>
      <c r="E501"/>
      <c r="F501"/>
    </row>
    <row r="502" spans="1:6" ht="15" x14ac:dyDescent="0.25">
      <c r="A502"/>
      <c r="B502"/>
      <c r="C502"/>
      <c r="D502"/>
      <c r="E502"/>
      <c r="F502"/>
    </row>
    <row r="503" spans="1:6" ht="15" x14ac:dyDescent="0.25">
      <c r="A503"/>
      <c r="B503"/>
      <c r="C503"/>
      <c r="D503"/>
      <c r="E503"/>
      <c r="F503"/>
    </row>
    <row r="504" spans="1:6" ht="15" x14ac:dyDescent="0.25">
      <c r="A504"/>
      <c r="B504"/>
      <c r="C504"/>
      <c r="D504"/>
      <c r="E504"/>
      <c r="F504"/>
    </row>
    <row r="505" spans="1:6" ht="15" x14ac:dyDescent="0.25">
      <c r="A505"/>
      <c r="B505"/>
      <c r="C505"/>
      <c r="D505"/>
      <c r="E505"/>
      <c r="F505"/>
    </row>
    <row r="506" spans="1:6" ht="15" x14ac:dyDescent="0.25">
      <c r="A506"/>
      <c r="B506"/>
      <c r="C506"/>
      <c r="D506"/>
      <c r="E506"/>
      <c r="F506"/>
    </row>
    <row r="507" spans="1:6" ht="15" x14ac:dyDescent="0.25">
      <c r="A507"/>
      <c r="B507"/>
      <c r="C507"/>
      <c r="D507"/>
      <c r="E507"/>
      <c r="F507"/>
    </row>
    <row r="508" spans="1:6" ht="15" x14ac:dyDescent="0.25">
      <c r="A508"/>
      <c r="B508"/>
      <c r="C508"/>
      <c r="D508"/>
      <c r="E508"/>
      <c r="F508"/>
    </row>
    <row r="509" spans="1:6" ht="15" x14ac:dyDescent="0.25">
      <c r="A509"/>
      <c r="B509"/>
      <c r="C509"/>
      <c r="D509"/>
      <c r="E509"/>
      <c r="F509"/>
    </row>
    <row r="510" spans="1:6" ht="15" x14ac:dyDescent="0.25">
      <c r="A510"/>
      <c r="B510"/>
      <c r="C510"/>
      <c r="D510"/>
      <c r="E510"/>
      <c r="F510"/>
    </row>
    <row r="511" spans="1:6" ht="15" x14ac:dyDescent="0.25">
      <c r="A511"/>
      <c r="B511"/>
      <c r="C511"/>
      <c r="D511"/>
      <c r="E511"/>
      <c r="F511"/>
    </row>
    <row r="512" spans="1:6" ht="15" x14ac:dyDescent="0.25">
      <c r="A512"/>
      <c r="B512"/>
      <c r="C512"/>
      <c r="D512"/>
      <c r="E512"/>
      <c r="F512"/>
    </row>
    <row r="513" spans="1:6" ht="15" x14ac:dyDescent="0.25">
      <c r="A513"/>
      <c r="B513"/>
      <c r="C513"/>
      <c r="D513"/>
      <c r="E513"/>
      <c r="F513"/>
    </row>
    <row r="514" spans="1:6" ht="15" x14ac:dyDescent="0.25">
      <c r="A514"/>
      <c r="B514"/>
      <c r="C514"/>
      <c r="D514"/>
      <c r="E514"/>
      <c r="F514"/>
    </row>
    <row r="515" spans="1:6" ht="15" x14ac:dyDescent="0.25">
      <c r="A515"/>
      <c r="B515"/>
      <c r="C515"/>
      <c r="D515"/>
      <c r="E515"/>
      <c r="F515"/>
    </row>
    <row r="516" spans="1:6" ht="15" x14ac:dyDescent="0.25">
      <c r="A516"/>
      <c r="B516"/>
      <c r="C516"/>
      <c r="D516"/>
      <c r="E516"/>
      <c r="F516"/>
    </row>
    <row r="517" spans="1:6" ht="15" x14ac:dyDescent="0.25">
      <c r="A517"/>
      <c r="B517"/>
      <c r="C517"/>
      <c r="D517"/>
      <c r="E517"/>
      <c r="F517"/>
    </row>
    <row r="518" spans="1:6" ht="15" x14ac:dyDescent="0.25">
      <c r="A518"/>
      <c r="B518"/>
      <c r="C518"/>
      <c r="D518"/>
      <c r="E518"/>
      <c r="F518"/>
    </row>
    <row r="519" spans="1:6" ht="15" x14ac:dyDescent="0.25">
      <c r="A519"/>
      <c r="B519"/>
      <c r="C519"/>
      <c r="D519"/>
      <c r="E519"/>
      <c r="F519"/>
    </row>
    <row r="520" spans="1:6" ht="15" x14ac:dyDescent="0.25">
      <c r="A520"/>
      <c r="B520"/>
      <c r="C520"/>
      <c r="D520"/>
      <c r="E520"/>
      <c r="F520"/>
    </row>
    <row r="521" spans="1:6" ht="15" x14ac:dyDescent="0.25">
      <c r="A521"/>
      <c r="B521"/>
      <c r="C521"/>
      <c r="D521"/>
      <c r="E521"/>
      <c r="F521"/>
    </row>
    <row r="522" spans="1:6" ht="15" x14ac:dyDescent="0.25">
      <c r="A522"/>
      <c r="B522"/>
      <c r="C522"/>
      <c r="D522"/>
      <c r="E522"/>
      <c r="F522"/>
    </row>
    <row r="523" spans="1:6" ht="15" x14ac:dyDescent="0.25">
      <c r="A523"/>
      <c r="B523"/>
      <c r="C523"/>
      <c r="D523"/>
      <c r="E523"/>
      <c r="F523"/>
    </row>
    <row r="524" spans="1:6" ht="15" x14ac:dyDescent="0.25">
      <c r="A524"/>
      <c r="B524"/>
      <c r="C524"/>
      <c r="D524"/>
      <c r="E524"/>
      <c r="F524"/>
    </row>
    <row r="525" spans="1:6" ht="15" x14ac:dyDescent="0.25">
      <c r="A525"/>
      <c r="B525"/>
      <c r="C525"/>
      <c r="D525"/>
      <c r="E525"/>
      <c r="F525"/>
    </row>
    <row r="526" spans="1:6" ht="15" x14ac:dyDescent="0.25">
      <c r="A526"/>
      <c r="B526"/>
      <c r="C526"/>
      <c r="D526"/>
      <c r="E526"/>
      <c r="F526"/>
    </row>
    <row r="527" spans="1:6" ht="15" x14ac:dyDescent="0.25">
      <c r="A527"/>
      <c r="B527"/>
      <c r="C527"/>
      <c r="D527"/>
      <c r="E527"/>
      <c r="F527"/>
    </row>
    <row r="528" spans="1:6" ht="15" x14ac:dyDescent="0.25">
      <c r="A528"/>
      <c r="B528"/>
      <c r="C528"/>
      <c r="D528"/>
      <c r="E528"/>
      <c r="F528"/>
    </row>
    <row r="529" spans="1:6" ht="15" x14ac:dyDescent="0.25">
      <c r="A529"/>
      <c r="B529"/>
      <c r="C529"/>
      <c r="D529"/>
      <c r="E529"/>
      <c r="F529"/>
    </row>
    <row r="530" spans="1:6" ht="15" x14ac:dyDescent="0.25">
      <c r="A530"/>
      <c r="B530"/>
      <c r="C530"/>
      <c r="D530"/>
      <c r="E530"/>
      <c r="F530"/>
    </row>
    <row r="531" spans="1:6" ht="15" x14ac:dyDescent="0.25">
      <c r="A531"/>
      <c r="B531"/>
      <c r="C531"/>
      <c r="D531"/>
      <c r="E531"/>
      <c r="F531"/>
    </row>
    <row r="532" spans="1:6" ht="15" x14ac:dyDescent="0.25">
      <c r="A532"/>
      <c r="B532"/>
      <c r="C532"/>
      <c r="D532"/>
      <c r="E532"/>
      <c r="F532"/>
    </row>
    <row r="533" spans="1:6" ht="15" x14ac:dyDescent="0.25">
      <c r="A533"/>
      <c r="B533"/>
      <c r="C533"/>
      <c r="D533"/>
      <c r="E533"/>
      <c r="F533"/>
    </row>
    <row r="534" spans="1:6" ht="15" x14ac:dyDescent="0.25">
      <c r="A534"/>
      <c r="B534"/>
      <c r="C534"/>
      <c r="D534"/>
      <c r="E534"/>
      <c r="F534"/>
    </row>
    <row r="535" spans="1:6" ht="15" x14ac:dyDescent="0.25">
      <c r="A535"/>
      <c r="B535"/>
      <c r="C535"/>
      <c r="D535"/>
      <c r="E535"/>
      <c r="F535"/>
    </row>
    <row r="536" spans="1:6" ht="15" x14ac:dyDescent="0.25">
      <c r="A536"/>
      <c r="B536"/>
      <c r="C536"/>
      <c r="D536"/>
      <c r="E536"/>
      <c r="F536"/>
    </row>
    <row r="537" spans="1:6" ht="15" x14ac:dyDescent="0.25">
      <c r="A537"/>
      <c r="B537"/>
      <c r="C537"/>
      <c r="D537"/>
      <c r="E537"/>
      <c r="F537"/>
    </row>
    <row r="538" spans="1:6" ht="15" x14ac:dyDescent="0.25">
      <c r="A538"/>
      <c r="B538"/>
      <c r="C538"/>
      <c r="D538"/>
      <c r="E538"/>
      <c r="F538"/>
    </row>
    <row r="539" spans="1:6" ht="15" x14ac:dyDescent="0.25">
      <c r="A539"/>
      <c r="B539"/>
      <c r="C539"/>
      <c r="D539"/>
      <c r="E539"/>
      <c r="F539"/>
    </row>
    <row r="540" spans="1:6" ht="15" x14ac:dyDescent="0.25">
      <c r="A540"/>
      <c r="B540"/>
      <c r="C540"/>
      <c r="D540"/>
      <c r="E540"/>
      <c r="F540"/>
    </row>
    <row r="541" spans="1:6" ht="15" x14ac:dyDescent="0.25">
      <c r="A541"/>
      <c r="B541"/>
      <c r="C541"/>
      <c r="D541"/>
      <c r="E541"/>
      <c r="F541"/>
    </row>
    <row r="542" spans="1:6" ht="15" x14ac:dyDescent="0.25">
      <c r="A542"/>
      <c r="B542"/>
      <c r="C542"/>
      <c r="D542"/>
      <c r="E542"/>
      <c r="F542"/>
    </row>
    <row r="543" spans="1:6" ht="15" x14ac:dyDescent="0.25">
      <c r="A543"/>
      <c r="B543"/>
      <c r="C543"/>
      <c r="D543"/>
      <c r="E543"/>
      <c r="F543"/>
    </row>
    <row r="544" spans="1:6" ht="15" x14ac:dyDescent="0.25">
      <c r="A544"/>
      <c r="B544"/>
      <c r="C544"/>
      <c r="D544"/>
      <c r="E544"/>
      <c r="F544"/>
    </row>
    <row r="545" spans="1:6" ht="15" x14ac:dyDescent="0.25">
      <c r="A545"/>
      <c r="B545"/>
      <c r="C545"/>
      <c r="D545"/>
      <c r="E545"/>
      <c r="F545"/>
    </row>
    <row r="546" spans="1:6" ht="15" x14ac:dyDescent="0.25">
      <c r="A546"/>
      <c r="B546"/>
      <c r="C546"/>
      <c r="D546"/>
      <c r="E546"/>
      <c r="F546"/>
    </row>
    <row r="547" spans="1:6" ht="15" x14ac:dyDescent="0.25">
      <c r="A547"/>
      <c r="B547"/>
      <c r="C547"/>
      <c r="D547"/>
      <c r="E547"/>
      <c r="F547"/>
    </row>
    <row r="548" spans="1:6" ht="15" x14ac:dyDescent="0.25">
      <c r="A548"/>
      <c r="B548"/>
      <c r="C548"/>
      <c r="D548"/>
      <c r="E548"/>
      <c r="F548"/>
    </row>
    <row r="549" spans="1:6" ht="15" x14ac:dyDescent="0.25">
      <c r="A549"/>
      <c r="B549"/>
      <c r="C549"/>
      <c r="D549"/>
      <c r="E549"/>
      <c r="F549"/>
    </row>
    <row r="550" spans="1:6" ht="15" x14ac:dyDescent="0.25">
      <c r="A550"/>
      <c r="B550"/>
      <c r="C550"/>
      <c r="D550"/>
      <c r="E550"/>
      <c r="F550"/>
    </row>
    <row r="551" spans="1:6" ht="15" x14ac:dyDescent="0.25">
      <c r="A551"/>
      <c r="B551"/>
      <c r="C551"/>
      <c r="D551"/>
      <c r="E551"/>
      <c r="F551"/>
    </row>
    <row r="552" spans="1:6" ht="15" x14ac:dyDescent="0.25">
      <c r="A552"/>
      <c r="B552"/>
      <c r="C552"/>
      <c r="D552"/>
      <c r="E552"/>
      <c r="F552"/>
    </row>
    <row r="553" spans="1:6" ht="15" x14ac:dyDescent="0.25">
      <c r="A553"/>
      <c r="B553"/>
      <c r="C553"/>
      <c r="D553"/>
      <c r="E553"/>
      <c r="F553"/>
    </row>
    <row r="554" spans="1:6" ht="15" x14ac:dyDescent="0.25">
      <c r="A554"/>
      <c r="B554"/>
      <c r="C554"/>
      <c r="D554"/>
      <c r="E554"/>
      <c r="F554"/>
    </row>
    <row r="555" spans="1:6" ht="15" x14ac:dyDescent="0.25">
      <c r="A555"/>
      <c r="B555"/>
      <c r="C555"/>
      <c r="D555"/>
      <c r="E555"/>
      <c r="F555"/>
    </row>
    <row r="556" spans="1:6" ht="15" x14ac:dyDescent="0.25">
      <c r="A556"/>
      <c r="B556"/>
      <c r="C556"/>
      <c r="D556"/>
      <c r="E556"/>
      <c r="F556"/>
    </row>
    <row r="557" spans="1:6" ht="15" x14ac:dyDescent="0.25">
      <c r="A557"/>
      <c r="B557"/>
      <c r="C557"/>
      <c r="D557"/>
      <c r="E557"/>
      <c r="F557"/>
    </row>
    <row r="558" spans="1:6" ht="15" x14ac:dyDescent="0.25">
      <c r="A558"/>
      <c r="B558"/>
      <c r="C558"/>
      <c r="D558"/>
      <c r="E558"/>
      <c r="F558"/>
    </row>
    <row r="559" spans="1:6" ht="15" x14ac:dyDescent="0.25">
      <c r="A559"/>
      <c r="B559"/>
      <c r="C559"/>
      <c r="D559"/>
      <c r="E559"/>
      <c r="F559"/>
    </row>
    <row r="560" spans="1:6" ht="15" x14ac:dyDescent="0.25">
      <c r="A560"/>
      <c r="B560"/>
      <c r="C560"/>
      <c r="D560"/>
      <c r="E560"/>
      <c r="F560"/>
    </row>
    <row r="561" spans="1:6" ht="15" x14ac:dyDescent="0.25">
      <c r="A561"/>
      <c r="B561"/>
      <c r="C561"/>
      <c r="D561"/>
      <c r="E561"/>
      <c r="F561"/>
    </row>
    <row r="562" spans="1:6" ht="15" x14ac:dyDescent="0.25">
      <c r="A562"/>
      <c r="B562"/>
      <c r="C562"/>
      <c r="D562"/>
      <c r="E562"/>
      <c r="F562"/>
    </row>
    <row r="563" spans="1:6" ht="15" x14ac:dyDescent="0.25">
      <c r="A563"/>
      <c r="B563"/>
      <c r="C563"/>
      <c r="D563"/>
      <c r="E563"/>
      <c r="F563"/>
    </row>
    <row r="564" spans="1:6" ht="15" x14ac:dyDescent="0.25">
      <c r="A564"/>
      <c r="B564"/>
      <c r="C564"/>
      <c r="D564"/>
      <c r="E564"/>
      <c r="F564"/>
    </row>
    <row r="565" spans="1:6" ht="15" x14ac:dyDescent="0.25">
      <c r="A565"/>
      <c r="B565"/>
      <c r="C565"/>
      <c r="D565"/>
      <c r="E565"/>
      <c r="F565"/>
    </row>
    <row r="566" spans="1:6" ht="15" x14ac:dyDescent="0.25">
      <c r="A566"/>
      <c r="B566"/>
      <c r="C566"/>
      <c r="D566"/>
      <c r="E566"/>
      <c r="F566"/>
    </row>
    <row r="567" spans="1:6" ht="15" x14ac:dyDescent="0.25">
      <c r="A567"/>
      <c r="B567"/>
      <c r="C567"/>
      <c r="D567"/>
      <c r="E567"/>
      <c r="F567"/>
    </row>
    <row r="568" spans="1:6" ht="15" x14ac:dyDescent="0.25">
      <c r="A568"/>
      <c r="B568"/>
      <c r="C568"/>
      <c r="D568"/>
      <c r="E568"/>
      <c r="F568"/>
    </row>
    <row r="569" spans="1:6" ht="15" x14ac:dyDescent="0.25">
      <c r="A569"/>
      <c r="B569"/>
      <c r="C569"/>
      <c r="D569"/>
      <c r="E569"/>
      <c r="F569"/>
    </row>
    <row r="570" spans="1:6" ht="15" x14ac:dyDescent="0.25">
      <c r="A570"/>
      <c r="B570"/>
      <c r="C570"/>
      <c r="D570"/>
      <c r="E570"/>
      <c r="F570"/>
    </row>
    <row r="571" spans="1:6" ht="15" x14ac:dyDescent="0.25">
      <c r="A571"/>
      <c r="B571"/>
      <c r="C571"/>
      <c r="D571"/>
      <c r="E571"/>
      <c r="F571"/>
    </row>
    <row r="572" spans="1:6" ht="15" x14ac:dyDescent="0.25">
      <c r="A572"/>
      <c r="B572"/>
      <c r="C572"/>
      <c r="D572"/>
      <c r="E572"/>
      <c r="F572"/>
    </row>
    <row r="573" spans="1:6" ht="15" x14ac:dyDescent="0.25">
      <c r="A573"/>
      <c r="B573"/>
      <c r="C573"/>
      <c r="D573"/>
      <c r="E573"/>
      <c r="F573"/>
    </row>
    <row r="574" spans="1:6" ht="15" x14ac:dyDescent="0.25">
      <c r="A574"/>
      <c r="B574"/>
      <c r="C574"/>
      <c r="D574"/>
      <c r="E574"/>
      <c r="F574"/>
    </row>
    <row r="575" spans="1:6" ht="15" x14ac:dyDescent="0.25">
      <c r="A575"/>
      <c r="B575"/>
      <c r="C575"/>
      <c r="D575"/>
      <c r="E575"/>
      <c r="F575"/>
    </row>
    <row r="576" spans="1:6" ht="15" x14ac:dyDescent="0.25">
      <c r="A576"/>
      <c r="B576"/>
      <c r="C576"/>
      <c r="D576"/>
      <c r="E576"/>
      <c r="F576"/>
    </row>
    <row r="577" spans="1:6" ht="15" x14ac:dyDescent="0.25">
      <c r="A577"/>
      <c r="B577"/>
      <c r="C577"/>
      <c r="D577"/>
      <c r="E577"/>
      <c r="F577"/>
    </row>
    <row r="578" spans="1:6" ht="15" x14ac:dyDescent="0.25">
      <c r="A578"/>
      <c r="B578"/>
      <c r="C578"/>
      <c r="D578"/>
      <c r="E578"/>
      <c r="F578"/>
    </row>
    <row r="579" spans="1:6" ht="15" x14ac:dyDescent="0.25">
      <c r="A579"/>
      <c r="B579"/>
      <c r="C579"/>
      <c r="D579"/>
      <c r="E579"/>
      <c r="F579"/>
    </row>
    <row r="580" spans="1:6" ht="15" x14ac:dyDescent="0.25">
      <c r="A580"/>
      <c r="B580"/>
      <c r="C580"/>
      <c r="D580"/>
      <c r="E580"/>
      <c r="F580"/>
    </row>
    <row r="581" spans="1:6" ht="15" x14ac:dyDescent="0.25">
      <c r="A581"/>
      <c r="B581"/>
      <c r="C581"/>
      <c r="D581"/>
      <c r="E581"/>
      <c r="F581"/>
    </row>
    <row r="582" spans="1:6" ht="15" x14ac:dyDescent="0.25">
      <c r="A582"/>
      <c r="B582"/>
      <c r="C582"/>
      <c r="D582"/>
      <c r="E582"/>
      <c r="F582"/>
    </row>
    <row r="583" spans="1:6" ht="15" x14ac:dyDescent="0.25">
      <c r="A583"/>
      <c r="B583"/>
      <c r="C583"/>
      <c r="D583"/>
      <c r="E583"/>
      <c r="F583"/>
    </row>
    <row r="584" spans="1:6" ht="15" x14ac:dyDescent="0.25">
      <c r="A584"/>
      <c r="B584"/>
      <c r="C584"/>
      <c r="D584"/>
      <c r="E584"/>
      <c r="F584"/>
    </row>
    <row r="585" spans="1:6" ht="15" x14ac:dyDescent="0.25">
      <c r="A585"/>
      <c r="B585"/>
      <c r="C585"/>
      <c r="D585"/>
      <c r="E585"/>
      <c r="F585"/>
    </row>
    <row r="586" spans="1:6" ht="15" x14ac:dyDescent="0.25">
      <c r="A586"/>
      <c r="B586"/>
      <c r="C586"/>
      <c r="D586"/>
      <c r="E586"/>
      <c r="F586"/>
    </row>
    <row r="587" spans="1:6" ht="15" x14ac:dyDescent="0.25">
      <c r="A587"/>
      <c r="B587"/>
      <c r="C587"/>
      <c r="D587"/>
      <c r="E587"/>
      <c r="F587"/>
    </row>
    <row r="588" spans="1:6" ht="15" x14ac:dyDescent="0.25">
      <c r="A588"/>
      <c r="B588"/>
      <c r="C588"/>
      <c r="D588"/>
      <c r="E588"/>
      <c r="F588"/>
    </row>
    <row r="589" spans="1:6" ht="15" x14ac:dyDescent="0.25">
      <c r="A589"/>
      <c r="B589"/>
      <c r="C589"/>
      <c r="D589"/>
      <c r="E589"/>
      <c r="F589"/>
    </row>
    <row r="590" spans="1:6" ht="15" x14ac:dyDescent="0.25">
      <c r="A590"/>
      <c r="B590"/>
      <c r="C590"/>
      <c r="D590"/>
      <c r="E590"/>
      <c r="F590"/>
    </row>
    <row r="591" spans="1:6" ht="15" x14ac:dyDescent="0.25">
      <c r="A591"/>
      <c r="B591"/>
      <c r="C591"/>
      <c r="D591"/>
      <c r="E591"/>
      <c r="F591"/>
    </row>
    <row r="592" spans="1:6" ht="15" x14ac:dyDescent="0.25">
      <c r="A592"/>
      <c r="B592"/>
      <c r="C592"/>
      <c r="D592"/>
      <c r="E592"/>
      <c r="F592"/>
    </row>
    <row r="593" spans="1:6" ht="15" x14ac:dyDescent="0.25">
      <c r="A593"/>
      <c r="B593"/>
      <c r="C593"/>
      <c r="D593"/>
      <c r="E593"/>
      <c r="F593"/>
    </row>
    <row r="594" spans="1:6" ht="15" x14ac:dyDescent="0.25">
      <c r="A594"/>
      <c r="B594"/>
      <c r="C594"/>
      <c r="D594"/>
      <c r="E594"/>
      <c r="F594"/>
    </row>
    <row r="595" spans="1:6" ht="15" x14ac:dyDescent="0.25">
      <c r="A595"/>
      <c r="B595"/>
      <c r="C595"/>
      <c r="D595"/>
      <c r="E595"/>
      <c r="F595"/>
    </row>
    <row r="596" spans="1:6" ht="15" x14ac:dyDescent="0.25">
      <c r="A596"/>
      <c r="B596"/>
      <c r="C596"/>
      <c r="D596"/>
      <c r="E596"/>
      <c r="F596"/>
    </row>
    <row r="597" spans="1:6" ht="15" x14ac:dyDescent="0.25">
      <c r="A597"/>
      <c r="B597"/>
      <c r="C597"/>
      <c r="D597"/>
      <c r="E597"/>
      <c r="F597"/>
    </row>
    <row r="598" spans="1:6" ht="15" x14ac:dyDescent="0.25">
      <c r="A598"/>
      <c r="B598"/>
      <c r="C598"/>
      <c r="D598"/>
      <c r="E598"/>
      <c r="F598"/>
    </row>
    <row r="599" spans="1:6" ht="15" x14ac:dyDescent="0.25">
      <c r="A599"/>
      <c r="B599"/>
      <c r="C599"/>
      <c r="D599"/>
      <c r="E599"/>
      <c r="F599"/>
    </row>
    <row r="600" spans="1:6" ht="15" x14ac:dyDescent="0.25">
      <c r="A600"/>
      <c r="B600"/>
      <c r="C600"/>
      <c r="D600"/>
      <c r="E600"/>
      <c r="F600"/>
    </row>
    <row r="601" spans="1:6" ht="15" x14ac:dyDescent="0.25">
      <c r="A601"/>
      <c r="B601"/>
      <c r="C601"/>
      <c r="D601"/>
      <c r="E601"/>
      <c r="F601"/>
    </row>
    <row r="602" spans="1:6" ht="15" x14ac:dyDescent="0.25">
      <c r="A602"/>
      <c r="B602"/>
      <c r="C602"/>
      <c r="D602"/>
      <c r="E602"/>
      <c r="F602"/>
    </row>
    <row r="603" spans="1:6" ht="15" x14ac:dyDescent="0.25">
      <c r="A603"/>
      <c r="B603"/>
      <c r="C603"/>
      <c r="D603"/>
      <c r="E603"/>
      <c r="F603"/>
    </row>
    <row r="604" spans="1:6" ht="15" x14ac:dyDescent="0.25">
      <c r="A604"/>
      <c r="B604"/>
      <c r="C604"/>
      <c r="D604"/>
      <c r="E604"/>
      <c r="F604"/>
    </row>
    <row r="605" spans="1:6" ht="15" x14ac:dyDescent="0.25">
      <c r="A605"/>
      <c r="B605"/>
      <c r="C605"/>
      <c r="D605"/>
      <c r="E605"/>
      <c r="F605"/>
    </row>
    <row r="606" spans="1:6" ht="15" x14ac:dyDescent="0.25">
      <c r="A606"/>
      <c r="B606"/>
      <c r="C606"/>
      <c r="D606"/>
      <c r="E606"/>
      <c r="F606"/>
    </row>
    <row r="607" spans="1:6" ht="15" x14ac:dyDescent="0.25">
      <c r="A607"/>
      <c r="B607"/>
      <c r="C607"/>
      <c r="D607"/>
      <c r="E607"/>
      <c r="F607"/>
    </row>
    <row r="608" spans="1:6" ht="15" x14ac:dyDescent="0.25">
      <c r="A608"/>
      <c r="B608"/>
      <c r="C608"/>
      <c r="D608"/>
      <c r="E608"/>
      <c r="F608"/>
    </row>
    <row r="609" spans="1:6" ht="15" x14ac:dyDescent="0.25">
      <c r="A609"/>
      <c r="B609"/>
      <c r="C609"/>
      <c r="D609"/>
      <c r="E609"/>
      <c r="F609"/>
    </row>
    <row r="610" spans="1:6" ht="15" x14ac:dyDescent="0.25">
      <c r="A610"/>
      <c r="B610"/>
      <c r="C610"/>
      <c r="D610"/>
      <c r="E610"/>
      <c r="F610"/>
    </row>
    <row r="611" spans="1:6" ht="15" x14ac:dyDescent="0.25">
      <c r="A611"/>
      <c r="B611"/>
      <c r="C611"/>
      <c r="D611"/>
      <c r="E611"/>
      <c r="F611"/>
    </row>
    <row r="612" spans="1:6" ht="15" x14ac:dyDescent="0.25">
      <c r="A612"/>
      <c r="B612"/>
      <c r="C612"/>
      <c r="D612"/>
      <c r="E612"/>
      <c r="F612"/>
    </row>
    <row r="613" spans="1:6" ht="15" x14ac:dyDescent="0.25">
      <c r="A613"/>
      <c r="B613"/>
      <c r="C613"/>
      <c r="D613"/>
      <c r="E613"/>
      <c r="F613"/>
    </row>
    <row r="614" spans="1:6" ht="15" x14ac:dyDescent="0.25">
      <c r="A614"/>
      <c r="B614"/>
      <c r="C614"/>
      <c r="D614"/>
      <c r="E614"/>
      <c r="F614"/>
    </row>
    <row r="615" spans="1:6" ht="15" x14ac:dyDescent="0.25">
      <c r="A615"/>
      <c r="B615"/>
      <c r="C615"/>
      <c r="D615"/>
      <c r="E615"/>
      <c r="F615"/>
    </row>
    <row r="616" spans="1:6" ht="15" x14ac:dyDescent="0.25">
      <c r="A616"/>
      <c r="B616"/>
      <c r="C616"/>
      <c r="D616"/>
      <c r="E616"/>
      <c r="F616"/>
    </row>
    <row r="617" spans="1:6" ht="15" x14ac:dyDescent="0.25">
      <c r="A617"/>
      <c r="B617"/>
      <c r="C617"/>
      <c r="D617"/>
      <c r="E617"/>
      <c r="F617"/>
    </row>
    <row r="618" spans="1:6" ht="15" x14ac:dyDescent="0.25">
      <c r="A618"/>
      <c r="B618"/>
      <c r="C618"/>
      <c r="D618"/>
      <c r="E618"/>
      <c r="F618"/>
    </row>
    <row r="619" spans="1:6" ht="15" x14ac:dyDescent="0.25">
      <c r="A619"/>
      <c r="B619"/>
      <c r="C619"/>
      <c r="D619"/>
      <c r="E619"/>
      <c r="F619"/>
    </row>
    <row r="620" spans="1:6" ht="15" x14ac:dyDescent="0.25">
      <c r="A620"/>
      <c r="B620"/>
      <c r="C620"/>
      <c r="D620"/>
      <c r="E620"/>
      <c r="F620"/>
    </row>
    <row r="621" spans="1:6" ht="15" x14ac:dyDescent="0.25">
      <c r="A621"/>
      <c r="B621"/>
      <c r="C621"/>
      <c r="D621"/>
      <c r="E621"/>
      <c r="F621"/>
    </row>
    <row r="622" spans="1:6" ht="15" x14ac:dyDescent="0.25">
      <c r="A622"/>
      <c r="B622"/>
      <c r="C622"/>
      <c r="D622"/>
      <c r="E622"/>
      <c r="F622"/>
    </row>
    <row r="623" spans="1:6" ht="15" x14ac:dyDescent="0.25">
      <c r="A623"/>
      <c r="B623"/>
      <c r="C623"/>
      <c r="D623"/>
      <c r="E623"/>
      <c r="F623"/>
    </row>
    <row r="624" spans="1:6" ht="15" x14ac:dyDescent="0.25">
      <c r="A624"/>
      <c r="B624"/>
      <c r="C624"/>
      <c r="D624"/>
      <c r="E624"/>
      <c r="F624"/>
    </row>
    <row r="625" spans="1:6" ht="15" x14ac:dyDescent="0.25">
      <c r="A625"/>
      <c r="B625"/>
      <c r="C625"/>
      <c r="D625"/>
      <c r="E625"/>
      <c r="F625"/>
    </row>
    <row r="626" spans="1:6" ht="15" x14ac:dyDescent="0.25">
      <c r="A626"/>
      <c r="B626"/>
      <c r="C626"/>
      <c r="D626"/>
      <c r="E626"/>
      <c r="F626"/>
    </row>
    <row r="627" spans="1:6" ht="15" x14ac:dyDescent="0.25">
      <c r="A627"/>
      <c r="B627"/>
      <c r="C627"/>
      <c r="D627"/>
      <c r="E627"/>
      <c r="F627"/>
    </row>
    <row r="628" spans="1:6" ht="15" x14ac:dyDescent="0.25">
      <c r="A628"/>
      <c r="B628"/>
      <c r="C628"/>
      <c r="D628"/>
      <c r="E628"/>
      <c r="F628"/>
    </row>
    <row r="629" spans="1:6" ht="15" x14ac:dyDescent="0.25">
      <c r="A629"/>
      <c r="B629"/>
      <c r="C629"/>
      <c r="D629"/>
      <c r="E629"/>
      <c r="F629"/>
    </row>
    <row r="630" spans="1:6" ht="15" x14ac:dyDescent="0.25">
      <c r="A630"/>
      <c r="B630"/>
      <c r="C630"/>
      <c r="D630"/>
      <c r="E630"/>
      <c r="F630"/>
    </row>
    <row r="631" spans="1:6" ht="15" x14ac:dyDescent="0.25">
      <c r="A631"/>
      <c r="B631"/>
      <c r="C631"/>
      <c r="D631"/>
      <c r="E631"/>
      <c r="F631"/>
    </row>
    <row r="632" spans="1:6" ht="15" x14ac:dyDescent="0.25">
      <c r="A632"/>
      <c r="B632"/>
      <c r="C632"/>
      <c r="D632"/>
      <c r="E632"/>
      <c r="F632"/>
    </row>
    <row r="633" spans="1:6" ht="15" x14ac:dyDescent="0.25">
      <c r="A633"/>
      <c r="B633"/>
      <c r="C633"/>
      <c r="D633"/>
      <c r="E633"/>
      <c r="F633"/>
    </row>
    <row r="634" spans="1:6" ht="15" x14ac:dyDescent="0.25">
      <c r="A634"/>
      <c r="B634"/>
      <c r="C634"/>
      <c r="D634"/>
      <c r="E634"/>
      <c r="F634"/>
    </row>
    <row r="635" spans="1:6" ht="15" x14ac:dyDescent="0.25">
      <c r="A635"/>
      <c r="B635"/>
      <c r="C635"/>
      <c r="D635"/>
      <c r="E635"/>
      <c r="F635"/>
    </row>
    <row r="636" spans="1:6" ht="15" x14ac:dyDescent="0.25">
      <c r="A636"/>
      <c r="B636"/>
      <c r="C636"/>
      <c r="D636"/>
      <c r="E636"/>
      <c r="F636"/>
    </row>
    <row r="637" spans="1:6" ht="15" x14ac:dyDescent="0.25">
      <c r="A637"/>
      <c r="B637"/>
      <c r="C637"/>
      <c r="D637"/>
      <c r="E637"/>
      <c r="F637"/>
    </row>
    <row r="638" spans="1:6" ht="15" x14ac:dyDescent="0.25">
      <c r="A638"/>
      <c r="B638"/>
      <c r="C638"/>
      <c r="D638"/>
      <c r="E638"/>
      <c r="F638"/>
    </row>
    <row r="639" spans="1:6" ht="15" x14ac:dyDescent="0.25">
      <c r="A639"/>
      <c r="B639"/>
      <c r="C639"/>
      <c r="D639"/>
      <c r="E639"/>
      <c r="F639"/>
    </row>
    <row r="640" spans="1:6" ht="15" x14ac:dyDescent="0.25">
      <c r="A640"/>
      <c r="B640"/>
      <c r="C640"/>
      <c r="D640"/>
      <c r="E640"/>
      <c r="F640"/>
    </row>
    <row r="641" spans="1:6" ht="15" x14ac:dyDescent="0.25">
      <c r="A641"/>
      <c r="B641"/>
      <c r="C641"/>
      <c r="D641"/>
      <c r="E641"/>
      <c r="F641"/>
    </row>
    <row r="642" spans="1:6" ht="15" x14ac:dyDescent="0.25">
      <c r="A642"/>
      <c r="B642"/>
      <c r="C642"/>
      <c r="D642"/>
      <c r="E642"/>
      <c r="F642"/>
    </row>
    <row r="643" spans="1:6" ht="15" x14ac:dyDescent="0.25">
      <c r="A643"/>
      <c r="B643"/>
      <c r="C643"/>
      <c r="D643"/>
      <c r="E643"/>
      <c r="F643"/>
    </row>
    <row r="644" spans="1:6" ht="15" x14ac:dyDescent="0.25">
      <c r="A644"/>
      <c r="B644"/>
      <c r="C644"/>
      <c r="D644"/>
      <c r="E644"/>
      <c r="F644"/>
    </row>
    <row r="645" spans="1:6" ht="15" x14ac:dyDescent="0.25">
      <c r="A645"/>
      <c r="B645"/>
      <c r="C645"/>
      <c r="D645"/>
      <c r="E645"/>
      <c r="F645"/>
    </row>
    <row r="646" spans="1:6" ht="15" x14ac:dyDescent="0.25">
      <c r="A646"/>
      <c r="B646"/>
      <c r="C646"/>
      <c r="D646"/>
      <c r="E646"/>
      <c r="F646"/>
    </row>
    <row r="647" spans="1:6" ht="15" x14ac:dyDescent="0.25">
      <c r="A647"/>
      <c r="B647"/>
      <c r="C647"/>
      <c r="D647"/>
      <c r="E647"/>
      <c r="F647"/>
    </row>
    <row r="648" spans="1:6" ht="15" x14ac:dyDescent="0.25">
      <c r="A648"/>
      <c r="B648"/>
      <c r="C648"/>
      <c r="D648"/>
      <c r="E648"/>
      <c r="F648"/>
    </row>
    <row r="649" spans="1:6" ht="15" x14ac:dyDescent="0.25">
      <c r="A649"/>
      <c r="B649"/>
      <c r="C649"/>
      <c r="D649"/>
      <c r="E649"/>
      <c r="F649"/>
    </row>
    <row r="650" spans="1:6" ht="15" x14ac:dyDescent="0.25">
      <c r="A650"/>
      <c r="B650"/>
      <c r="C650"/>
      <c r="D650"/>
      <c r="E650"/>
      <c r="F650"/>
    </row>
    <row r="651" spans="1:6" ht="15" x14ac:dyDescent="0.25">
      <c r="A651"/>
      <c r="B651"/>
      <c r="C651"/>
      <c r="D651"/>
      <c r="E651"/>
      <c r="F651"/>
    </row>
    <row r="652" spans="1:6" ht="15" x14ac:dyDescent="0.25">
      <c r="A652"/>
      <c r="B652"/>
      <c r="C652"/>
      <c r="D652"/>
      <c r="E652"/>
      <c r="F652"/>
    </row>
    <row r="653" spans="1:6" ht="15" x14ac:dyDescent="0.25">
      <c r="A653"/>
      <c r="B653"/>
      <c r="C653"/>
      <c r="D653"/>
      <c r="E653"/>
      <c r="F653"/>
    </row>
    <row r="654" spans="1:6" ht="15" x14ac:dyDescent="0.25">
      <c r="A654"/>
      <c r="B654"/>
      <c r="C654"/>
      <c r="D654"/>
      <c r="E654"/>
      <c r="F654"/>
    </row>
    <row r="655" spans="1:6" ht="15" x14ac:dyDescent="0.25">
      <c r="A655"/>
      <c r="B655"/>
      <c r="C655"/>
      <c r="D655"/>
      <c r="E655"/>
      <c r="F655"/>
    </row>
    <row r="656" spans="1:6" ht="15" x14ac:dyDescent="0.25">
      <c r="A656"/>
      <c r="B656"/>
      <c r="C656"/>
      <c r="D656"/>
      <c r="E656"/>
      <c r="F656"/>
    </row>
    <row r="657" spans="1:6" ht="15" x14ac:dyDescent="0.25">
      <c r="A657"/>
      <c r="B657"/>
      <c r="C657"/>
      <c r="D657"/>
      <c r="E657"/>
      <c r="F657"/>
    </row>
    <row r="658" spans="1:6" ht="15" x14ac:dyDescent="0.25">
      <c r="A658"/>
      <c r="B658"/>
      <c r="C658"/>
      <c r="D658"/>
      <c r="E658"/>
      <c r="F658"/>
    </row>
    <row r="659" spans="1:6" ht="15" x14ac:dyDescent="0.25">
      <c r="A659"/>
      <c r="B659"/>
      <c r="C659"/>
      <c r="D659"/>
      <c r="E659"/>
      <c r="F659"/>
    </row>
    <row r="660" spans="1:6" ht="15" x14ac:dyDescent="0.25">
      <c r="A660"/>
      <c r="B660"/>
      <c r="C660"/>
      <c r="D660"/>
      <c r="E660"/>
      <c r="F660"/>
    </row>
    <row r="661" spans="1:6" ht="15" x14ac:dyDescent="0.25">
      <c r="A661"/>
      <c r="B661"/>
      <c r="C661"/>
      <c r="D661"/>
      <c r="E661"/>
      <c r="F661"/>
    </row>
    <row r="662" spans="1:6" ht="15" x14ac:dyDescent="0.25">
      <c r="A662"/>
      <c r="B662"/>
      <c r="C662"/>
      <c r="D662"/>
      <c r="E662"/>
      <c r="F662"/>
    </row>
    <row r="663" spans="1:6" ht="15" x14ac:dyDescent="0.25">
      <c r="A663"/>
      <c r="B663"/>
      <c r="C663"/>
      <c r="D663"/>
      <c r="E663"/>
      <c r="F663"/>
    </row>
    <row r="664" spans="1:6" ht="15" x14ac:dyDescent="0.25">
      <c r="A664"/>
      <c r="B664"/>
      <c r="C664"/>
      <c r="D664"/>
      <c r="E664"/>
      <c r="F664"/>
    </row>
    <row r="665" spans="1:6" ht="15" x14ac:dyDescent="0.25">
      <c r="A665"/>
      <c r="B665"/>
      <c r="C665"/>
      <c r="D665"/>
      <c r="E665"/>
      <c r="F665"/>
    </row>
    <row r="666" spans="1:6" ht="15" x14ac:dyDescent="0.25">
      <c r="A666"/>
      <c r="B666"/>
      <c r="C666"/>
      <c r="D666"/>
      <c r="E666"/>
      <c r="F666"/>
    </row>
    <row r="667" spans="1:6" ht="15" x14ac:dyDescent="0.25">
      <c r="A667"/>
      <c r="B667"/>
      <c r="C667"/>
      <c r="D667"/>
      <c r="E667"/>
      <c r="F667"/>
    </row>
    <row r="668" spans="1:6" ht="15" x14ac:dyDescent="0.25">
      <c r="A668"/>
      <c r="B668"/>
      <c r="C668"/>
      <c r="D668"/>
      <c r="E668"/>
      <c r="F668"/>
    </row>
    <row r="669" spans="1:6" ht="15" x14ac:dyDescent="0.25">
      <c r="A669"/>
      <c r="B669"/>
      <c r="C669"/>
      <c r="D669"/>
      <c r="E669"/>
      <c r="F669"/>
    </row>
    <row r="670" spans="1:6" ht="15" x14ac:dyDescent="0.25">
      <c r="A670"/>
      <c r="B670"/>
      <c r="C670"/>
      <c r="D670"/>
      <c r="E670"/>
      <c r="F670"/>
    </row>
    <row r="671" spans="1:6" ht="15" x14ac:dyDescent="0.25">
      <c r="A671"/>
      <c r="B671"/>
      <c r="C671"/>
      <c r="D671"/>
      <c r="E671"/>
      <c r="F671"/>
    </row>
    <row r="672" spans="1:6" ht="15" x14ac:dyDescent="0.25">
      <c r="A672"/>
      <c r="B672"/>
      <c r="C672"/>
      <c r="D672"/>
      <c r="E672"/>
      <c r="F672"/>
    </row>
    <row r="673" spans="1:6" ht="15" x14ac:dyDescent="0.25">
      <c r="A673"/>
      <c r="B673"/>
      <c r="C673"/>
      <c r="D673"/>
      <c r="E673"/>
      <c r="F673"/>
    </row>
    <row r="674" spans="1:6" ht="15" x14ac:dyDescent="0.25">
      <c r="A674"/>
      <c r="B674"/>
      <c r="C674"/>
      <c r="D674"/>
      <c r="E674"/>
      <c r="F674"/>
    </row>
    <row r="675" spans="1:6" ht="15" x14ac:dyDescent="0.25">
      <c r="A675"/>
      <c r="B675"/>
      <c r="C675"/>
      <c r="D675"/>
      <c r="E675"/>
      <c r="F675"/>
    </row>
    <row r="676" spans="1:6" ht="15" x14ac:dyDescent="0.25">
      <c r="A676"/>
      <c r="B676"/>
      <c r="C676"/>
      <c r="D676"/>
      <c r="E676"/>
      <c r="F676"/>
    </row>
    <row r="677" spans="1:6" ht="15" x14ac:dyDescent="0.25">
      <c r="A677"/>
      <c r="B677"/>
      <c r="C677"/>
      <c r="D677"/>
      <c r="E677"/>
      <c r="F677"/>
    </row>
    <row r="678" spans="1:6" ht="15" x14ac:dyDescent="0.25">
      <c r="A678"/>
      <c r="B678"/>
      <c r="C678"/>
      <c r="D678"/>
      <c r="E678"/>
      <c r="F678"/>
    </row>
    <row r="679" spans="1:6" ht="15" x14ac:dyDescent="0.25">
      <c r="A679"/>
      <c r="B679"/>
      <c r="C679"/>
      <c r="D679"/>
      <c r="E679"/>
      <c r="F679"/>
    </row>
    <row r="680" spans="1:6" ht="15" x14ac:dyDescent="0.25">
      <c r="A680"/>
      <c r="B680"/>
      <c r="C680"/>
      <c r="D680"/>
      <c r="E680"/>
      <c r="F680"/>
    </row>
    <row r="681" spans="1:6" ht="15" x14ac:dyDescent="0.25">
      <c r="A681"/>
      <c r="B681"/>
      <c r="C681"/>
      <c r="D681"/>
      <c r="E681"/>
      <c r="F681"/>
    </row>
    <row r="682" spans="1:6" ht="15" x14ac:dyDescent="0.25">
      <c r="A682"/>
      <c r="B682"/>
      <c r="C682"/>
      <c r="D682"/>
      <c r="E682"/>
      <c r="F682"/>
    </row>
    <row r="683" spans="1:6" ht="15" x14ac:dyDescent="0.25">
      <c r="A683"/>
      <c r="B683"/>
      <c r="C683"/>
      <c r="D683"/>
      <c r="E683"/>
      <c r="F683"/>
    </row>
    <row r="684" spans="1:6" ht="15" x14ac:dyDescent="0.25">
      <c r="A684"/>
      <c r="B684"/>
      <c r="C684"/>
      <c r="D684"/>
      <c r="E684"/>
      <c r="F684"/>
    </row>
    <row r="685" spans="1:6" ht="15" x14ac:dyDescent="0.25">
      <c r="A685"/>
      <c r="B685"/>
      <c r="C685"/>
      <c r="D685"/>
      <c r="E685"/>
      <c r="F685"/>
    </row>
    <row r="686" spans="1:6" ht="15" x14ac:dyDescent="0.25">
      <c r="A686"/>
      <c r="B686"/>
      <c r="C686"/>
      <c r="D686"/>
      <c r="E686"/>
      <c r="F686"/>
    </row>
    <row r="687" spans="1:6" ht="15" x14ac:dyDescent="0.25">
      <c r="A687"/>
      <c r="B687"/>
      <c r="C687"/>
      <c r="D687"/>
      <c r="E687"/>
      <c r="F687"/>
    </row>
    <row r="688" spans="1:6" ht="15" x14ac:dyDescent="0.25">
      <c r="A688"/>
      <c r="B688"/>
      <c r="C688"/>
      <c r="D688"/>
      <c r="E688"/>
      <c r="F688"/>
    </row>
    <row r="689" spans="1:6" ht="15" x14ac:dyDescent="0.25">
      <c r="A689"/>
      <c r="B689"/>
      <c r="C689"/>
      <c r="D689"/>
      <c r="E689"/>
      <c r="F689"/>
    </row>
    <row r="690" spans="1:6" ht="15" x14ac:dyDescent="0.25">
      <c r="A690"/>
      <c r="B690"/>
      <c r="C690"/>
      <c r="D690"/>
      <c r="E690"/>
      <c r="F690"/>
    </row>
    <row r="691" spans="1:6" ht="15" x14ac:dyDescent="0.25">
      <c r="A691"/>
      <c r="B691"/>
      <c r="C691"/>
      <c r="D691"/>
      <c r="E691"/>
      <c r="F691"/>
    </row>
    <row r="692" spans="1:6" ht="15" x14ac:dyDescent="0.25">
      <c r="A692"/>
      <c r="B692"/>
      <c r="C692"/>
      <c r="D692"/>
      <c r="E692"/>
      <c r="F692"/>
    </row>
    <row r="693" spans="1:6" ht="15" x14ac:dyDescent="0.25">
      <c r="A693"/>
      <c r="B693"/>
      <c r="C693"/>
      <c r="D693"/>
      <c r="E693"/>
      <c r="F693"/>
    </row>
    <row r="694" spans="1:6" ht="15" x14ac:dyDescent="0.25">
      <c r="A694"/>
      <c r="B694"/>
      <c r="C694"/>
      <c r="D694"/>
      <c r="E694"/>
      <c r="F694"/>
    </row>
    <row r="695" spans="1:6" ht="15" x14ac:dyDescent="0.25">
      <c r="A695"/>
      <c r="B695"/>
      <c r="C695"/>
      <c r="D695"/>
      <c r="E695"/>
      <c r="F695"/>
    </row>
    <row r="696" spans="1:6" ht="15" x14ac:dyDescent="0.25">
      <c r="A696"/>
      <c r="B696"/>
      <c r="C696"/>
      <c r="D696"/>
      <c r="E696"/>
      <c r="F696"/>
    </row>
    <row r="697" spans="1:6" ht="15" x14ac:dyDescent="0.25">
      <c r="A697"/>
      <c r="B697"/>
      <c r="C697"/>
      <c r="D697"/>
      <c r="E697"/>
      <c r="F697"/>
    </row>
    <row r="698" spans="1:6" ht="15" x14ac:dyDescent="0.25">
      <c r="A698"/>
      <c r="B698"/>
      <c r="C698"/>
      <c r="D698"/>
      <c r="E698"/>
      <c r="F698"/>
    </row>
    <row r="699" spans="1:6" ht="15" x14ac:dyDescent="0.25">
      <c r="A699"/>
      <c r="B699"/>
      <c r="C699"/>
      <c r="D699"/>
      <c r="E699"/>
      <c r="F699"/>
    </row>
    <row r="700" spans="1:6" ht="15" x14ac:dyDescent="0.25">
      <c r="A700"/>
      <c r="B700"/>
      <c r="C700"/>
      <c r="D700"/>
      <c r="E700"/>
      <c r="F700"/>
    </row>
    <row r="701" spans="1:6" ht="15" x14ac:dyDescent="0.25">
      <c r="A701"/>
      <c r="B701"/>
      <c r="C701"/>
      <c r="D701"/>
      <c r="E701"/>
      <c r="F701"/>
    </row>
    <row r="702" spans="1:6" ht="15" x14ac:dyDescent="0.25">
      <c r="A702"/>
      <c r="B702"/>
      <c r="C702"/>
      <c r="D702"/>
      <c r="E702"/>
      <c r="F702"/>
    </row>
    <row r="703" spans="1:6" ht="15" x14ac:dyDescent="0.25">
      <c r="A703"/>
      <c r="B703"/>
      <c r="C703"/>
      <c r="D703"/>
      <c r="E703"/>
      <c r="F703"/>
    </row>
    <row r="704" spans="1:6" ht="15" x14ac:dyDescent="0.25">
      <c r="A704"/>
      <c r="B704"/>
      <c r="C704"/>
      <c r="D704"/>
      <c r="E704"/>
      <c r="F704"/>
    </row>
    <row r="705" spans="1:6" ht="15" x14ac:dyDescent="0.25">
      <c r="A705"/>
      <c r="B705"/>
      <c r="C705"/>
      <c r="D705"/>
      <c r="E705"/>
      <c r="F705"/>
    </row>
    <row r="706" spans="1:6" ht="15" x14ac:dyDescent="0.25">
      <c r="A706"/>
      <c r="B706"/>
      <c r="C706"/>
      <c r="D706"/>
      <c r="E706"/>
      <c r="F706"/>
    </row>
    <row r="707" spans="1:6" ht="15" x14ac:dyDescent="0.25">
      <c r="A707"/>
      <c r="B707"/>
      <c r="C707"/>
      <c r="D707"/>
      <c r="E707"/>
      <c r="F707"/>
    </row>
    <row r="708" spans="1:6" ht="15" x14ac:dyDescent="0.25">
      <c r="A708"/>
      <c r="B708"/>
      <c r="C708"/>
      <c r="D708"/>
      <c r="E708"/>
      <c r="F708"/>
    </row>
    <row r="709" spans="1:6" ht="15" x14ac:dyDescent="0.25">
      <c r="A709"/>
      <c r="B709"/>
      <c r="C709"/>
      <c r="D709"/>
      <c r="E709"/>
      <c r="F709"/>
    </row>
    <row r="710" spans="1:6" ht="15" x14ac:dyDescent="0.25">
      <c r="A710"/>
      <c r="B710"/>
      <c r="C710"/>
      <c r="D710"/>
      <c r="E710"/>
      <c r="F710"/>
    </row>
    <row r="711" spans="1:6" ht="15" x14ac:dyDescent="0.25">
      <c r="A711"/>
      <c r="B711"/>
      <c r="C711"/>
      <c r="D711"/>
      <c r="E711"/>
      <c r="F711"/>
    </row>
    <row r="712" spans="1:6" ht="15" x14ac:dyDescent="0.25">
      <c r="A712"/>
      <c r="B712"/>
      <c r="C712"/>
      <c r="D712"/>
      <c r="E712"/>
      <c r="F712"/>
    </row>
    <row r="713" spans="1:6" ht="15" x14ac:dyDescent="0.25">
      <c r="A713"/>
      <c r="B713"/>
      <c r="C713"/>
      <c r="D713"/>
      <c r="E713"/>
      <c r="F713"/>
    </row>
    <row r="714" spans="1:6" ht="15" x14ac:dyDescent="0.25">
      <c r="A714"/>
      <c r="B714"/>
      <c r="C714"/>
      <c r="D714"/>
      <c r="E714"/>
      <c r="F714"/>
    </row>
    <row r="715" spans="1:6" ht="15" x14ac:dyDescent="0.25">
      <c r="A715"/>
      <c r="B715"/>
      <c r="C715"/>
      <c r="D715"/>
      <c r="E715"/>
      <c r="F715"/>
    </row>
    <row r="716" spans="1:6" ht="15" x14ac:dyDescent="0.25">
      <c r="A716"/>
      <c r="B716"/>
      <c r="C716"/>
      <c r="D716"/>
      <c r="E716"/>
      <c r="F716"/>
    </row>
    <row r="717" spans="1:6" ht="15" x14ac:dyDescent="0.25">
      <c r="A717"/>
      <c r="B717"/>
      <c r="C717"/>
      <c r="D717"/>
      <c r="E717"/>
      <c r="F717"/>
    </row>
    <row r="718" spans="1:6" ht="15" x14ac:dyDescent="0.25">
      <c r="A718"/>
      <c r="B718"/>
      <c r="C718"/>
      <c r="D718"/>
      <c r="E718"/>
      <c r="F718"/>
    </row>
    <row r="719" spans="1:6" ht="15" x14ac:dyDescent="0.25">
      <c r="A719"/>
      <c r="B719"/>
      <c r="C719"/>
      <c r="D719"/>
      <c r="E719"/>
      <c r="F719"/>
    </row>
    <row r="720" spans="1:6" ht="15" x14ac:dyDescent="0.25">
      <c r="A720"/>
      <c r="B720"/>
      <c r="C720"/>
      <c r="D720"/>
      <c r="E720"/>
      <c r="F720"/>
    </row>
    <row r="721" spans="1:6" ht="15" x14ac:dyDescent="0.25">
      <c r="A721"/>
      <c r="B721"/>
      <c r="C721"/>
      <c r="D721"/>
      <c r="E721"/>
      <c r="F721"/>
    </row>
    <row r="722" spans="1:6" ht="15" x14ac:dyDescent="0.25">
      <c r="A722"/>
      <c r="B722"/>
      <c r="C722"/>
      <c r="D722"/>
      <c r="E722"/>
      <c r="F722"/>
    </row>
    <row r="723" spans="1:6" ht="15" x14ac:dyDescent="0.25">
      <c r="A723"/>
      <c r="B723"/>
      <c r="C723"/>
      <c r="D723"/>
      <c r="E723"/>
      <c r="F723"/>
    </row>
    <row r="724" spans="1:6" ht="15" x14ac:dyDescent="0.25">
      <c r="A724"/>
      <c r="B724"/>
      <c r="C724"/>
      <c r="D724"/>
      <c r="E724"/>
      <c r="F724"/>
    </row>
    <row r="725" spans="1:6" ht="15" x14ac:dyDescent="0.25">
      <c r="A725"/>
      <c r="B725"/>
      <c r="C725"/>
      <c r="D725"/>
      <c r="E725"/>
      <c r="F725"/>
    </row>
    <row r="726" spans="1:6" ht="15" x14ac:dyDescent="0.25">
      <c r="A726"/>
      <c r="B726"/>
      <c r="C726"/>
      <c r="D726"/>
      <c r="E726"/>
      <c r="F726"/>
    </row>
    <row r="727" spans="1:6" ht="15" x14ac:dyDescent="0.25">
      <c r="A727"/>
      <c r="B727"/>
      <c r="C727"/>
      <c r="D727"/>
      <c r="E727"/>
      <c r="F727"/>
    </row>
    <row r="728" spans="1:6" ht="15" x14ac:dyDescent="0.25">
      <c r="A728"/>
      <c r="B728"/>
      <c r="C728"/>
      <c r="D728"/>
      <c r="E728"/>
      <c r="F728"/>
    </row>
    <row r="729" spans="1:6" ht="15" x14ac:dyDescent="0.25">
      <c r="A729"/>
      <c r="B729"/>
      <c r="C729"/>
      <c r="D729"/>
      <c r="E729"/>
      <c r="F729"/>
    </row>
    <row r="730" spans="1:6" ht="15" x14ac:dyDescent="0.25">
      <c r="A730"/>
      <c r="B730"/>
      <c r="C730"/>
      <c r="D730"/>
      <c r="E730"/>
      <c r="F730"/>
    </row>
    <row r="731" spans="1:6" ht="15" x14ac:dyDescent="0.25">
      <c r="A731"/>
      <c r="B731"/>
      <c r="C731"/>
      <c r="D731"/>
      <c r="E731"/>
      <c r="F731"/>
    </row>
    <row r="732" spans="1:6" ht="15" x14ac:dyDescent="0.25">
      <c r="A732"/>
      <c r="B732"/>
      <c r="C732"/>
      <c r="D732"/>
      <c r="E732"/>
      <c r="F732"/>
    </row>
    <row r="733" spans="1:6" ht="15" x14ac:dyDescent="0.25">
      <c r="A733"/>
      <c r="B733"/>
      <c r="C733"/>
      <c r="D733"/>
      <c r="E733"/>
      <c r="F733"/>
    </row>
    <row r="734" spans="1:6" ht="15" x14ac:dyDescent="0.25">
      <c r="A734"/>
      <c r="B734"/>
      <c r="C734"/>
      <c r="D734"/>
      <c r="E734"/>
      <c r="F734"/>
    </row>
    <row r="735" spans="1:6" ht="15" x14ac:dyDescent="0.25">
      <c r="A735"/>
      <c r="B735"/>
      <c r="C735"/>
      <c r="D735"/>
      <c r="E735"/>
      <c r="F735"/>
    </row>
    <row r="736" spans="1:6" ht="15" x14ac:dyDescent="0.25">
      <c r="A736"/>
      <c r="B736"/>
      <c r="C736"/>
      <c r="D736"/>
      <c r="E736"/>
      <c r="F736"/>
    </row>
    <row r="737" spans="1:6" ht="15" x14ac:dyDescent="0.25">
      <c r="A737"/>
      <c r="B737"/>
      <c r="C737"/>
      <c r="D737"/>
      <c r="E737"/>
      <c r="F737"/>
    </row>
    <row r="738" spans="1:6" ht="15" x14ac:dyDescent="0.25">
      <c r="A738"/>
      <c r="B738"/>
      <c r="C738"/>
      <c r="D738"/>
      <c r="E738"/>
      <c r="F738"/>
    </row>
    <row r="739" spans="1:6" ht="15" x14ac:dyDescent="0.25">
      <c r="A739"/>
      <c r="B739"/>
      <c r="C739"/>
      <c r="D739"/>
      <c r="E739"/>
      <c r="F739"/>
    </row>
    <row r="740" spans="1:6" ht="15" x14ac:dyDescent="0.25">
      <c r="A740"/>
      <c r="B740"/>
      <c r="C740"/>
      <c r="D740"/>
      <c r="E740"/>
      <c r="F740"/>
    </row>
    <row r="741" spans="1:6" ht="15" x14ac:dyDescent="0.25">
      <c r="A741"/>
      <c r="B741"/>
      <c r="C741"/>
      <c r="D741"/>
      <c r="E741"/>
      <c r="F741"/>
    </row>
    <row r="742" spans="1:6" ht="15" x14ac:dyDescent="0.25">
      <c r="A742"/>
      <c r="B742"/>
      <c r="C742"/>
      <c r="D742"/>
      <c r="E742"/>
      <c r="F742"/>
    </row>
    <row r="743" spans="1:6" ht="15" x14ac:dyDescent="0.25">
      <c r="A743"/>
      <c r="B743"/>
      <c r="C743"/>
      <c r="D743"/>
      <c r="E743"/>
      <c r="F743"/>
    </row>
    <row r="744" spans="1:6" ht="15" x14ac:dyDescent="0.25">
      <c r="A744"/>
      <c r="B744"/>
      <c r="C744"/>
      <c r="D744"/>
      <c r="E744"/>
      <c r="F744"/>
    </row>
    <row r="745" spans="1:6" ht="15" x14ac:dyDescent="0.25">
      <c r="A745"/>
      <c r="B745"/>
      <c r="C745"/>
      <c r="D745"/>
      <c r="E745"/>
      <c r="F745"/>
    </row>
    <row r="746" spans="1:6" ht="15" x14ac:dyDescent="0.25">
      <c r="A746"/>
      <c r="B746"/>
      <c r="C746"/>
      <c r="D746"/>
      <c r="E746"/>
      <c r="F746"/>
    </row>
    <row r="747" spans="1:6" ht="15" x14ac:dyDescent="0.25">
      <c r="A747"/>
      <c r="B747"/>
      <c r="C747"/>
      <c r="D747"/>
      <c r="E747"/>
      <c r="F747"/>
    </row>
    <row r="748" spans="1:6" ht="15" x14ac:dyDescent="0.25">
      <c r="A748"/>
      <c r="B748"/>
      <c r="C748"/>
      <c r="D748"/>
      <c r="E748"/>
      <c r="F748"/>
    </row>
    <row r="749" spans="1:6" ht="15" x14ac:dyDescent="0.25">
      <c r="A749"/>
      <c r="B749"/>
      <c r="C749"/>
      <c r="D749"/>
      <c r="E749"/>
      <c r="F749"/>
    </row>
    <row r="750" spans="1:6" ht="15" x14ac:dyDescent="0.25">
      <c r="A750"/>
      <c r="B750"/>
      <c r="C750"/>
      <c r="D750"/>
      <c r="E750"/>
      <c r="F750"/>
    </row>
    <row r="751" spans="1:6" ht="15" x14ac:dyDescent="0.25">
      <c r="A751"/>
      <c r="B751"/>
      <c r="C751"/>
      <c r="D751"/>
      <c r="E751"/>
      <c r="F751"/>
    </row>
    <row r="752" spans="1:6" ht="15" x14ac:dyDescent="0.25">
      <c r="A752"/>
      <c r="B752"/>
      <c r="C752"/>
      <c r="D752"/>
      <c r="E752"/>
      <c r="F752"/>
    </row>
    <row r="753" spans="1:6" ht="15" x14ac:dyDescent="0.25">
      <c r="A753"/>
      <c r="B753"/>
      <c r="C753"/>
      <c r="D753"/>
      <c r="E753"/>
      <c r="F753"/>
    </row>
    <row r="754" spans="1:6" ht="15" x14ac:dyDescent="0.25">
      <c r="A754"/>
      <c r="B754"/>
      <c r="C754"/>
      <c r="D754"/>
      <c r="E754"/>
      <c r="F754"/>
    </row>
    <row r="755" spans="1:6" ht="15" x14ac:dyDescent="0.25">
      <c r="A755"/>
      <c r="B755"/>
      <c r="C755"/>
      <c r="D755"/>
      <c r="E755"/>
      <c r="F755"/>
    </row>
    <row r="756" spans="1:6" ht="15" x14ac:dyDescent="0.25">
      <c r="A756"/>
      <c r="B756"/>
      <c r="C756"/>
      <c r="D756"/>
      <c r="E756"/>
      <c r="F756"/>
    </row>
    <row r="757" spans="1:6" ht="15" x14ac:dyDescent="0.25">
      <c r="A757"/>
      <c r="B757"/>
      <c r="C757"/>
      <c r="D757"/>
      <c r="E757"/>
      <c r="F757"/>
    </row>
    <row r="758" spans="1:6" ht="15" x14ac:dyDescent="0.25">
      <c r="A758"/>
      <c r="B758"/>
      <c r="C758"/>
      <c r="D758"/>
      <c r="E758"/>
      <c r="F758"/>
    </row>
    <row r="759" spans="1:6" ht="15" x14ac:dyDescent="0.25">
      <c r="A759"/>
      <c r="B759"/>
      <c r="C759"/>
      <c r="D759"/>
      <c r="E759"/>
      <c r="F759"/>
    </row>
    <row r="760" spans="1:6" ht="15" x14ac:dyDescent="0.25">
      <c r="A760"/>
      <c r="B760"/>
      <c r="C760"/>
      <c r="D760"/>
      <c r="E760"/>
      <c r="F760"/>
    </row>
    <row r="761" spans="1:6" ht="15" x14ac:dyDescent="0.25">
      <c r="A761"/>
      <c r="B761"/>
      <c r="C761"/>
      <c r="D761"/>
      <c r="E761"/>
      <c r="F761"/>
    </row>
    <row r="762" spans="1:6" ht="15" x14ac:dyDescent="0.25">
      <c r="A762"/>
      <c r="B762"/>
      <c r="C762"/>
      <c r="D762"/>
      <c r="E762"/>
      <c r="F762"/>
    </row>
    <row r="763" spans="1:6" ht="15" x14ac:dyDescent="0.25">
      <c r="A763"/>
      <c r="B763"/>
      <c r="C763"/>
      <c r="D763"/>
      <c r="E763"/>
      <c r="F763"/>
    </row>
    <row r="764" spans="1:6" ht="15" x14ac:dyDescent="0.25">
      <c r="A764"/>
      <c r="B764"/>
      <c r="C764"/>
      <c r="D764"/>
      <c r="E764"/>
      <c r="F764"/>
    </row>
    <row r="765" spans="1:6" ht="15" x14ac:dyDescent="0.25">
      <c r="A765"/>
      <c r="B765"/>
      <c r="C765"/>
      <c r="D765"/>
      <c r="E765"/>
      <c r="F765"/>
    </row>
    <row r="766" spans="1:6" ht="15" x14ac:dyDescent="0.25">
      <c r="A766"/>
      <c r="B766"/>
      <c r="C766"/>
      <c r="D766"/>
      <c r="E766"/>
      <c r="F766"/>
    </row>
    <row r="767" spans="1:6" ht="15" x14ac:dyDescent="0.25">
      <c r="A767"/>
      <c r="B767"/>
      <c r="C767"/>
      <c r="D767"/>
      <c r="E767"/>
      <c r="F767"/>
    </row>
    <row r="768" spans="1:6" ht="15" x14ac:dyDescent="0.25">
      <c r="A768"/>
      <c r="B768"/>
      <c r="C768"/>
      <c r="D768"/>
      <c r="E768"/>
      <c r="F768"/>
    </row>
    <row r="769" spans="1:6" ht="15" x14ac:dyDescent="0.25">
      <c r="A769"/>
      <c r="B769"/>
      <c r="C769"/>
      <c r="D769"/>
      <c r="E769"/>
      <c r="F769"/>
    </row>
    <row r="770" spans="1:6" ht="15" x14ac:dyDescent="0.25">
      <c r="A770"/>
      <c r="B770"/>
      <c r="C770"/>
      <c r="D770"/>
      <c r="E770"/>
      <c r="F770"/>
    </row>
    <row r="771" spans="1:6" ht="15" x14ac:dyDescent="0.25">
      <c r="A771"/>
      <c r="B771"/>
      <c r="C771"/>
      <c r="D771"/>
      <c r="E771"/>
      <c r="F771"/>
    </row>
    <row r="772" spans="1:6" ht="15" x14ac:dyDescent="0.25">
      <c r="A772"/>
      <c r="B772"/>
      <c r="C772"/>
      <c r="D772"/>
      <c r="E772"/>
      <c r="F772"/>
    </row>
    <row r="773" spans="1:6" ht="15" x14ac:dyDescent="0.25">
      <c r="A773"/>
      <c r="B773"/>
      <c r="C773"/>
      <c r="D773"/>
      <c r="E773"/>
      <c r="F773"/>
    </row>
    <row r="774" spans="1:6" ht="15" x14ac:dyDescent="0.25">
      <c r="A774"/>
      <c r="B774"/>
      <c r="C774"/>
      <c r="D774"/>
      <c r="E774"/>
      <c r="F774"/>
    </row>
    <row r="775" spans="1:6" ht="15" x14ac:dyDescent="0.25">
      <c r="A775"/>
      <c r="B775"/>
      <c r="C775"/>
      <c r="D775"/>
      <c r="E775"/>
      <c r="F775"/>
    </row>
    <row r="776" spans="1:6" ht="15" x14ac:dyDescent="0.25">
      <c r="A776"/>
      <c r="B776"/>
      <c r="C776"/>
      <c r="D776"/>
      <c r="E776"/>
      <c r="F776"/>
    </row>
    <row r="777" spans="1:6" ht="15" x14ac:dyDescent="0.25">
      <c r="A777"/>
      <c r="B777"/>
      <c r="C777"/>
      <c r="D777"/>
      <c r="E777"/>
      <c r="F777"/>
    </row>
    <row r="778" spans="1:6" ht="15" x14ac:dyDescent="0.25">
      <c r="A778"/>
      <c r="B778"/>
      <c r="C778"/>
      <c r="D778"/>
      <c r="E778"/>
      <c r="F778"/>
    </row>
    <row r="779" spans="1:6" ht="15" x14ac:dyDescent="0.25">
      <c r="A779"/>
      <c r="B779"/>
      <c r="C779"/>
      <c r="D779"/>
      <c r="E779"/>
      <c r="F779"/>
    </row>
    <row r="780" spans="1:6" ht="15" x14ac:dyDescent="0.25">
      <c r="A780"/>
      <c r="B780"/>
      <c r="C780"/>
      <c r="D780"/>
      <c r="E780"/>
      <c r="F780"/>
    </row>
    <row r="781" spans="1:6" ht="15" x14ac:dyDescent="0.25">
      <c r="A781"/>
      <c r="B781"/>
      <c r="C781"/>
      <c r="D781"/>
      <c r="E781"/>
      <c r="F781"/>
    </row>
    <row r="782" spans="1:6" ht="15" x14ac:dyDescent="0.25">
      <c r="A782"/>
      <c r="B782"/>
      <c r="C782"/>
      <c r="D782"/>
      <c r="E782"/>
      <c r="F782"/>
    </row>
    <row r="783" spans="1:6" ht="15" x14ac:dyDescent="0.25">
      <c r="A783"/>
      <c r="B783"/>
      <c r="C783"/>
      <c r="D783"/>
      <c r="E783"/>
      <c r="F783"/>
    </row>
    <row r="784" spans="1:6" ht="15" x14ac:dyDescent="0.25">
      <c r="A784"/>
      <c r="B784"/>
      <c r="C784"/>
      <c r="D784"/>
      <c r="E784"/>
      <c r="F784"/>
    </row>
    <row r="785" spans="1:6" ht="15" x14ac:dyDescent="0.25">
      <c r="A785"/>
      <c r="B785"/>
      <c r="C785"/>
      <c r="D785"/>
      <c r="E785"/>
      <c r="F785"/>
    </row>
    <row r="786" spans="1:6" ht="15" x14ac:dyDescent="0.25">
      <c r="A786"/>
      <c r="B786"/>
      <c r="C786"/>
      <c r="D786"/>
      <c r="E786"/>
      <c r="F786"/>
    </row>
    <row r="787" spans="1:6" ht="15" x14ac:dyDescent="0.25">
      <c r="A787"/>
      <c r="B787"/>
      <c r="C787"/>
      <c r="D787"/>
      <c r="E787"/>
      <c r="F787"/>
    </row>
    <row r="788" spans="1:6" ht="15" x14ac:dyDescent="0.25">
      <c r="A788"/>
      <c r="B788"/>
      <c r="C788"/>
      <c r="D788"/>
      <c r="E788"/>
      <c r="F788"/>
    </row>
    <row r="789" spans="1:6" ht="15" x14ac:dyDescent="0.25">
      <c r="A789"/>
      <c r="B789"/>
      <c r="C789"/>
      <c r="D789"/>
      <c r="E789"/>
      <c r="F789"/>
    </row>
    <row r="790" spans="1:6" ht="15" x14ac:dyDescent="0.25">
      <c r="A790"/>
      <c r="B790"/>
      <c r="C790"/>
      <c r="D790"/>
      <c r="E790"/>
      <c r="F790"/>
    </row>
    <row r="791" spans="1:6" ht="15" x14ac:dyDescent="0.25">
      <c r="A791"/>
      <c r="B791"/>
      <c r="C791"/>
      <c r="D791"/>
      <c r="E791"/>
      <c r="F791"/>
    </row>
    <row r="792" spans="1:6" ht="15" x14ac:dyDescent="0.25">
      <c r="A792"/>
      <c r="B792"/>
      <c r="C792"/>
      <c r="D792"/>
      <c r="E792"/>
      <c r="F792"/>
    </row>
    <row r="793" spans="1:6" ht="15" x14ac:dyDescent="0.25">
      <c r="A793"/>
      <c r="B793"/>
      <c r="C793"/>
      <c r="D793"/>
      <c r="E793"/>
      <c r="F793"/>
    </row>
    <row r="794" spans="1:6" ht="15" x14ac:dyDescent="0.25">
      <c r="A794"/>
      <c r="B794"/>
      <c r="C794"/>
      <c r="D794"/>
      <c r="E794"/>
      <c r="F794"/>
    </row>
    <row r="795" spans="1:6" ht="15" x14ac:dyDescent="0.25">
      <c r="A795"/>
      <c r="B795"/>
      <c r="C795"/>
      <c r="D795"/>
      <c r="E795"/>
      <c r="F795"/>
    </row>
    <row r="796" spans="1:6" ht="15" x14ac:dyDescent="0.25">
      <c r="A796"/>
      <c r="B796"/>
      <c r="C796"/>
      <c r="D796"/>
      <c r="E796"/>
      <c r="F796"/>
    </row>
    <row r="797" spans="1:6" ht="15" x14ac:dyDescent="0.25">
      <c r="A797"/>
      <c r="B797"/>
      <c r="C797"/>
      <c r="D797"/>
      <c r="E797"/>
      <c r="F797"/>
    </row>
    <row r="798" spans="1:6" ht="15" x14ac:dyDescent="0.25">
      <c r="A798"/>
      <c r="B798"/>
      <c r="C798"/>
      <c r="D798"/>
      <c r="E798"/>
      <c r="F798"/>
    </row>
    <row r="799" spans="1:6" ht="15" x14ac:dyDescent="0.25">
      <c r="A799"/>
      <c r="B799"/>
      <c r="C799"/>
      <c r="D799"/>
      <c r="E799"/>
      <c r="F799"/>
    </row>
    <row r="800" spans="1:6" ht="15" x14ac:dyDescent="0.25">
      <c r="A800"/>
      <c r="B800"/>
      <c r="C800"/>
      <c r="D800"/>
      <c r="E800"/>
      <c r="F800"/>
    </row>
    <row r="801" spans="1:6" ht="15" x14ac:dyDescent="0.25">
      <c r="A801"/>
      <c r="B801"/>
      <c r="C801"/>
      <c r="D801"/>
      <c r="E801"/>
      <c r="F801"/>
    </row>
    <row r="802" spans="1:6" ht="15" x14ac:dyDescent="0.25">
      <c r="A802"/>
      <c r="B802"/>
      <c r="C802"/>
      <c r="D802"/>
      <c r="E802"/>
      <c r="F802"/>
    </row>
    <row r="803" spans="1:6" ht="15" x14ac:dyDescent="0.25">
      <c r="A803"/>
      <c r="B803"/>
      <c r="C803"/>
      <c r="D803"/>
      <c r="E803"/>
      <c r="F803"/>
    </row>
    <row r="804" spans="1:6" ht="15" x14ac:dyDescent="0.25">
      <c r="A804"/>
      <c r="B804"/>
      <c r="C804"/>
      <c r="D804"/>
      <c r="E804"/>
      <c r="F804"/>
    </row>
    <row r="805" spans="1:6" ht="15" x14ac:dyDescent="0.25">
      <c r="A805"/>
      <c r="B805"/>
      <c r="C805"/>
      <c r="D805"/>
      <c r="E805"/>
      <c r="F805"/>
    </row>
    <row r="806" spans="1:6" ht="15" x14ac:dyDescent="0.25">
      <c r="A806"/>
      <c r="B806"/>
      <c r="C806"/>
      <c r="D806"/>
      <c r="E806"/>
      <c r="F806"/>
    </row>
    <row r="807" spans="1:6" ht="15" x14ac:dyDescent="0.25">
      <c r="A807"/>
      <c r="B807"/>
      <c r="C807"/>
      <c r="D807"/>
      <c r="E807"/>
      <c r="F807"/>
    </row>
    <row r="808" spans="1:6" ht="15" x14ac:dyDescent="0.25">
      <c r="A808"/>
      <c r="B808"/>
      <c r="C808"/>
      <c r="D808"/>
      <c r="E808"/>
      <c r="F808"/>
    </row>
    <row r="809" spans="1:6" ht="15" x14ac:dyDescent="0.25">
      <c r="A809"/>
      <c r="B809"/>
      <c r="C809"/>
      <c r="D809"/>
      <c r="E809"/>
      <c r="F809"/>
    </row>
    <row r="810" spans="1:6" ht="15" x14ac:dyDescent="0.25">
      <c r="A810"/>
      <c r="B810"/>
      <c r="C810"/>
      <c r="D810"/>
      <c r="E810"/>
      <c r="F810"/>
    </row>
    <row r="811" spans="1:6" ht="15" x14ac:dyDescent="0.25">
      <c r="A811"/>
      <c r="B811"/>
      <c r="C811"/>
      <c r="D811"/>
      <c r="E811"/>
      <c r="F811"/>
    </row>
    <row r="812" spans="1:6" ht="15" x14ac:dyDescent="0.25">
      <c r="A812"/>
      <c r="B812"/>
      <c r="C812"/>
      <c r="D812"/>
      <c r="E812"/>
      <c r="F812"/>
    </row>
    <row r="813" spans="1:6" ht="15" x14ac:dyDescent="0.25">
      <c r="A813"/>
      <c r="B813"/>
      <c r="C813"/>
      <c r="D813"/>
      <c r="E813"/>
      <c r="F813"/>
    </row>
    <row r="814" spans="1:6" ht="15" x14ac:dyDescent="0.25">
      <c r="A814"/>
      <c r="B814"/>
      <c r="C814"/>
      <c r="D814"/>
      <c r="E814"/>
      <c r="F814"/>
    </row>
    <row r="815" spans="1:6" ht="15" x14ac:dyDescent="0.25">
      <c r="A815"/>
      <c r="B815"/>
      <c r="C815"/>
      <c r="D815"/>
      <c r="E815"/>
      <c r="F815"/>
    </row>
    <row r="816" spans="1:6" ht="15" x14ac:dyDescent="0.25">
      <c r="A816"/>
      <c r="B816"/>
      <c r="C816"/>
      <c r="D816"/>
      <c r="E816"/>
      <c r="F816"/>
    </row>
    <row r="817" spans="1:6" ht="15" x14ac:dyDescent="0.25">
      <c r="A817"/>
      <c r="B817"/>
      <c r="C817"/>
      <c r="D817"/>
      <c r="E817"/>
      <c r="F817"/>
    </row>
    <row r="818" spans="1:6" ht="15" x14ac:dyDescent="0.25">
      <c r="A818"/>
      <c r="B818"/>
      <c r="C818"/>
      <c r="D818"/>
      <c r="E818"/>
      <c r="F818"/>
    </row>
    <row r="819" spans="1:6" ht="15" x14ac:dyDescent="0.25">
      <c r="A819"/>
      <c r="B819"/>
      <c r="C819"/>
      <c r="D819"/>
      <c r="E819"/>
      <c r="F819"/>
    </row>
    <row r="820" spans="1:6" ht="15" x14ac:dyDescent="0.25">
      <c r="A820"/>
      <c r="B820"/>
      <c r="C820"/>
      <c r="D820"/>
      <c r="E820"/>
      <c r="F820"/>
    </row>
    <row r="821" spans="1:6" ht="15" x14ac:dyDescent="0.25">
      <c r="A821"/>
      <c r="B821"/>
      <c r="C821"/>
      <c r="D821"/>
      <c r="E821"/>
      <c r="F821"/>
    </row>
    <row r="822" spans="1:6" ht="15" x14ac:dyDescent="0.25">
      <c r="A822"/>
      <c r="B822"/>
      <c r="C822"/>
      <c r="D822"/>
      <c r="E822"/>
      <c r="F822"/>
    </row>
    <row r="823" spans="1:6" ht="15" x14ac:dyDescent="0.25">
      <c r="A823"/>
      <c r="B823"/>
      <c r="C823"/>
      <c r="D823"/>
      <c r="E823"/>
      <c r="F823"/>
    </row>
    <row r="824" spans="1:6" ht="15" x14ac:dyDescent="0.25">
      <c r="A824"/>
      <c r="B824"/>
      <c r="C824"/>
      <c r="D824"/>
      <c r="E824"/>
      <c r="F824"/>
    </row>
    <row r="825" spans="1:6" ht="15" x14ac:dyDescent="0.25">
      <c r="A825"/>
      <c r="B825"/>
      <c r="C825"/>
      <c r="D825"/>
      <c r="E825"/>
      <c r="F825"/>
    </row>
    <row r="826" spans="1:6" ht="15" x14ac:dyDescent="0.25">
      <c r="A826"/>
      <c r="B826"/>
      <c r="C826"/>
      <c r="D826"/>
      <c r="E826"/>
      <c r="F826"/>
    </row>
    <row r="827" spans="1:6" ht="15" x14ac:dyDescent="0.25">
      <c r="A827"/>
      <c r="B827"/>
      <c r="C827"/>
      <c r="D827"/>
      <c r="E827"/>
      <c r="F827"/>
    </row>
    <row r="828" spans="1:6" ht="15" x14ac:dyDescent="0.25">
      <c r="A828"/>
      <c r="B828"/>
      <c r="C828"/>
      <c r="D828"/>
      <c r="E828"/>
      <c r="F828"/>
    </row>
    <row r="829" spans="1:6" ht="15" x14ac:dyDescent="0.25">
      <c r="A829"/>
      <c r="B829"/>
      <c r="C829"/>
      <c r="D829"/>
      <c r="E829"/>
      <c r="F829"/>
    </row>
    <row r="830" spans="1:6" ht="15" x14ac:dyDescent="0.25">
      <c r="A830"/>
      <c r="B830"/>
      <c r="C830"/>
      <c r="D830"/>
      <c r="E830"/>
      <c r="F830"/>
    </row>
    <row r="831" spans="1:6" ht="15" x14ac:dyDescent="0.25">
      <c r="A831"/>
      <c r="B831"/>
      <c r="C831"/>
      <c r="D831"/>
      <c r="E831"/>
      <c r="F831"/>
    </row>
    <row r="832" spans="1:6" ht="15" x14ac:dyDescent="0.25">
      <c r="A832"/>
      <c r="B832"/>
      <c r="C832"/>
      <c r="D832"/>
      <c r="E832"/>
      <c r="F832"/>
    </row>
    <row r="833" spans="1:6" ht="15" x14ac:dyDescent="0.25">
      <c r="A833"/>
      <c r="B833"/>
      <c r="C833"/>
      <c r="D833"/>
      <c r="E833"/>
      <c r="F833"/>
    </row>
    <row r="834" spans="1:6" ht="15" x14ac:dyDescent="0.25">
      <c r="A834"/>
      <c r="B834"/>
      <c r="C834"/>
      <c r="D834"/>
      <c r="E834"/>
      <c r="F834"/>
    </row>
    <row r="835" spans="1:6" ht="15" x14ac:dyDescent="0.25">
      <c r="A835"/>
      <c r="B835"/>
      <c r="C835"/>
      <c r="D835"/>
      <c r="E835"/>
      <c r="F835"/>
    </row>
    <row r="836" spans="1:6" ht="15" x14ac:dyDescent="0.25">
      <c r="A836"/>
      <c r="B836"/>
      <c r="C836"/>
      <c r="D836"/>
      <c r="E836"/>
      <c r="F836"/>
    </row>
    <row r="837" spans="1:6" ht="15" x14ac:dyDescent="0.25">
      <c r="A837"/>
      <c r="B837"/>
      <c r="C837"/>
      <c r="D837"/>
      <c r="E837"/>
      <c r="F837"/>
    </row>
    <row r="838" spans="1:6" ht="15" x14ac:dyDescent="0.25">
      <c r="A838"/>
      <c r="B838"/>
      <c r="C838"/>
      <c r="D838"/>
      <c r="E838"/>
      <c r="F838"/>
    </row>
    <row r="839" spans="1:6" ht="15" x14ac:dyDescent="0.25">
      <c r="A839"/>
      <c r="B839"/>
      <c r="C839"/>
      <c r="D839"/>
      <c r="E839"/>
      <c r="F839"/>
    </row>
    <row r="840" spans="1:6" ht="15" x14ac:dyDescent="0.25">
      <c r="A840"/>
      <c r="B840"/>
      <c r="C840"/>
      <c r="D840"/>
      <c r="E840"/>
      <c r="F840"/>
    </row>
    <row r="841" spans="1:6" ht="15" x14ac:dyDescent="0.25">
      <c r="A841"/>
      <c r="B841"/>
      <c r="C841"/>
      <c r="D841"/>
      <c r="E841"/>
      <c r="F841"/>
    </row>
    <row r="842" spans="1:6" ht="15" x14ac:dyDescent="0.25">
      <c r="A842"/>
      <c r="B842"/>
      <c r="C842"/>
      <c r="D842"/>
      <c r="E842"/>
      <c r="F842"/>
    </row>
    <row r="843" spans="1:6" ht="15" x14ac:dyDescent="0.25">
      <c r="A843"/>
      <c r="B843"/>
      <c r="C843"/>
      <c r="D843"/>
      <c r="E843"/>
      <c r="F843"/>
    </row>
    <row r="844" spans="1:6" ht="15" x14ac:dyDescent="0.25">
      <c r="A844"/>
      <c r="B844"/>
      <c r="C844"/>
      <c r="D844"/>
      <c r="E844"/>
      <c r="F844"/>
    </row>
    <row r="845" spans="1:6" ht="15" x14ac:dyDescent="0.25">
      <c r="A845"/>
      <c r="B845"/>
      <c r="C845"/>
      <c r="D845"/>
      <c r="E845"/>
      <c r="F845"/>
    </row>
    <row r="846" spans="1:6" ht="15" x14ac:dyDescent="0.25">
      <c r="A846"/>
      <c r="B846"/>
      <c r="C846"/>
      <c r="D846"/>
      <c r="E846"/>
      <c r="F846"/>
    </row>
    <row r="847" spans="1:6" ht="15" x14ac:dyDescent="0.25">
      <c r="A847"/>
      <c r="B847"/>
      <c r="C847"/>
      <c r="D847"/>
      <c r="E847"/>
      <c r="F847"/>
    </row>
    <row r="848" spans="1:6" ht="15" x14ac:dyDescent="0.25">
      <c r="A848"/>
      <c r="B848"/>
      <c r="C848"/>
      <c r="D848"/>
      <c r="E848"/>
      <c r="F848"/>
    </row>
    <row r="849" spans="1:6" ht="15" x14ac:dyDescent="0.25">
      <c r="A849"/>
      <c r="B849"/>
      <c r="C849"/>
      <c r="D849"/>
      <c r="E849"/>
      <c r="F849"/>
    </row>
    <row r="850" spans="1:6" ht="15" x14ac:dyDescent="0.25">
      <c r="A850"/>
      <c r="B850"/>
      <c r="C850"/>
      <c r="D850"/>
      <c r="E850"/>
      <c r="F850"/>
    </row>
    <row r="851" spans="1:6" ht="15" x14ac:dyDescent="0.25">
      <c r="A851"/>
      <c r="B851"/>
      <c r="C851"/>
      <c r="D851"/>
      <c r="E851"/>
      <c r="F851"/>
    </row>
    <row r="852" spans="1:6" ht="15" x14ac:dyDescent="0.25">
      <c r="A852"/>
      <c r="B852"/>
      <c r="C852"/>
      <c r="D852"/>
      <c r="E852"/>
      <c r="F852"/>
    </row>
    <row r="853" spans="1:6" ht="15" x14ac:dyDescent="0.25">
      <c r="A853"/>
      <c r="B853"/>
      <c r="C853"/>
      <c r="D853"/>
      <c r="E853"/>
      <c r="F853"/>
    </row>
    <row r="854" spans="1:6" ht="15" x14ac:dyDescent="0.25">
      <c r="A854"/>
      <c r="B854"/>
      <c r="C854"/>
      <c r="D854"/>
      <c r="E854"/>
      <c r="F854"/>
    </row>
    <row r="855" spans="1:6" ht="15" x14ac:dyDescent="0.25">
      <c r="A855"/>
      <c r="B855"/>
      <c r="C855"/>
      <c r="D855"/>
      <c r="E855"/>
      <c r="F855"/>
    </row>
    <row r="856" spans="1:6" ht="15" x14ac:dyDescent="0.25">
      <c r="A856"/>
      <c r="B856"/>
      <c r="C856"/>
      <c r="D856"/>
      <c r="E856"/>
      <c r="F856"/>
    </row>
    <row r="857" spans="1:6" ht="15" x14ac:dyDescent="0.25">
      <c r="A857"/>
      <c r="B857"/>
      <c r="C857"/>
      <c r="D857"/>
      <c r="E857"/>
      <c r="F857"/>
    </row>
    <row r="858" spans="1:6" ht="15" x14ac:dyDescent="0.25">
      <c r="A858"/>
      <c r="B858"/>
      <c r="C858"/>
      <c r="D858"/>
      <c r="E858"/>
      <c r="F858"/>
    </row>
    <row r="859" spans="1:6" ht="15" x14ac:dyDescent="0.25">
      <c r="A859"/>
      <c r="B859"/>
      <c r="C859"/>
      <c r="D859"/>
      <c r="E859"/>
      <c r="F859"/>
    </row>
    <row r="860" spans="1:6" ht="15" x14ac:dyDescent="0.25">
      <c r="A860"/>
      <c r="B860"/>
      <c r="C860"/>
      <c r="D860"/>
      <c r="E860"/>
      <c r="F860"/>
    </row>
    <row r="861" spans="1:6" ht="15" x14ac:dyDescent="0.25">
      <c r="A861"/>
      <c r="B861"/>
      <c r="C861"/>
      <c r="D861"/>
      <c r="E861"/>
      <c r="F861"/>
    </row>
    <row r="862" spans="1:6" ht="15" x14ac:dyDescent="0.25">
      <c r="A862"/>
      <c r="B862"/>
      <c r="C862"/>
      <c r="D862"/>
      <c r="E862"/>
      <c r="F862"/>
    </row>
    <row r="863" spans="1:6" ht="15" x14ac:dyDescent="0.25">
      <c r="A863"/>
      <c r="B863"/>
      <c r="C863"/>
      <c r="D863"/>
      <c r="E863"/>
      <c r="F863"/>
    </row>
    <row r="864" spans="1:6" ht="15" x14ac:dyDescent="0.25">
      <c r="A864"/>
      <c r="B864"/>
      <c r="C864"/>
      <c r="D864"/>
      <c r="E864"/>
      <c r="F864"/>
    </row>
    <row r="865" spans="1:6" ht="15" x14ac:dyDescent="0.25">
      <c r="A865"/>
      <c r="B865"/>
      <c r="C865"/>
      <c r="D865"/>
      <c r="E865"/>
      <c r="F865"/>
    </row>
    <row r="866" spans="1:6" ht="15" x14ac:dyDescent="0.25">
      <c r="A866"/>
      <c r="B866"/>
      <c r="C866"/>
      <c r="D866"/>
      <c r="E866"/>
      <c r="F866"/>
    </row>
    <row r="867" spans="1:6" ht="15" x14ac:dyDescent="0.25">
      <c r="A867"/>
      <c r="B867"/>
      <c r="C867"/>
      <c r="D867"/>
      <c r="E867"/>
      <c r="F867"/>
    </row>
    <row r="868" spans="1:6" ht="15" x14ac:dyDescent="0.25">
      <c r="A868"/>
      <c r="B868"/>
      <c r="C868"/>
      <c r="D868"/>
      <c r="E868"/>
      <c r="F868"/>
    </row>
    <row r="869" spans="1:6" ht="15" x14ac:dyDescent="0.25">
      <c r="A869"/>
      <c r="B869"/>
      <c r="C869"/>
      <c r="D869"/>
      <c r="E869"/>
      <c r="F869"/>
    </row>
    <row r="870" spans="1:6" ht="15" x14ac:dyDescent="0.25">
      <c r="A870"/>
      <c r="B870"/>
      <c r="C870"/>
      <c r="D870"/>
      <c r="E870"/>
      <c r="F870"/>
    </row>
    <row r="871" spans="1:6" ht="15" x14ac:dyDescent="0.25">
      <c r="A871"/>
      <c r="B871"/>
      <c r="C871"/>
      <c r="D871"/>
      <c r="E871"/>
      <c r="F871"/>
    </row>
    <row r="872" spans="1:6" ht="15" x14ac:dyDescent="0.25">
      <c r="A872"/>
      <c r="B872"/>
      <c r="C872"/>
      <c r="D872"/>
      <c r="E872"/>
      <c r="F872"/>
    </row>
    <row r="873" spans="1:6" ht="15" x14ac:dyDescent="0.25">
      <c r="A873"/>
      <c r="B873"/>
      <c r="C873"/>
      <c r="D873"/>
      <c r="E873"/>
      <c r="F873"/>
    </row>
    <row r="874" spans="1:6" ht="15" x14ac:dyDescent="0.25">
      <c r="A874"/>
      <c r="B874"/>
      <c r="C874"/>
      <c r="D874"/>
      <c r="E874"/>
      <c r="F874"/>
    </row>
    <row r="875" spans="1:6" ht="15" x14ac:dyDescent="0.25">
      <c r="A875"/>
      <c r="B875"/>
      <c r="C875"/>
      <c r="D875"/>
      <c r="E875"/>
      <c r="F875"/>
    </row>
    <row r="876" spans="1:6" ht="15" x14ac:dyDescent="0.25">
      <c r="A876"/>
      <c r="B876"/>
      <c r="C876"/>
      <c r="D876"/>
      <c r="E876"/>
      <c r="F876"/>
    </row>
    <row r="877" spans="1:6" ht="15" x14ac:dyDescent="0.25">
      <c r="A877"/>
      <c r="B877"/>
      <c r="C877"/>
      <c r="D877"/>
      <c r="E877"/>
      <c r="F877"/>
    </row>
    <row r="878" spans="1:6" ht="15" x14ac:dyDescent="0.25">
      <c r="A878"/>
      <c r="B878"/>
      <c r="C878"/>
      <c r="D878"/>
      <c r="E878"/>
      <c r="F878"/>
    </row>
    <row r="879" spans="1:6" ht="15" x14ac:dyDescent="0.25">
      <c r="A879"/>
      <c r="B879"/>
      <c r="C879"/>
      <c r="D879"/>
      <c r="E879"/>
      <c r="F879"/>
    </row>
    <row r="880" spans="1:6" ht="15" x14ac:dyDescent="0.25">
      <c r="A880"/>
      <c r="B880"/>
      <c r="C880"/>
      <c r="D880"/>
      <c r="E880"/>
      <c r="F880"/>
    </row>
    <row r="881" spans="1:6" ht="15" x14ac:dyDescent="0.25">
      <c r="A881"/>
      <c r="B881"/>
      <c r="C881"/>
      <c r="D881"/>
      <c r="E881"/>
      <c r="F881"/>
    </row>
    <row r="882" spans="1:6" ht="15" x14ac:dyDescent="0.25">
      <c r="A882"/>
      <c r="B882"/>
      <c r="C882"/>
      <c r="D882"/>
      <c r="E882"/>
      <c r="F882"/>
    </row>
    <row r="883" spans="1:6" ht="15" x14ac:dyDescent="0.25">
      <c r="A883"/>
      <c r="B883"/>
      <c r="C883"/>
      <c r="D883"/>
      <c r="E883"/>
      <c r="F883"/>
    </row>
    <row r="884" spans="1:6" ht="15" x14ac:dyDescent="0.25">
      <c r="A884"/>
      <c r="B884"/>
      <c r="C884"/>
      <c r="D884"/>
      <c r="E884"/>
      <c r="F884"/>
    </row>
    <row r="885" spans="1:6" ht="15" x14ac:dyDescent="0.25">
      <c r="A885"/>
      <c r="B885"/>
      <c r="C885"/>
      <c r="D885"/>
      <c r="E885"/>
      <c r="F885"/>
    </row>
    <row r="886" spans="1:6" ht="15" x14ac:dyDescent="0.25">
      <c r="A886"/>
      <c r="B886"/>
      <c r="C886"/>
      <c r="D886"/>
      <c r="E886"/>
      <c r="F886"/>
    </row>
    <row r="887" spans="1:6" ht="15" x14ac:dyDescent="0.25">
      <c r="A887"/>
      <c r="B887"/>
      <c r="C887"/>
      <c r="D887"/>
      <c r="E887"/>
      <c r="F887"/>
    </row>
    <row r="888" spans="1:6" ht="15" x14ac:dyDescent="0.25">
      <c r="A888"/>
      <c r="B888"/>
      <c r="C888"/>
      <c r="D888"/>
      <c r="E888"/>
      <c r="F888"/>
    </row>
    <row r="889" spans="1:6" ht="15" x14ac:dyDescent="0.25">
      <c r="A889"/>
      <c r="B889"/>
      <c r="C889"/>
      <c r="D889"/>
      <c r="E889"/>
      <c r="F889"/>
    </row>
    <row r="890" spans="1:6" ht="15" x14ac:dyDescent="0.25">
      <c r="A890"/>
      <c r="B890"/>
      <c r="C890"/>
      <c r="D890"/>
      <c r="E890"/>
      <c r="F890"/>
    </row>
    <row r="891" spans="1:6" ht="15" x14ac:dyDescent="0.25">
      <c r="A891"/>
      <c r="B891"/>
      <c r="C891"/>
      <c r="D891"/>
      <c r="E891"/>
      <c r="F891"/>
    </row>
    <row r="892" spans="1:6" ht="15" x14ac:dyDescent="0.25">
      <c r="A892"/>
      <c r="B892"/>
      <c r="C892"/>
      <c r="D892"/>
      <c r="E892"/>
      <c r="F892"/>
    </row>
    <row r="893" spans="1:6" ht="15" x14ac:dyDescent="0.25">
      <c r="A893"/>
      <c r="B893"/>
      <c r="C893"/>
      <c r="D893"/>
      <c r="E893"/>
      <c r="F893"/>
    </row>
    <row r="894" spans="1:6" ht="15" x14ac:dyDescent="0.25">
      <c r="A894"/>
      <c r="B894"/>
      <c r="C894"/>
      <c r="D894"/>
      <c r="E894"/>
      <c r="F894"/>
    </row>
    <row r="895" spans="1:6" ht="15" x14ac:dyDescent="0.25">
      <c r="A895"/>
      <c r="B895"/>
      <c r="C895"/>
      <c r="D895"/>
      <c r="E895"/>
      <c r="F895"/>
    </row>
    <row r="896" spans="1:6" ht="15" x14ac:dyDescent="0.25">
      <c r="A896"/>
      <c r="B896"/>
      <c r="C896"/>
      <c r="D896"/>
      <c r="E896"/>
      <c r="F896"/>
    </row>
    <row r="897" spans="1:6" ht="15" x14ac:dyDescent="0.25">
      <c r="A897"/>
      <c r="B897"/>
      <c r="C897"/>
      <c r="D897"/>
      <c r="E897"/>
      <c r="F897"/>
    </row>
    <row r="898" spans="1:6" ht="15" x14ac:dyDescent="0.25">
      <c r="A898"/>
      <c r="B898"/>
      <c r="C898"/>
      <c r="D898"/>
      <c r="E898"/>
      <c r="F898"/>
    </row>
    <row r="899" spans="1:6" ht="15" x14ac:dyDescent="0.25">
      <c r="A899"/>
      <c r="B899"/>
      <c r="C899"/>
      <c r="D899"/>
      <c r="E899"/>
      <c r="F899"/>
    </row>
    <row r="900" spans="1:6" ht="15" x14ac:dyDescent="0.25">
      <c r="A900"/>
      <c r="B900"/>
      <c r="C900"/>
      <c r="D900"/>
      <c r="E900"/>
      <c r="F900"/>
    </row>
    <row r="901" spans="1:6" ht="15" x14ac:dyDescent="0.25">
      <c r="A901"/>
      <c r="B901"/>
      <c r="C901"/>
      <c r="D901"/>
      <c r="E901"/>
      <c r="F901"/>
    </row>
    <row r="902" spans="1:6" ht="15" x14ac:dyDescent="0.25">
      <c r="A902"/>
      <c r="B902"/>
      <c r="C902"/>
      <c r="D902"/>
      <c r="E902"/>
      <c r="F902"/>
    </row>
    <row r="903" spans="1:6" ht="15" x14ac:dyDescent="0.25">
      <c r="A903"/>
      <c r="B903"/>
      <c r="C903"/>
      <c r="D903"/>
      <c r="E903"/>
      <c r="F903"/>
    </row>
    <row r="904" spans="1:6" ht="15" x14ac:dyDescent="0.25">
      <c r="A904"/>
      <c r="B904"/>
      <c r="C904"/>
      <c r="D904"/>
      <c r="E904"/>
      <c r="F904"/>
    </row>
    <row r="905" spans="1:6" ht="15" x14ac:dyDescent="0.25">
      <c r="A905"/>
      <c r="B905"/>
      <c r="C905"/>
      <c r="D905"/>
      <c r="E905"/>
      <c r="F905"/>
    </row>
    <row r="906" spans="1:6" ht="15" x14ac:dyDescent="0.25">
      <c r="A906"/>
      <c r="B906"/>
      <c r="C906"/>
      <c r="D906"/>
      <c r="E906"/>
      <c r="F906"/>
    </row>
    <row r="907" spans="1:6" ht="15" x14ac:dyDescent="0.25">
      <c r="A907"/>
      <c r="B907"/>
      <c r="C907"/>
      <c r="D907"/>
      <c r="E907"/>
      <c r="F907"/>
    </row>
    <row r="908" spans="1:6" ht="15" x14ac:dyDescent="0.25">
      <c r="A908"/>
      <c r="B908"/>
      <c r="C908"/>
      <c r="D908"/>
      <c r="E908"/>
      <c r="F908"/>
    </row>
    <row r="909" spans="1:6" ht="15" x14ac:dyDescent="0.25">
      <c r="A909"/>
      <c r="B909"/>
      <c r="C909"/>
      <c r="D909"/>
      <c r="E909"/>
      <c r="F909"/>
    </row>
    <row r="910" spans="1:6" ht="15" x14ac:dyDescent="0.25">
      <c r="A910"/>
      <c r="B910"/>
      <c r="C910"/>
      <c r="D910"/>
      <c r="E910"/>
      <c r="F910"/>
    </row>
    <row r="911" spans="1:6" ht="15" x14ac:dyDescent="0.25">
      <c r="A911"/>
      <c r="B911"/>
      <c r="C911"/>
      <c r="D911"/>
      <c r="E911"/>
      <c r="F911"/>
    </row>
    <row r="912" spans="1:6" ht="15" x14ac:dyDescent="0.25">
      <c r="A912"/>
      <c r="B912"/>
      <c r="C912"/>
      <c r="D912"/>
      <c r="E912"/>
      <c r="F912"/>
    </row>
    <row r="913" spans="1:6" ht="15" x14ac:dyDescent="0.25">
      <c r="A913"/>
      <c r="B913"/>
      <c r="C913"/>
      <c r="D913"/>
      <c r="E913"/>
      <c r="F913"/>
    </row>
    <row r="914" spans="1:6" ht="15" x14ac:dyDescent="0.25">
      <c r="A914"/>
      <c r="B914"/>
      <c r="C914"/>
      <c r="D914"/>
      <c r="E914"/>
      <c r="F914"/>
    </row>
    <row r="915" spans="1:6" ht="15" x14ac:dyDescent="0.25">
      <c r="A915"/>
      <c r="B915"/>
      <c r="C915"/>
      <c r="D915"/>
      <c r="E915"/>
      <c r="F915"/>
    </row>
    <row r="916" spans="1:6" ht="15" x14ac:dyDescent="0.25">
      <c r="A916"/>
      <c r="B916"/>
      <c r="C916"/>
      <c r="D916"/>
      <c r="E916"/>
      <c r="F916"/>
    </row>
    <row r="917" spans="1:6" ht="15" x14ac:dyDescent="0.25">
      <c r="A917"/>
      <c r="B917"/>
      <c r="C917"/>
      <c r="D917"/>
      <c r="E917"/>
      <c r="F917"/>
    </row>
    <row r="918" spans="1:6" ht="15" x14ac:dyDescent="0.25">
      <c r="A918"/>
      <c r="B918"/>
      <c r="C918"/>
      <c r="D918"/>
      <c r="E918"/>
      <c r="F918"/>
    </row>
    <row r="919" spans="1:6" ht="15" x14ac:dyDescent="0.25">
      <c r="A919"/>
      <c r="B919"/>
      <c r="C919"/>
      <c r="D919"/>
      <c r="E919"/>
      <c r="F919"/>
    </row>
    <row r="920" spans="1:6" ht="15" x14ac:dyDescent="0.25">
      <c r="A920"/>
      <c r="B920"/>
      <c r="C920"/>
      <c r="D920"/>
      <c r="E920"/>
      <c r="F920"/>
    </row>
    <row r="921" spans="1:6" ht="15" x14ac:dyDescent="0.25">
      <c r="A921"/>
      <c r="B921"/>
      <c r="C921"/>
      <c r="D921"/>
      <c r="E921"/>
      <c r="F921"/>
    </row>
    <row r="922" spans="1:6" ht="15" x14ac:dyDescent="0.25">
      <c r="A922"/>
      <c r="B922"/>
      <c r="C922"/>
      <c r="D922"/>
      <c r="E922"/>
      <c r="F922"/>
    </row>
    <row r="923" spans="1:6" ht="15" x14ac:dyDescent="0.25">
      <c r="A923"/>
      <c r="B923"/>
      <c r="C923"/>
      <c r="D923"/>
      <c r="E923"/>
      <c r="F923"/>
    </row>
    <row r="924" spans="1:6" ht="15" x14ac:dyDescent="0.25">
      <c r="A924"/>
      <c r="B924"/>
      <c r="C924"/>
      <c r="D924"/>
      <c r="E924"/>
      <c r="F924"/>
    </row>
    <row r="925" spans="1:6" ht="15" x14ac:dyDescent="0.25">
      <c r="A925"/>
      <c r="B925"/>
      <c r="C925"/>
      <c r="D925"/>
      <c r="E925"/>
      <c r="F925"/>
    </row>
    <row r="926" spans="1:6" ht="15" x14ac:dyDescent="0.25">
      <c r="A926"/>
      <c r="B926"/>
      <c r="C926"/>
      <c r="D926"/>
      <c r="E926"/>
      <c r="F926"/>
    </row>
    <row r="927" spans="1:6" ht="15" x14ac:dyDescent="0.25">
      <c r="A927"/>
      <c r="B927"/>
      <c r="C927"/>
      <c r="D927"/>
      <c r="E927"/>
      <c r="F927"/>
    </row>
    <row r="928" spans="1:6" ht="15" x14ac:dyDescent="0.25">
      <c r="A928"/>
      <c r="B928"/>
      <c r="C928"/>
      <c r="D928"/>
      <c r="E928"/>
      <c r="F928"/>
    </row>
    <row r="929" spans="1:6" ht="15" x14ac:dyDescent="0.25">
      <c r="A929"/>
      <c r="B929"/>
      <c r="C929"/>
      <c r="D929"/>
      <c r="E929"/>
      <c r="F929"/>
    </row>
    <row r="930" spans="1:6" ht="15" x14ac:dyDescent="0.25">
      <c r="A930"/>
      <c r="B930"/>
      <c r="C930"/>
      <c r="D930"/>
      <c r="E930"/>
      <c r="F930"/>
    </row>
    <row r="931" spans="1:6" ht="15" x14ac:dyDescent="0.25">
      <c r="A931"/>
      <c r="B931"/>
      <c r="C931"/>
      <c r="D931"/>
      <c r="E931"/>
      <c r="F931"/>
    </row>
    <row r="932" spans="1:6" ht="15" x14ac:dyDescent="0.25">
      <c r="A932"/>
      <c r="B932"/>
      <c r="C932"/>
      <c r="D932"/>
      <c r="E932"/>
      <c r="F932"/>
    </row>
    <row r="933" spans="1:6" ht="15" x14ac:dyDescent="0.25">
      <c r="A933"/>
      <c r="B933"/>
      <c r="C933"/>
      <c r="D933"/>
      <c r="E933"/>
      <c r="F933"/>
    </row>
    <row r="934" spans="1:6" ht="15" x14ac:dyDescent="0.25">
      <c r="A934"/>
      <c r="B934"/>
      <c r="C934"/>
      <c r="D934"/>
      <c r="E934"/>
      <c r="F934"/>
    </row>
    <row r="935" spans="1:6" ht="15" x14ac:dyDescent="0.25">
      <c r="A935"/>
      <c r="B935"/>
      <c r="C935"/>
      <c r="D935"/>
      <c r="E935"/>
      <c r="F935"/>
    </row>
    <row r="936" spans="1:6" ht="15" x14ac:dyDescent="0.25">
      <c r="A936"/>
      <c r="B936"/>
      <c r="C936"/>
      <c r="D936"/>
      <c r="E936"/>
      <c r="F936"/>
    </row>
    <row r="937" spans="1:6" ht="15" x14ac:dyDescent="0.25">
      <c r="A937"/>
      <c r="B937"/>
      <c r="C937"/>
      <c r="D937"/>
      <c r="E937"/>
      <c r="F937"/>
    </row>
    <row r="938" spans="1:6" ht="15" x14ac:dyDescent="0.25">
      <c r="A938"/>
      <c r="B938"/>
      <c r="C938"/>
      <c r="D938"/>
      <c r="E938"/>
      <c r="F938"/>
    </row>
    <row r="939" spans="1:6" ht="15" x14ac:dyDescent="0.25">
      <c r="A939"/>
      <c r="B939"/>
      <c r="C939"/>
      <c r="D939"/>
      <c r="E939"/>
      <c r="F939"/>
    </row>
    <row r="940" spans="1:6" ht="15" x14ac:dyDescent="0.25">
      <c r="A940"/>
      <c r="B940"/>
      <c r="C940"/>
      <c r="D940"/>
      <c r="E940"/>
      <c r="F940"/>
    </row>
    <row r="941" spans="1:6" ht="15" x14ac:dyDescent="0.25">
      <c r="A941"/>
      <c r="B941"/>
      <c r="C941"/>
      <c r="D941"/>
      <c r="E941"/>
      <c r="F941"/>
    </row>
    <row r="942" spans="1:6" ht="15" x14ac:dyDescent="0.25">
      <c r="A942"/>
      <c r="B942"/>
      <c r="C942"/>
      <c r="D942"/>
      <c r="E942"/>
      <c r="F942"/>
    </row>
    <row r="943" spans="1:6" ht="15" x14ac:dyDescent="0.25">
      <c r="A943"/>
      <c r="B943"/>
      <c r="C943"/>
      <c r="D943"/>
      <c r="E943"/>
      <c r="F943"/>
    </row>
    <row r="944" spans="1:6" ht="15" x14ac:dyDescent="0.25">
      <c r="A944"/>
      <c r="B944"/>
      <c r="C944"/>
      <c r="D944"/>
      <c r="E944"/>
      <c r="F944"/>
    </row>
    <row r="945" spans="1:6" ht="15" x14ac:dyDescent="0.25">
      <c r="A945"/>
      <c r="B945"/>
      <c r="C945"/>
      <c r="D945"/>
      <c r="E945"/>
      <c r="F945"/>
    </row>
    <row r="946" spans="1:6" ht="15" x14ac:dyDescent="0.25">
      <c r="A946"/>
      <c r="B946"/>
      <c r="C946"/>
      <c r="D946"/>
      <c r="E946"/>
      <c r="F946"/>
    </row>
    <row r="947" spans="1:6" ht="15" x14ac:dyDescent="0.25">
      <c r="A947"/>
      <c r="B947"/>
      <c r="C947"/>
      <c r="D947"/>
      <c r="E947"/>
      <c r="F947"/>
    </row>
    <row r="948" spans="1:6" ht="15" x14ac:dyDescent="0.25">
      <c r="A948"/>
      <c r="B948"/>
      <c r="C948"/>
      <c r="D948"/>
      <c r="E948"/>
      <c r="F948"/>
    </row>
    <row r="949" spans="1:6" ht="15" x14ac:dyDescent="0.25">
      <c r="A949"/>
      <c r="B949"/>
      <c r="C949"/>
      <c r="D949"/>
      <c r="E949"/>
      <c r="F949"/>
    </row>
    <row r="950" spans="1:6" ht="15" x14ac:dyDescent="0.25">
      <c r="A950"/>
      <c r="B950"/>
      <c r="C950"/>
      <c r="D950"/>
      <c r="E950"/>
      <c r="F950"/>
    </row>
    <row r="951" spans="1:6" ht="15" x14ac:dyDescent="0.25">
      <c r="A951"/>
      <c r="B951"/>
      <c r="C951"/>
      <c r="D951"/>
      <c r="E951"/>
      <c r="F951"/>
    </row>
    <row r="952" spans="1:6" ht="15" x14ac:dyDescent="0.25">
      <c r="A952"/>
      <c r="B952"/>
      <c r="C952"/>
      <c r="D952"/>
      <c r="E952"/>
      <c r="F952"/>
    </row>
    <row r="953" spans="1:6" ht="15" x14ac:dyDescent="0.25">
      <c r="A953"/>
      <c r="B953"/>
      <c r="C953"/>
      <c r="D953"/>
      <c r="E953"/>
      <c r="F953"/>
    </row>
    <row r="954" spans="1:6" ht="15" x14ac:dyDescent="0.25">
      <c r="A954"/>
      <c r="B954"/>
      <c r="C954"/>
      <c r="D954"/>
      <c r="E954"/>
      <c r="F954"/>
    </row>
    <row r="955" spans="1:6" ht="15" x14ac:dyDescent="0.25">
      <c r="A955"/>
      <c r="B955"/>
      <c r="C955"/>
      <c r="D955"/>
      <c r="E955"/>
      <c r="F955"/>
    </row>
    <row r="956" spans="1:6" ht="15" x14ac:dyDescent="0.25">
      <c r="A956"/>
      <c r="B956"/>
      <c r="C956"/>
      <c r="D956"/>
      <c r="E956"/>
      <c r="F956"/>
    </row>
    <row r="957" spans="1:6" ht="15" x14ac:dyDescent="0.25">
      <c r="A957"/>
      <c r="B957"/>
      <c r="C957"/>
      <c r="D957"/>
      <c r="E957"/>
      <c r="F957"/>
    </row>
    <row r="958" spans="1:6" ht="15" x14ac:dyDescent="0.25">
      <c r="A958"/>
      <c r="B958"/>
      <c r="C958"/>
      <c r="D958"/>
      <c r="E958"/>
      <c r="F958"/>
    </row>
    <row r="959" spans="1:6" ht="15" x14ac:dyDescent="0.25">
      <c r="A959"/>
      <c r="B959"/>
      <c r="C959"/>
      <c r="D959"/>
      <c r="E959"/>
      <c r="F959"/>
    </row>
    <row r="960" spans="1:6" ht="15" x14ac:dyDescent="0.25">
      <c r="A960"/>
      <c r="B960"/>
      <c r="C960"/>
      <c r="D960"/>
      <c r="E960"/>
      <c r="F960"/>
    </row>
    <row r="961" spans="1:6" ht="15" x14ac:dyDescent="0.25">
      <c r="A961"/>
      <c r="B961"/>
      <c r="C961"/>
      <c r="D961"/>
      <c r="E961"/>
      <c r="F961"/>
    </row>
    <row r="962" spans="1:6" ht="15" x14ac:dyDescent="0.25">
      <c r="A962"/>
      <c r="B962"/>
      <c r="C962"/>
      <c r="D962"/>
      <c r="E962"/>
      <c r="F962"/>
    </row>
    <row r="963" spans="1:6" ht="15" x14ac:dyDescent="0.25">
      <c r="A963"/>
      <c r="B963"/>
      <c r="C963"/>
      <c r="D963"/>
      <c r="E963"/>
      <c r="F963"/>
    </row>
    <row r="964" spans="1:6" ht="15" x14ac:dyDescent="0.25">
      <c r="A964"/>
      <c r="B964"/>
      <c r="C964"/>
      <c r="D964"/>
      <c r="E964"/>
      <c r="F964"/>
    </row>
    <row r="965" spans="1:6" ht="15" x14ac:dyDescent="0.25">
      <c r="A965"/>
      <c r="B965"/>
      <c r="C965"/>
      <c r="D965"/>
      <c r="E965"/>
      <c r="F965"/>
    </row>
    <row r="966" spans="1:6" ht="15" x14ac:dyDescent="0.25">
      <c r="A966"/>
      <c r="B966"/>
      <c r="C966"/>
      <c r="D966"/>
      <c r="E966"/>
      <c r="F966"/>
    </row>
    <row r="967" spans="1:6" ht="15" x14ac:dyDescent="0.25">
      <c r="A967"/>
      <c r="B967"/>
      <c r="C967"/>
      <c r="D967"/>
      <c r="E967"/>
      <c r="F967"/>
    </row>
    <row r="968" spans="1:6" ht="15" x14ac:dyDescent="0.25">
      <c r="A968"/>
      <c r="B968"/>
      <c r="C968"/>
      <c r="D968"/>
      <c r="E968"/>
      <c r="F968"/>
    </row>
    <row r="969" spans="1:6" ht="15" x14ac:dyDescent="0.25">
      <c r="A969"/>
      <c r="B969"/>
      <c r="C969"/>
      <c r="D969"/>
      <c r="E969"/>
      <c r="F969"/>
    </row>
    <row r="970" spans="1:6" ht="15" x14ac:dyDescent="0.25">
      <c r="A970"/>
      <c r="B970"/>
      <c r="C970"/>
      <c r="D970"/>
      <c r="E970"/>
      <c r="F970"/>
    </row>
    <row r="971" spans="1:6" ht="15" x14ac:dyDescent="0.25">
      <c r="A971"/>
      <c r="B971"/>
      <c r="C971"/>
      <c r="D971"/>
      <c r="E971"/>
      <c r="F971"/>
    </row>
    <row r="972" spans="1:6" ht="15" x14ac:dyDescent="0.25">
      <c r="A972"/>
      <c r="B972"/>
      <c r="C972"/>
      <c r="D972"/>
      <c r="E972"/>
      <c r="F972"/>
    </row>
    <row r="973" spans="1:6" ht="15" x14ac:dyDescent="0.25">
      <c r="A973"/>
      <c r="B973"/>
      <c r="C973"/>
      <c r="D973"/>
      <c r="E973"/>
      <c r="F973"/>
    </row>
    <row r="974" spans="1:6" ht="15" x14ac:dyDescent="0.25">
      <c r="A974"/>
      <c r="B974"/>
      <c r="C974"/>
      <c r="D974"/>
      <c r="E974"/>
      <c r="F974"/>
    </row>
    <row r="975" spans="1:6" ht="15" x14ac:dyDescent="0.25">
      <c r="A975"/>
      <c r="B975"/>
      <c r="C975"/>
      <c r="D975"/>
      <c r="E975"/>
      <c r="F975"/>
    </row>
    <row r="976" spans="1:6" ht="15" x14ac:dyDescent="0.25">
      <c r="A976"/>
      <c r="B976"/>
      <c r="C976"/>
      <c r="D976"/>
      <c r="E976"/>
      <c r="F976"/>
    </row>
    <row r="977" spans="1:6" ht="15" x14ac:dyDescent="0.25">
      <c r="A977"/>
      <c r="B977"/>
      <c r="C977"/>
      <c r="D977"/>
      <c r="E977"/>
      <c r="F977"/>
    </row>
    <row r="978" spans="1:6" ht="15" x14ac:dyDescent="0.25">
      <c r="A978"/>
      <c r="B978"/>
      <c r="C978"/>
      <c r="D978"/>
      <c r="E978"/>
      <c r="F978"/>
    </row>
    <row r="979" spans="1:6" ht="15" x14ac:dyDescent="0.25">
      <c r="A979"/>
      <c r="B979"/>
      <c r="C979"/>
      <c r="D979"/>
      <c r="E979"/>
      <c r="F979"/>
    </row>
    <row r="980" spans="1:6" ht="15" x14ac:dyDescent="0.25">
      <c r="A980"/>
      <c r="B980"/>
      <c r="C980"/>
      <c r="D980"/>
      <c r="E980"/>
      <c r="F980"/>
    </row>
    <row r="981" spans="1:6" ht="15" x14ac:dyDescent="0.25">
      <c r="A981"/>
      <c r="B981"/>
      <c r="C981"/>
      <c r="D981"/>
      <c r="E981"/>
      <c r="F981"/>
    </row>
    <row r="982" spans="1:6" ht="15" x14ac:dyDescent="0.25">
      <c r="A982"/>
      <c r="B982"/>
      <c r="C982"/>
      <c r="D982"/>
      <c r="E982"/>
      <c r="F982"/>
    </row>
    <row r="983" spans="1:6" ht="15" x14ac:dyDescent="0.25">
      <c r="A983"/>
      <c r="B983"/>
      <c r="C983"/>
      <c r="D983"/>
      <c r="E983"/>
      <c r="F983"/>
    </row>
    <row r="984" spans="1:6" ht="15" x14ac:dyDescent="0.25">
      <c r="A984"/>
      <c r="B984"/>
      <c r="C984"/>
      <c r="D984"/>
      <c r="E984"/>
      <c r="F984"/>
    </row>
    <row r="985" spans="1:6" ht="15" x14ac:dyDescent="0.25">
      <c r="A985"/>
      <c r="B985"/>
      <c r="C985"/>
      <c r="D985"/>
      <c r="E985"/>
      <c r="F985"/>
    </row>
    <row r="986" spans="1:6" ht="15" x14ac:dyDescent="0.25">
      <c r="A986"/>
      <c r="B986"/>
      <c r="C986"/>
      <c r="D986"/>
      <c r="E986"/>
      <c r="F986"/>
    </row>
    <row r="987" spans="1:6" ht="15" x14ac:dyDescent="0.25">
      <c r="A987"/>
      <c r="B987"/>
      <c r="C987"/>
      <c r="D987"/>
      <c r="E987"/>
      <c r="F987"/>
    </row>
    <row r="988" spans="1:6" ht="15" x14ac:dyDescent="0.25">
      <c r="A988"/>
      <c r="B988"/>
      <c r="C988"/>
      <c r="D988"/>
      <c r="E988"/>
      <c r="F988"/>
    </row>
    <row r="989" spans="1:6" ht="15" x14ac:dyDescent="0.25">
      <c r="A989"/>
      <c r="B989"/>
      <c r="C989"/>
      <c r="D989"/>
      <c r="E989"/>
      <c r="F989"/>
    </row>
    <row r="990" spans="1:6" ht="15" x14ac:dyDescent="0.25">
      <c r="A990"/>
      <c r="B990"/>
      <c r="C990"/>
      <c r="D990"/>
      <c r="E990"/>
      <c r="F990"/>
    </row>
    <row r="991" spans="1:6" ht="15" x14ac:dyDescent="0.25">
      <c r="A991"/>
      <c r="B991"/>
      <c r="C991"/>
      <c r="D991"/>
      <c r="E991"/>
      <c r="F991"/>
    </row>
    <row r="992" spans="1:6" ht="15" x14ac:dyDescent="0.25">
      <c r="A992"/>
      <c r="B992"/>
      <c r="C992"/>
      <c r="D992"/>
      <c r="E992"/>
      <c r="F992"/>
    </row>
    <row r="993" spans="1:6" ht="15" x14ac:dyDescent="0.25">
      <c r="A993"/>
      <c r="B993"/>
      <c r="C993"/>
      <c r="D993"/>
      <c r="E993"/>
      <c r="F993"/>
    </row>
    <row r="994" spans="1:6" ht="15" x14ac:dyDescent="0.25">
      <c r="A994"/>
      <c r="B994"/>
      <c r="C994"/>
      <c r="D994"/>
      <c r="E994"/>
      <c r="F994"/>
    </row>
    <row r="995" spans="1:6" ht="15" x14ac:dyDescent="0.25">
      <c r="A995"/>
      <c r="B995"/>
      <c r="C995"/>
      <c r="D995"/>
      <c r="E995"/>
      <c r="F995"/>
    </row>
    <row r="996" spans="1:6" ht="15" x14ac:dyDescent="0.25">
      <c r="A996"/>
      <c r="B996"/>
      <c r="C996"/>
      <c r="D996"/>
      <c r="E996"/>
      <c r="F996"/>
    </row>
    <row r="997" spans="1:6" ht="15" x14ac:dyDescent="0.25">
      <c r="A997"/>
      <c r="B997"/>
      <c r="C997"/>
      <c r="D997"/>
      <c r="E997"/>
      <c r="F997"/>
    </row>
    <row r="998" spans="1:6" ht="15" x14ac:dyDescent="0.25">
      <c r="A998"/>
      <c r="B998"/>
      <c r="C998"/>
      <c r="D998"/>
      <c r="E998"/>
      <c r="F998"/>
    </row>
    <row r="999" spans="1:6" ht="15" x14ac:dyDescent="0.25">
      <c r="A999"/>
      <c r="B999"/>
      <c r="C999"/>
      <c r="D999"/>
      <c r="E999"/>
      <c r="F999"/>
    </row>
    <row r="1000" spans="1:6" ht="15" x14ac:dyDescent="0.25">
      <c r="A1000"/>
      <c r="B1000"/>
      <c r="C1000"/>
      <c r="D1000"/>
      <c r="E1000"/>
      <c r="F1000"/>
    </row>
    <row r="1001" spans="1:6" ht="15" x14ac:dyDescent="0.25">
      <c r="A1001"/>
      <c r="B1001"/>
      <c r="C1001"/>
      <c r="D1001"/>
      <c r="E1001"/>
      <c r="F1001"/>
    </row>
    <row r="1002" spans="1:6" ht="15" x14ac:dyDescent="0.25">
      <c r="A1002"/>
      <c r="B1002"/>
      <c r="C1002"/>
      <c r="D1002"/>
      <c r="E1002"/>
      <c r="F1002"/>
    </row>
    <row r="1003" spans="1:6" ht="15" x14ac:dyDescent="0.25">
      <c r="A1003"/>
      <c r="B1003"/>
      <c r="C1003"/>
      <c r="D1003"/>
      <c r="E1003"/>
      <c r="F1003"/>
    </row>
    <row r="1004" spans="1:6" ht="15" x14ac:dyDescent="0.25">
      <c r="A1004"/>
      <c r="B1004"/>
      <c r="C1004"/>
      <c r="D1004"/>
      <c r="E1004"/>
      <c r="F1004"/>
    </row>
    <row r="1005" spans="1:6" ht="15" x14ac:dyDescent="0.25">
      <c r="A1005"/>
      <c r="B1005"/>
      <c r="C1005"/>
      <c r="D1005"/>
      <c r="E1005"/>
      <c r="F1005"/>
    </row>
    <row r="1006" spans="1:6" ht="15" x14ac:dyDescent="0.25">
      <c r="A1006"/>
      <c r="B1006"/>
      <c r="C1006"/>
      <c r="D1006"/>
      <c r="E1006"/>
      <c r="F1006"/>
    </row>
    <row r="1007" spans="1:6" ht="15" x14ac:dyDescent="0.25">
      <c r="A1007"/>
      <c r="B1007"/>
      <c r="C1007"/>
      <c r="D1007"/>
      <c r="E1007"/>
      <c r="F1007"/>
    </row>
    <row r="1008" spans="1:6" ht="15" x14ac:dyDescent="0.25">
      <c r="A1008"/>
      <c r="B1008"/>
      <c r="C1008"/>
      <c r="D1008"/>
      <c r="E1008"/>
      <c r="F1008"/>
    </row>
    <row r="1009" spans="1:6" ht="15" x14ac:dyDescent="0.25">
      <c r="A1009"/>
      <c r="B1009"/>
      <c r="C1009"/>
      <c r="D1009"/>
      <c r="E1009"/>
      <c r="F1009"/>
    </row>
    <row r="1010" spans="1:6" ht="15" x14ac:dyDescent="0.25">
      <c r="A1010"/>
      <c r="B1010"/>
      <c r="C1010"/>
      <c r="D1010"/>
      <c r="E1010"/>
      <c r="F1010"/>
    </row>
    <row r="1011" spans="1:6" ht="15" x14ac:dyDescent="0.25">
      <c r="A1011"/>
      <c r="B1011"/>
      <c r="C1011"/>
      <c r="D1011"/>
      <c r="E1011"/>
      <c r="F1011"/>
    </row>
    <row r="1012" spans="1:6" ht="15" x14ac:dyDescent="0.25">
      <c r="A1012"/>
      <c r="B1012"/>
      <c r="C1012"/>
      <c r="D1012"/>
      <c r="E1012"/>
      <c r="F1012"/>
    </row>
    <row r="1013" spans="1:6" ht="15" x14ac:dyDescent="0.25">
      <c r="A1013"/>
      <c r="B1013"/>
      <c r="C1013"/>
      <c r="D1013"/>
      <c r="E1013"/>
      <c r="F1013"/>
    </row>
    <row r="1014" spans="1:6" ht="15" x14ac:dyDescent="0.25">
      <c r="A1014"/>
      <c r="B1014"/>
      <c r="C1014"/>
      <c r="D1014"/>
      <c r="E1014"/>
      <c r="F1014"/>
    </row>
    <row r="1015" spans="1:6" ht="15" x14ac:dyDescent="0.25">
      <c r="A1015"/>
      <c r="B1015"/>
      <c r="C1015"/>
      <c r="D1015"/>
      <c r="E1015"/>
      <c r="F1015"/>
    </row>
    <row r="1016" spans="1:6" ht="15" x14ac:dyDescent="0.25">
      <c r="A1016"/>
      <c r="B1016"/>
      <c r="C1016"/>
      <c r="D1016"/>
      <c r="E1016"/>
      <c r="F1016"/>
    </row>
    <row r="1017" spans="1:6" ht="15" x14ac:dyDescent="0.25">
      <c r="A1017"/>
      <c r="B1017"/>
      <c r="C1017"/>
      <c r="D1017"/>
      <c r="E1017"/>
      <c r="F1017"/>
    </row>
    <row r="1018" spans="1:6" ht="15" x14ac:dyDescent="0.25">
      <c r="A1018"/>
      <c r="B1018"/>
      <c r="C1018"/>
      <c r="D1018"/>
      <c r="E1018"/>
      <c r="F1018"/>
    </row>
    <row r="1019" spans="1:6" ht="15" x14ac:dyDescent="0.25">
      <c r="A1019"/>
      <c r="B1019"/>
      <c r="C1019"/>
      <c r="D1019"/>
      <c r="E1019"/>
      <c r="F1019"/>
    </row>
    <row r="1020" spans="1:6" ht="15" x14ac:dyDescent="0.25">
      <c r="A1020"/>
      <c r="B1020"/>
      <c r="C1020"/>
      <c r="D1020"/>
      <c r="E1020"/>
      <c r="F1020"/>
    </row>
    <row r="1021" spans="1:6" ht="15" x14ac:dyDescent="0.25">
      <c r="A1021"/>
      <c r="B1021"/>
      <c r="C1021"/>
      <c r="D1021"/>
      <c r="E1021"/>
      <c r="F1021"/>
    </row>
    <row r="1022" spans="1:6" ht="15" x14ac:dyDescent="0.25">
      <c r="A1022"/>
      <c r="B1022"/>
      <c r="C1022"/>
      <c r="D1022"/>
      <c r="E1022"/>
      <c r="F1022"/>
    </row>
    <row r="1023" spans="1:6" ht="15" x14ac:dyDescent="0.25">
      <c r="A1023"/>
      <c r="B1023"/>
      <c r="C1023"/>
      <c r="D1023"/>
      <c r="E1023"/>
      <c r="F1023"/>
    </row>
    <row r="1024" spans="1:6" ht="15" x14ac:dyDescent="0.25">
      <c r="A1024"/>
      <c r="B1024"/>
      <c r="C1024"/>
      <c r="D1024"/>
      <c r="E1024"/>
      <c r="F1024"/>
    </row>
    <row r="1025" spans="1:6" ht="15" x14ac:dyDescent="0.25">
      <c r="A1025"/>
      <c r="B1025"/>
      <c r="C1025"/>
      <c r="D1025"/>
      <c r="E1025"/>
      <c r="F1025"/>
    </row>
    <row r="1026" spans="1:6" ht="15" x14ac:dyDescent="0.25">
      <c r="A1026"/>
      <c r="B1026"/>
      <c r="C1026"/>
      <c r="D1026"/>
      <c r="E1026"/>
      <c r="F1026"/>
    </row>
    <row r="1027" spans="1:6" ht="15" x14ac:dyDescent="0.25">
      <c r="A1027"/>
      <c r="B1027"/>
      <c r="C1027"/>
      <c r="D1027"/>
      <c r="E1027"/>
      <c r="F1027"/>
    </row>
    <row r="1028" spans="1:6" ht="15" x14ac:dyDescent="0.25">
      <c r="A1028"/>
      <c r="B1028"/>
      <c r="C1028"/>
      <c r="D1028"/>
      <c r="E1028"/>
      <c r="F1028"/>
    </row>
    <row r="1029" spans="1:6" ht="15" x14ac:dyDescent="0.25">
      <c r="A1029"/>
      <c r="B1029"/>
      <c r="C1029"/>
      <c r="D1029"/>
      <c r="E1029"/>
      <c r="F1029"/>
    </row>
    <row r="1030" spans="1:6" ht="15" x14ac:dyDescent="0.25">
      <c r="A1030"/>
      <c r="B1030"/>
      <c r="C1030"/>
      <c r="D1030"/>
      <c r="E1030"/>
      <c r="F1030"/>
    </row>
    <row r="1031" spans="1:6" ht="15" x14ac:dyDescent="0.25">
      <c r="A1031"/>
      <c r="B1031"/>
      <c r="C1031"/>
      <c r="D1031"/>
      <c r="E1031"/>
      <c r="F1031"/>
    </row>
    <row r="1032" spans="1:6" ht="15" x14ac:dyDescent="0.25">
      <c r="A1032"/>
      <c r="B1032"/>
      <c r="C1032"/>
      <c r="D1032"/>
      <c r="E1032"/>
      <c r="F1032"/>
    </row>
    <row r="1033" spans="1:6" ht="15" x14ac:dyDescent="0.25">
      <c r="A1033"/>
      <c r="B1033"/>
      <c r="C1033"/>
      <c r="D1033"/>
      <c r="E1033"/>
      <c r="F1033"/>
    </row>
    <row r="1034" spans="1:6" ht="15" x14ac:dyDescent="0.25">
      <c r="A1034"/>
      <c r="B1034"/>
      <c r="C1034"/>
      <c r="D1034"/>
      <c r="E1034"/>
      <c r="F1034"/>
    </row>
    <row r="1035" spans="1:6" ht="15" x14ac:dyDescent="0.25">
      <c r="A1035"/>
      <c r="B1035"/>
      <c r="C1035"/>
      <c r="D1035"/>
      <c r="E1035"/>
      <c r="F1035"/>
    </row>
    <row r="1036" spans="1:6" ht="15" x14ac:dyDescent="0.25">
      <c r="A1036"/>
      <c r="B1036"/>
      <c r="C1036"/>
      <c r="D1036"/>
      <c r="E1036"/>
      <c r="F1036"/>
    </row>
    <row r="1037" spans="1:6" ht="15" x14ac:dyDescent="0.25">
      <c r="A1037"/>
      <c r="B1037"/>
      <c r="C1037"/>
      <c r="D1037"/>
      <c r="E1037"/>
      <c r="F1037"/>
    </row>
    <row r="1038" spans="1:6" ht="15" x14ac:dyDescent="0.25">
      <c r="A1038"/>
      <c r="B1038"/>
      <c r="C1038"/>
      <c r="D1038"/>
      <c r="E1038"/>
      <c r="F1038"/>
    </row>
    <row r="1039" spans="1:6" ht="15" x14ac:dyDescent="0.25">
      <c r="A1039"/>
      <c r="B1039"/>
      <c r="C1039"/>
      <c r="D1039"/>
      <c r="E1039"/>
      <c r="F1039"/>
    </row>
    <row r="1040" spans="1:6" ht="15" x14ac:dyDescent="0.25">
      <c r="A1040"/>
      <c r="B1040"/>
      <c r="C1040"/>
      <c r="D1040"/>
      <c r="E1040"/>
      <c r="F1040"/>
    </row>
    <row r="1041" spans="1:6" ht="15" x14ac:dyDescent="0.25">
      <c r="A1041"/>
      <c r="B1041"/>
      <c r="C1041"/>
      <c r="D1041"/>
      <c r="E1041"/>
      <c r="F1041"/>
    </row>
    <row r="1042" spans="1:6" ht="15" x14ac:dyDescent="0.25">
      <c r="A1042"/>
      <c r="B1042"/>
      <c r="C1042"/>
      <c r="D1042"/>
      <c r="E1042"/>
      <c r="F1042"/>
    </row>
    <row r="1043" spans="1:6" ht="15" x14ac:dyDescent="0.25">
      <c r="A1043"/>
      <c r="B1043"/>
      <c r="C1043"/>
      <c r="D1043"/>
      <c r="E1043"/>
      <c r="F1043"/>
    </row>
    <row r="1044" spans="1:6" ht="15" x14ac:dyDescent="0.25">
      <c r="A1044"/>
      <c r="B1044"/>
      <c r="C1044"/>
      <c r="D1044"/>
      <c r="E1044"/>
      <c r="F1044"/>
    </row>
    <row r="1045" spans="1:6" ht="15" x14ac:dyDescent="0.25">
      <c r="A1045"/>
      <c r="B1045"/>
      <c r="C1045"/>
      <c r="D1045"/>
      <c r="E1045"/>
      <c r="F1045"/>
    </row>
    <row r="1046" spans="1:6" ht="15" x14ac:dyDescent="0.25">
      <c r="A1046"/>
      <c r="B1046"/>
      <c r="C1046"/>
      <c r="D1046"/>
      <c r="E1046"/>
      <c r="F1046"/>
    </row>
    <row r="1047" spans="1:6" ht="15" x14ac:dyDescent="0.25">
      <c r="A1047"/>
      <c r="B1047"/>
      <c r="C1047"/>
      <c r="D1047"/>
      <c r="E1047"/>
      <c r="F1047"/>
    </row>
    <row r="1048" spans="1:6" ht="15" x14ac:dyDescent="0.25">
      <c r="A1048"/>
      <c r="B1048"/>
      <c r="C1048"/>
      <c r="D1048"/>
      <c r="E1048"/>
      <c r="F1048"/>
    </row>
    <row r="1049" spans="1:6" ht="15" x14ac:dyDescent="0.25">
      <c r="A1049"/>
      <c r="B1049"/>
      <c r="C1049"/>
      <c r="D1049"/>
      <c r="E1049"/>
      <c r="F1049"/>
    </row>
    <row r="1050" spans="1:6" ht="15" x14ac:dyDescent="0.25">
      <c r="A1050"/>
      <c r="B1050"/>
      <c r="C1050"/>
      <c r="D1050"/>
      <c r="E1050"/>
      <c r="F1050"/>
    </row>
    <row r="1051" spans="1:6" ht="15" x14ac:dyDescent="0.25">
      <c r="A1051"/>
      <c r="B1051"/>
      <c r="C1051"/>
      <c r="D1051"/>
      <c r="E1051"/>
      <c r="F1051"/>
    </row>
    <row r="1052" spans="1:6" ht="15" x14ac:dyDescent="0.25">
      <c r="A1052"/>
      <c r="B1052"/>
      <c r="C1052"/>
      <c r="D1052"/>
      <c r="E1052"/>
      <c r="F1052"/>
    </row>
    <row r="1053" spans="1:6" ht="15" x14ac:dyDescent="0.25">
      <c r="A1053"/>
      <c r="B1053"/>
      <c r="C1053"/>
      <c r="D1053"/>
      <c r="E1053"/>
      <c r="F1053"/>
    </row>
    <row r="1054" spans="1:6" ht="15" x14ac:dyDescent="0.25">
      <c r="A1054"/>
      <c r="B1054"/>
      <c r="C1054"/>
      <c r="D1054"/>
      <c r="E1054"/>
      <c r="F1054"/>
    </row>
    <row r="1055" spans="1:6" ht="15" x14ac:dyDescent="0.25">
      <c r="A1055"/>
      <c r="B1055"/>
      <c r="C1055"/>
      <c r="D1055"/>
      <c r="E1055"/>
      <c r="F1055"/>
    </row>
    <row r="1056" spans="1:6" ht="15" x14ac:dyDescent="0.25">
      <c r="A1056"/>
      <c r="B1056"/>
      <c r="C1056"/>
      <c r="D1056"/>
      <c r="E1056"/>
      <c r="F1056"/>
    </row>
    <row r="1057" spans="1:6" ht="15" x14ac:dyDescent="0.25">
      <c r="A1057"/>
      <c r="B1057"/>
      <c r="C1057"/>
      <c r="D1057"/>
      <c r="E1057"/>
      <c r="F1057"/>
    </row>
    <row r="1058" spans="1:6" ht="15" x14ac:dyDescent="0.25">
      <c r="A1058"/>
      <c r="B1058"/>
      <c r="C1058"/>
      <c r="D1058"/>
      <c r="E1058"/>
      <c r="F1058"/>
    </row>
    <row r="1059" spans="1:6" ht="15" x14ac:dyDescent="0.25">
      <c r="A1059"/>
      <c r="B1059"/>
      <c r="C1059"/>
      <c r="D1059"/>
      <c r="E1059"/>
      <c r="F1059"/>
    </row>
    <row r="1060" spans="1:6" ht="15" x14ac:dyDescent="0.25">
      <c r="A1060"/>
      <c r="B1060"/>
      <c r="C1060"/>
      <c r="D1060"/>
      <c r="E1060"/>
      <c r="F1060"/>
    </row>
    <row r="1061" spans="1:6" ht="15" x14ac:dyDescent="0.25">
      <c r="A1061"/>
      <c r="B1061"/>
      <c r="C1061"/>
      <c r="D1061"/>
      <c r="E1061"/>
      <c r="F1061"/>
    </row>
    <row r="1062" spans="1:6" ht="15" x14ac:dyDescent="0.25">
      <c r="A1062"/>
      <c r="B1062"/>
      <c r="C1062"/>
      <c r="D1062"/>
      <c r="E1062"/>
      <c r="F1062"/>
    </row>
    <row r="1063" spans="1:6" ht="15" x14ac:dyDescent="0.25">
      <c r="A1063"/>
      <c r="B1063"/>
      <c r="C1063"/>
      <c r="D1063"/>
      <c r="E1063"/>
      <c r="F1063"/>
    </row>
    <row r="1064" spans="1:6" ht="15" x14ac:dyDescent="0.25">
      <c r="A1064"/>
      <c r="B1064"/>
      <c r="C1064"/>
      <c r="D1064"/>
      <c r="E1064"/>
      <c r="F1064"/>
    </row>
    <row r="1065" spans="1:6" ht="15" x14ac:dyDescent="0.25">
      <c r="A1065"/>
      <c r="B1065"/>
      <c r="C1065"/>
      <c r="D1065"/>
      <c r="E1065"/>
      <c r="F1065"/>
    </row>
    <row r="1066" spans="1:6" ht="15" x14ac:dyDescent="0.25">
      <c r="A1066"/>
      <c r="B1066"/>
      <c r="C1066"/>
      <c r="D1066"/>
      <c r="E1066"/>
      <c r="F1066"/>
    </row>
    <row r="1067" spans="1:6" ht="15" x14ac:dyDescent="0.25">
      <c r="A1067"/>
      <c r="B1067"/>
      <c r="C1067"/>
      <c r="D1067"/>
      <c r="E1067"/>
      <c r="F1067"/>
    </row>
    <row r="1068" spans="1:6" ht="15" x14ac:dyDescent="0.25">
      <c r="A1068"/>
      <c r="B1068"/>
      <c r="C1068"/>
      <c r="D1068"/>
      <c r="E1068"/>
      <c r="F1068"/>
    </row>
    <row r="1069" spans="1:6" ht="15" x14ac:dyDescent="0.25">
      <c r="A1069"/>
      <c r="B1069"/>
      <c r="C1069"/>
      <c r="D1069"/>
      <c r="E1069"/>
      <c r="F1069"/>
    </row>
    <row r="1070" spans="1:6" ht="15" x14ac:dyDescent="0.25">
      <c r="A1070"/>
      <c r="B1070"/>
      <c r="C1070"/>
      <c r="D1070"/>
      <c r="E1070"/>
      <c r="F1070"/>
    </row>
    <row r="1071" spans="1:6" ht="15" x14ac:dyDescent="0.25">
      <c r="A1071"/>
      <c r="B1071"/>
      <c r="C1071"/>
      <c r="D1071"/>
      <c r="E1071"/>
      <c r="F1071"/>
    </row>
    <row r="1072" spans="1:6" ht="15" x14ac:dyDescent="0.25">
      <c r="A1072"/>
      <c r="B1072"/>
      <c r="C1072"/>
      <c r="D1072"/>
      <c r="E1072"/>
      <c r="F1072"/>
    </row>
    <row r="1073" spans="1:6" ht="15" x14ac:dyDescent="0.25">
      <c r="A1073"/>
      <c r="B1073"/>
      <c r="C1073"/>
      <c r="D1073"/>
      <c r="E1073"/>
      <c r="F1073"/>
    </row>
    <row r="1074" spans="1:6" ht="15" x14ac:dyDescent="0.25">
      <c r="A1074"/>
      <c r="B1074"/>
      <c r="C1074"/>
      <c r="D1074"/>
      <c r="E1074"/>
      <c r="F1074"/>
    </row>
    <row r="1075" spans="1:6" ht="15" x14ac:dyDescent="0.25">
      <c r="A1075"/>
      <c r="B1075"/>
      <c r="C1075"/>
      <c r="D1075"/>
      <c r="E1075"/>
      <c r="F1075"/>
    </row>
    <row r="1076" spans="1:6" ht="15" x14ac:dyDescent="0.25">
      <c r="A1076"/>
      <c r="B1076"/>
      <c r="C1076"/>
      <c r="D1076"/>
      <c r="E1076"/>
      <c r="F1076"/>
    </row>
    <row r="1077" spans="1:6" ht="15" x14ac:dyDescent="0.25">
      <c r="A1077"/>
      <c r="B1077"/>
      <c r="C1077"/>
      <c r="D1077"/>
      <c r="E1077"/>
      <c r="F1077"/>
    </row>
    <row r="1078" spans="1:6" ht="15" x14ac:dyDescent="0.25">
      <c r="A1078"/>
      <c r="B1078"/>
      <c r="C1078"/>
      <c r="D1078"/>
      <c r="E1078"/>
      <c r="F1078"/>
    </row>
    <row r="1079" spans="1:6" ht="15" x14ac:dyDescent="0.25">
      <c r="A1079"/>
      <c r="B1079"/>
      <c r="C1079"/>
      <c r="D1079"/>
      <c r="E1079"/>
      <c r="F1079"/>
    </row>
    <row r="1080" spans="1:6" ht="15" x14ac:dyDescent="0.25">
      <c r="A1080"/>
      <c r="B1080"/>
      <c r="C1080"/>
      <c r="D1080"/>
      <c r="E1080"/>
      <c r="F1080"/>
    </row>
    <row r="1081" spans="1:6" ht="15" x14ac:dyDescent="0.25">
      <c r="A1081"/>
      <c r="B1081"/>
      <c r="C1081"/>
      <c r="D1081"/>
      <c r="E1081"/>
      <c r="F1081"/>
    </row>
    <row r="1082" spans="1:6" ht="15" x14ac:dyDescent="0.25">
      <c r="A1082"/>
      <c r="B1082"/>
      <c r="C1082"/>
      <c r="D1082"/>
      <c r="E1082"/>
      <c r="F1082"/>
    </row>
    <row r="1083" spans="1:6" ht="15" x14ac:dyDescent="0.25">
      <c r="A1083"/>
      <c r="B1083"/>
      <c r="C1083"/>
      <c r="D1083"/>
      <c r="E1083"/>
      <c r="F1083"/>
    </row>
    <row r="1084" spans="1:6" ht="15" x14ac:dyDescent="0.25">
      <c r="A1084"/>
      <c r="B1084"/>
      <c r="C1084"/>
      <c r="D1084"/>
      <c r="E1084"/>
      <c r="F1084"/>
    </row>
    <row r="1085" spans="1:6" ht="15" x14ac:dyDescent="0.25">
      <c r="A1085"/>
      <c r="B1085"/>
      <c r="C1085"/>
      <c r="D1085"/>
      <c r="E1085"/>
      <c r="F1085"/>
    </row>
    <row r="1086" spans="1:6" ht="15" x14ac:dyDescent="0.25">
      <c r="A1086"/>
      <c r="B1086"/>
      <c r="C1086"/>
      <c r="D1086"/>
      <c r="E1086"/>
      <c r="F1086"/>
    </row>
    <row r="1087" spans="1:6" ht="15" x14ac:dyDescent="0.25">
      <c r="A1087"/>
      <c r="B1087"/>
      <c r="C1087"/>
      <c r="D1087"/>
      <c r="E1087"/>
      <c r="F1087"/>
    </row>
    <row r="1088" spans="1:6" ht="15" x14ac:dyDescent="0.25">
      <c r="A1088"/>
      <c r="B1088"/>
      <c r="C1088"/>
      <c r="D1088"/>
      <c r="E1088"/>
      <c r="F1088"/>
    </row>
    <row r="1089" spans="1:6" ht="15" x14ac:dyDescent="0.25">
      <c r="A1089"/>
      <c r="B1089"/>
      <c r="C1089"/>
      <c r="D1089"/>
      <c r="E1089"/>
      <c r="F1089"/>
    </row>
    <row r="1090" spans="1:6" ht="15" x14ac:dyDescent="0.25">
      <c r="A1090"/>
      <c r="B1090"/>
      <c r="C1090"/>
      <c r="D1090"/>
      <c r="E1090"/>
      <c r="F1090"/>
    </row>
    <row r="1091" spans="1:6" ht="15" x14ac:dyDescent="0.25">
      <c r="A1091"/>
      <c r="B1091"/>
      <c r="C1091"/>
      <c r="D1091"/>
      <c r="E1091"/>
      <c r="F1091"/>
    </row>
    <row r="1092" spans="1:6" ht="15" x14ac:dyDescent="0.25">
      <c r="A1092"/>
      <c r="B1092"/>
      <c r="C1092"/>
      <c r="D1092"/>
      <c r="E1092"/>
      <c r="F1092"/>
    </row>
    <row r="1093" spans="1:6" ht="15" x14ac:dyDescent="0.25">
      <c r="A1093"/>
      <c r="B1093"/>
      <c r="C1093"/>
      <c r="D1093"/>
      <c r="E1093"/>
      <c r="F1093"/>
    </row>
    <row r="1094" spans="1:6" ht="15" x14ac:dyDescent="0.25">
      <c r="A1094"/>
      <c r="B1094"/>
      <c r="C1094"/>
      <c r="D1094"/>
      <c r="E1094"/>
      <c r="F1094"/>
    </row>
    <row r="1095" spans="1:6" ht="15" x14ac:dyDescent="0.25">
      <c r="A1095"/>
      <c r="B1095"/>
      <c r="C1095"/>
      <c r="D1095"/>
      <c r="E1095"/>
      <c r="F1095"/>
    </row>
    <row r="1096" spans="1:6" ht="15" x14ac:dyDescent="0.25">
      <c r="A1096"/>
      <c r="B1096"/>
      <c r="C1096"/>
      <c r="D1096"/>
      <c r="E1096"/>
      <c r="F1096"/>
    </row>
    <row r="1097" spans="1:6" ht="15" x14ac:dyDescent="0.25">
      <c r="A1097"/>
      <c r="B1097"/>
      <c r="C1097"/>
      <c r="D1097"/>
      <c r="E1097"/>
      <c r="F1097"/>
    </row>
    <row r="1098" spans="1:6" ht="15" x14ac:dyDescent="0.25">
      <c r="A1098"/>
      <c r="B1098"/>
      <c r="C1098"/>
      <c r="D1098"/>
      <c r="E1098"/>
      <c r="F1098"/>
    </row>
    <row r="1099" spans="1:6" ht="15" x14ac:dyDescent="0.25">
      <c r="A1099"/>
      <c r="B1099"/>
      <c r="C1099"/>
      <c r="D1099"/>
      <c r="E1099"/>
      <c r="F1099"/>
    </row>
    <row r="1100" spans="1:6" ht="15" x14ac:dyDescent="0.25">
      <c r="A1100"/>
      <c r="B1100"/>
      <c r="C1100"/>
      <c r="D1100"/>
      <c r="E1100"/>
      <c r="F1100"/>
    </row>
    <row r="1101" spans="1:6" ht="15" x14ac:dyDescent="0.25">
      <c r="A1101"/>
      <c r="B1101"/>
      <c r="C1101"/>
      <c r="D1101"/>
      <c r="E1101"/>
      <c r="F1101"/>
    </row>
    <row r="1102" spans="1:6" ht="15" x14ac:dyDescent="0.25">
      <c r="A1102"/>
      <c r="B1102"/>
      <c r="C1102"/>
      <c r="D1102"/>
      <c r="E1102"/>
      <c r="F1102"/>
    </row>
    <row r="1103" spans="1:6" ht="15" x14ac:dyDescent="0.25">
      <c r="A1103"/>
      <c r="B1103"/>
      <c r="C1103"/>
      <c r="D1103"/>
      <c r="E1103"/>
      <c r="F1103"/>
    </row>
    <row r="1104" spans="1:6" ht="15" x14ac:dyDescent="0.25">
      <c r="A1104"/>
      <c r="B1104"/>
      <c r="C1104"/>
      <c r="D1104"/>
      <c r="E1104"/>
      <c r="F1104"/>
    </row>
    <row r="1105" spans="1:6" ht="15" x14ac:dyDescent="0.25">
      <c r="A1105"/>
      <c r="B1105"/>
      <c r="C1105"/>
      <c r="D1105"/>
      <c r="E1105"/>
      <c r="F1105"/>
    </row>
    <row r="1106" spans="1:6" ht="15" x14ac:dyDescent="0.25">
      <c r="A1106"/>
      <c r="B1106"/>
      <c r="C1106"/>
      <c r="D1106"/>
      <c r="E1106"/>
      <c r="F1106"/>
    </row>
    <row r="1107" spans="1:6" ht="15" x14ac:dyDescent="0.25">
      <c r="A1107"/>
      <c r="B1107"/>
      <c r="C1107"/>
      <c r="D1107"/>
      <c r="E1107"/>
      <c r="F1107"/>
    </row>
    <row r="1108" spans="1:6" ht="15" x14ac:dyDescent="0.25">
      <c r="A1108"/>
      <c r="B1108"/>
      <c r="C1108"/>
      <c r="D1108"/>
      <c r="E1108"/>
      <c r="F1108"/>
    </row>
    <row r="1109" spans="1:6" ht="15" x14ac:dyDescent="0.25">
      <c r="A1109"/>
      <c r="B1109"/>
      <c r="C1109"/>
      <c r="D1109"/>
      <c r="E1109"/>
      <c r="F1109"/>
    </row>
    <row r="1110" spans="1:6" ht="15" x14ac:dyDescent="0.25">
      <c r="A1110"/>
      <c r="B1110"/>
      <c r="C1110"/>
      <c r="D1110"/>
      <c r="E1110"/>
      <c r="F1110"/>
    </row>
    <row r="1111" spans="1:6" ht="15" x14ac:dyDescent="0.25">
      <c r="A1111"/>
      <c r="B1111"/>
      <c r="C1111"/>
      <c r="D1111"/>
      <c r="E1111"/>
      <c r="F1111"/>
    </row>
    <row r="1112" spans="1:6" ht="15" x14ac:dyDescent="0.25">
      <c r="A1112"/>
      <c r="B1112"/>
      <c r="C1112"/>
      <c r="D1112"/>
      <c r="E1112"/>
      <c r="F1112"/>
    </row>
    <row r="1113" spans="1:6" ht="15" x14ac:dyDescent="0.25">
      <c r="A1113"/>
      <c r="B1113"/>
      <c r="C1113"/>
      <c r="D1113"/>
      <c r="E1113"/>
      <c r="F1113"/>
    </row>
    <row r="1114" spans="1:6" ht="15" x14ac:dyDescent="0.25">
      <c r="A1114"/>
      <c r="B1114"/>
      <c r="C1114"/>
      <c r="D1114"/>
      <c r="E1114"/>
      <c r="F1114"/>
    </row>
    <row r="1115" spans="1:6" ht="15" x14ac:dyDescent="0.25">
      <c r="A1115"/>
      <c r="B1115"/>
      <c r="C1115"/>
      <c r="D1115"/>
      <c r="E1115"/>
      <c r="F1115"/>
    </row>
    <row r="1116" spans="1:6" ht="15" x14ac:dyDescent="0.25">
      <c r="A1116"/>
      <c r="B1116"/>
      <c r="C1116"/>
      <c r="D1116"/>
      <c r="E1116"/>
      <c r="F1116"/>
    </row>
    <row r="1117" spans="1:6" ht="15" x14ac:dyDescent="0.25">
      <c r="A1117"/>
      <c r="B1117"/>
      <c r="C1117"/>
      <c r="D1117"/>
      <c r="E1117"/>
      <c r="F1117"/>
    </row>
    <row r="1118" spans="1:6" ht="15" x14ac:dyDescent="0.25">
      <c r="A1118"/>
      <c r="B1118"/>
      <c r="C1118"/>
      <c r="D1118"/>
      <c r="E1118"/>
      <c r="F1118"/>
    </row>
    <row r="1119" spans="1:6" ht="15" x14ac:dyDescent="0.25">
      <c r="A1119"/>
      <c r="B1119"/>
      <c r="C1119"/>
      <c r="D1119"/>
      <c r="E1119"/>
      <c r="F1119"/>
    </row>
    <row r="1120" spans="1:6" ht="15" x14ac:dyDescent="0.25">
      <c r="A1120"/>
      <c r="B1120"/>
      <c r="C1120"/>
      <c r="D1120"/>
      <c r="E1120"/>
      <c r="F1120"/>
    </row>
    <row r="1121" spans="1:6" ht="15" x14ac:dyDescent="0.25">
      <c r="A1121"/>
      <c r="B1121"/>
      <c r="C1121"/>
      <c r="D1121"/>
      <c r="E1121"/>
      <c r="F1121"/>
    </row>
    <row r="1122" spans="1:6" ht="15" x14ac:dyDescent="0.25">
      <c r="A1122"/>
      <c r="B1122"/>
      <c r="C1122"/>
      <c r="D1122"/>
      <c r="E1122"/>
      <c r="F1122"/>
    </row>
    <row r="1123" spans="1:6" ht="15" x14ac:dyDescent="0.25">
      <c r="A1123"/>
      <c r="B1123"/>
      <c r="C1123"/>
      <c r="D1123"/>
      <c r="E1123"/>
      <c r="F1123"/>
    </row>
    <row r="1124" spans="1:6" ht="15" x14ac:dyDescent="0.25">
      <c r="A1124"/>
      <c r="B1124"/>
      <c r="C1124"/>
      <c r="D1124"/>
      <c r="E1124"/>
      <c r="F1124"/>
    </row>
    <row r="1125" spans="1:6" ht="15" x14ac:dyDescent="0.25">
      <c r="A1125"/>
      <c r="B1125"/>
      <c r="C1125"/>
      <c r="D1125"/>
      <c r="E1125"/>
      <c r="F1125"/>
    </row>
    <row r="1126" spans="1:6" ht="15" x14ac:dyDescent="0.25">
      <c r="A1126"/>
      <c r="B1126"/>
      <c r="C1126"/>
      <c r="D1126"/>
      <c r="E1126"/>
      <c r="F1126"/>
    </row>
    <row r="1127" spans="1:6" ht="15" x14ac:dyDescent="0.25">
      <c r="A1127"/>
      <c r="B1127"/>
      <c r="C1127"/>
      <c r="D1127"/>
      <c r="E1127"/>
      <c r="F1127"/>
    </row>
    <row r="1128" spans="1:6" ht="15" x14ac:dyDescent="0.25">
      <c r="A1128"/>
      <c r="B1128"/>
      <c r="C1128"/>
      <c r="D1128"/>
      <c r="E1128"/>
      <c r="F1128"/>
    </row>
    <row r="1129" spans="1:6" ht="15" x14ac:dyDescent="0.25">
      <c r="A1129"/>
      <c r="B1129"/>
      <c r="C1129"/>
      <c r="D1129"/>
      <c r="E1129"/>
      <c r="F1129"/>
    </row>
    <row r="1130" spans="1:6" ht="15" x14ac:dyDescent="0.25">
      <c r="A1130"/>
      <c r="B1130"/>
      <c r="C1130"/>
      <c r="D1130"/>
      <c r="E1130"/>
      <c r="F1130"/>
    </row>
    <row r="1131" spans="1:6" ht="15" x14ac:dyDescent="0.25">
      <c r="A1131"/>
      <c r="B1131"/>
      <c r="C1131"/>
      <c r="D1131"/>
      <c r="E1131"/>
      <c r="F1131"/>
    </row>
    <row r="1132" spans="1:6" ht="15" x14ac:dyDescent="0.25">
      <c r="A1132"/>
      <c r="B1132"/>
      <c r="C1132"/>
      <c r="D1132"/>
      <c r="E1132"/>
      <c r="F1132"/>
    </row>
    <row r="1133" spans="1:6" ht="15" x14ac:dyDescent="0.25">
      <c r="A1133"/>
      <c r="B1133"/>
      <c r="C1133"/>
      <c r="D1133"/>
      <c r="E1133"/>
      <c r="F1133"/>
    </row>
    <row r="1134" spans="1:6" ht="15" x14ac:dyDescent="0.25">
      <c r="A1134"/>
      <c r="B1134"/>
      <c r="C1134"/>
      <c r="D1134"/>
      <c r="E1134"/>
      <c r="F1134"/>
    </row>
    <row r="1135" spans="1:6" ht="15" x14ac:dyDescent="0.25">
      <c r="A1135"/>
      <c r="B1135"/>
      <c r="C1135"/>
      <c r="D1135"/>
      <c r="E1135"/>
      <c r="F1135"/>
    </row>
    <row r="1136" spans="1:6" ht="15" x14ac:dyDescent="0.25">
      <c r="A1136"/>
      <c r="B1136"/>
      <c r="C1136"/>
      <c r="D1136"/>
      <c r="E1136"/>
      <c r="F1136"/>
    </row>
    <row r="1137" spans="1:6" ht="15" x14ac:dyDescent="0.25">
      <c r="A1137"/>
      <c r="B1137"/>
      <c r="C1137"/>
      <c r="D1137"/>
      <c r="E1137"/>
      <c r="F1137"/>
    </row>
    <row r="1138" spans="1:6" ht="15" x14ac:dyDescent="0.25">
      <c r="A1138"/>
      <c r="B1138"/>
      <c r="C1138"/>
      <c r="D1138"/>
      <c r="E1138"/>
      <c r="F1138"/>
    </row>
    <row r="1139" spans="1:6" ht="15" x14ac:dyDescent="0.25">
      <c r="A1139"/>
      <c r="B1139"/>
      <c r="C1139"/>
      <c r="D1139"/>
      <c r="E1139"/>
      <c r="F1139"/>
    </row>
    <row r="1140" spans="1:6" ht="15" x14ac:dyDescent="0.25">
      <c r="A1140"/>
      <c r="B1140"/>
      <c r="C1140"/>
      <c r="D1140"/>
      <c r="E1140"/>
      <c r="F1140"/>
    </row>
    <row r="1141" spans="1:6" ht="15" x14ac:dyDescent="0.25">
      <c r="A1141"/>
      <c r="B1141"/>
      <c r="C1141"/>
      <c r="D1141"/>
      <c r="E1141"/>
      <c r="F1141"/>
    </row>
    <row r="1142" spans="1:6" ht="15" x14ac:dyDescent="0.25">
      <c r="A1142"/>
      <c r="B1142"/>
      <c r="C1142"/>
      <c r="D1142"/>
      <c r="E1142"/>
      <c r="F1142"/>
    </row>
    <row r="1143" spans="1:6" ht="15" x14ac:dyDescent="0.25">
      <c r="A1143"/>
      <c r="B1143"/>
      <c r="C1143"/>
      <c r="D1143"/>
      <c r="E1143"/>
      <c r="F1143"/>
    </row>
    <row r="1144" spans="1:6" ht="15" x14ac:dyDescent="0.25">
      <c r="A1144"/>
      <c r="B1144"/>
      <c r="C1144"/>
      <c r="D1144"/>
      <c r="E1144"/>
      <c r="F1144"/>
    </row>
    <row r="1145" spans="1:6" ht="15" x14ac:dyDescent="0.25">
      <c r="A1145"/>
      <c r="B1145"/>
      <c r="C1145"/>
      <c r="D1145"/>
      <c r="E1145"/>
      <c r="F1145"/>
    </row>
    <row r="1146" spans="1:6" ht="15" x14ac:dyDescent="0.25">
      <c r="A1146"/>
      <c r="B1146"/>
      <c r="C1146"/>
      <c r="D1146"/>
      <c r="E1146"/>
      <c r="F1146"/>
    </row>
    <row r="1147" spans="1:6" ht="15" x14ac:dyDescent="0.25">
      <c r="A1147"/>
      <c r="B1147"/>
      <c r="C1147"/>
      <c r="D1147"/>
      <c r="E1147"/>
      <c r="F1147"/>
    </row>
    <row r="1148" spans="1:6" ht="15" x14ac:dyDescent="0.25">
      <c r="A1148"/>
      <c r="B1148"/>
      <c r="C1148"/>
      <c r="D1148"/>
      <c r="E1148"/>
      <c r="F1148"/>
    </row>
    <row r="1149" spans="1:6" ht="15" x14ac:dyDescent="0.25">
      <c r="A1149"/>
      <c r="B1149"/>
      <c r="C1149"/>
      <c r="D1149"/>
      <c r="E1149"/>
      <c r="F1149"/>
    </row>
    <row r="1150" spans="1:6" ht="15" x14ac:dyDescent="0.25">
      <c r="A1150"/>
      <c r="B1150"/>
      <c r="C1150"/>
      <c r="D1150"/>
      <c r="E1150"/>
      <c r="F1150"/>
    </row>
    <row r="1151" spans="1:6" ht="15" x14ac:dyDescent="0.25">
      <c r="A1151"/>
      <c r="B1151"/>
      <c r="C1151"/>
      <c r="D1151"/>
      <c r="E1151"/>
      <c r="F1151"/>
    </row>
    <row r="1152" spans="1:6" ht="15" x14ac:dyDescent="0.25">
      <c r="A1152"/>
      <c r="B1152"/>
      <c r="C1152"/>
      <c r="D1152"/>
      <c r="E1152"/>
      <c r="F1152"/>
    </row>
    <row r="1153" spans="1:6" ht="15" x14ac:dyDescent="0.25">
      <c r="A1153"/>
      <c r="B1153"/>
      <c r="C1153"/>
      <c r="D1153"/>
      <c r="E1153"/>
      <c r="F1153"/>
    </row>
    <row r="1154" spans="1:6" ht="15" x14ac:dyDescent="0.25">
      <c r="A1154"/>
      <c r="B1154"/>
      <c r="C1154"/>
      <c r="D1154"/>
      <c r="E1154"/>
      <c r="F1154"/>
    </row>
    <row r="1155" spans="1:6" ht="15" x14ac:dyDescent="0.25">
      <c r="A1155"/>
      <c r="B1155"/>
      <c r="C1155"/>
      <c r="D1155"/>
      <c r="E1155"/>
      <c r="F1155"/>
    </row>
    <row r="1156" spans="1:6" ht="15" x14ac:dyDescent="0.25">
      <c r="A1156"/>
      <c r="B1156"/>
      <c r="C1156"/>
      <c r="D1156"/>
      <c r="E1156"/>
      <c r="F1156"/>
    </row>
    <row r="1157" spans="1:6" ht="15" x14ac:dyDescent="0.25">
      <c r="A1157"/>
      <c r="B1157"/>
      <c r="C1157"/>
      <c r="D1157"/>
      <c r="E1157"/>
      <c r="F1157"/>
    </row>
    <row r="1158" spans="1:6" ht="15" x14ac:dyDescent="0.25">
      <c r="A1158"/>
      <c r="B1158"/>
      <c r="C1158"/>
      <c r="D1158"/>
      <c r="E1158"/>
      <c r="F1158"/>
    </row>
    <row r="1159" spans="1:6" ht="15" x14ac:dyDescent="0.25">
      <c r="A1159"/>
      <c r="B1159"/>
      <c r="C1159"/>
      <c r="D1159"/>
      <c r="E1159"/>
      <c r="F1159"/>
    </row>
    <row r="1160" spans="1:6" ht="15" x14ac:dyDescent="0.25">
      <c r="A1160"/>
      <c r="B1160"/>
      <c r="C1160"/>
      <c r="D1160"/>
      <c r="E1160"/>
      <c r="F1160"/>
    </row>
    <row r="1161" spans="1:6" ht="15" x14ac:dyDescent="0.25">
      <c r="A1161"/>
      <c r="B1161"/>
      <c r="C1161"/>
      <c r="D1161"/>
      <c r="E1161"/>
      <c r="F1161"/>
    </row>
    <row r="1162" spans="1:6" ht="15" x14ac:dyDescent="0.25">
      <c r="A1162"/>
      <c r="B1162"/>
      <c r="C1162"/>
      <c r="D1162"/>
      <c r="E1162"/>
      <c r="F1162"/>
    </row>
    <row r="1163" spans="1:6" ht="15" x14ac:dyDescent="0.25">
      <c r="A1163"/>
      <c r="B1163"/>
      <c r="C1163"/>
      <c r="D1163"/>
      <c r="E1163"/>
      <c r="F1163"/>
    </row>
    <row r="1164" spans="1:6" ht="15" x14ac:dyDescent="0.25">
      <c r="A1164"/>
      <c r="B1164"/>
      <c r="C1164"/>
      <c r="D1164"/>
      <c r="E1164"/>
      <c r="F1164"/>
    </row>
    <row r="1165" spans="1:6" ht="15" x14ac:dyDescent="0.25">
      <c r="A1165"/>
      <c r="B1165"/>
      <c r="C1165"/>
      <c r="D1165"/>
      <c r="E1165"/>
      <c r="F1165"/>
    </row>
    <row r="1166" spans="1:6" ht="15" x14ac:dyDescent="0.25">
      <c r="A1166"/>
      <c r="B1166"/>
      <c r="C1166"/>
      <c r="D1166"/>
      <c r="E1166"/>
      <c r="F1166"/>
    </row>
    <row r="1167" spans="1:6" ht="15" x14ac:dyDescent="0.25">
      <c r="A1167"/>
      <c r="B1167"/>
      <c r="C1167"/>
      <c r="D1167"/>
      <c r="E1167"/>
      <c r="F1167"/>
    </row>
    <row r="1168" spans="1:6" ht="15" x14ac:dyDescent="0.25">
      <c r="A1168"/>
      <c r="B1168"/>
      <c r="C1168"/>
      <c r="D1168"/>
      <c r="E1168"/>
      <c r="F1168"/>
    </row>
    <row r="1169" spans="1:6" ht="15" x14ac:dyDescent="0.25">
      <c r="A1169"/>
      <c r="B1169"/>
      <c r="C1169"/>
      <c r="D1169"/>
      <c r="E1169"/>
      <c r="F1169"/>
    </row>
    <row r="1170" spans="1:6" ht="15" x14ac:dyDescent="0.25">
      <c r="A1170"/>
      <c r="B1170"/>
      <c r="C1170"/>
      <c r="D1170"/>
      <c r="E1170"/>
      <c r="F1170"/>
    </row>
    <row r="1171" spans="1:6" ht="15" x14ac:dyDescent="0.25">
      <c r="A1171"/>
      <c r="B1171"/>
      <c r="C1171"/>
      <c r="D1171"/>
      <c r="E1171"/>
      <c r="F1171"/>
    </row>
    <row r="1172" spans="1:6" ht="15" x14ac:dyDescent="0.25">
      <c r="A1172"/>
      <c r="B1172"/>
      <c r="C1172"/>
      <c r="D1172"/>
      <c r="E1172"/>
      <c r="F1172"/>
    </row>
    <row r="1173" spans="1:6" ht="15" x14ac:dyDescent="0.25">
      <c r="A1173"/>
      <c r="B1173"/>
      <c r="C1173"/>
      <c r="D1173"/>
      <c r="E1173"/>
      <c r="F1173"/>
    </row>
    <row r="1174" spans="1:6" ht="15" x14ac:dyDescent="0.25">
      <c r="A1174"/>
      <c r="B1174"/>
      <c r="C1174"/>
      <c r="D1174"/>
      <c r="E1174"/>
      <c r="F1174"/>
    </row>
    <row r="1175" spans="1:6" ht="15" x14ac:dyDescent="0.25">
      <c r="A1175"/>
      <c r="B1175"/>
      <c r="C1175"/>
      <c r="D1175"/>
      <c r="E1175"/>
      <c r="F1175"/>
    </row>
    <row r="1176" spans="1:6" ht="15" x14ac:dyDescent="0.25">
      <c r="A1176"/>
      <c r="B1176"/>
      <c r="C1176"/>
      <c r="D1176"/>
      <c r="E1176"/>
      <c r="F1176"/>
    </row>
    <row r="1177" spans="1:6" ht="15" x14ac:dyDescent="0.25">
      <c r="A1177"/>
      <c r="B1177"/>
      <c r="C1177"/>
      <c r="D1177"/>
      <c r="E1177"/>
      <c r="F1177"/>
    </row>
    <row r="1178" spans="1:6" ht="15" x14ac:dyDescent="0.25">
      <c r="A1178"/>
      <c r="B1178"/>
      <c r="C1178"/>
      <c r="D1178"/>
      <c r="E1178"/>
      <c r="F1178"/>
    </row>
    <row r="1179" spans="1:6" ht="15" x14ac:dyDescent="0.25">
      <c r="A1179"/>
      <c r="B1179"/>
      <c r="C1179"/>
      <c r="D1179"/>
      <c r="E1179"/>
      <c r="F1179"/>
    </row>
    <row r="1180" spans="1:6" ht="15" x14ac:dyDescent="0.25">
      <c r="A1180"/>
      <c r="B1180"/>
      <c r="C1180"/>
      <c r="D1180"/>
      <c r="E1180"/>
      <c r="F1180"/>
    </row>
    <row r="1181" spans="1:6" ht="15" x14ac:dyDescent="0.25">
      <c r="A1181"/>
      <c r="B1181"/>
      <c r="C1181"/>
      <c r="D1181"/>
      <c r="E1181"/>
      <c r="F1181"/>
    </row>
    <row r="1182" spans="1:6" ht="15" x14ac:dyDescent="0.25">
      <c r="A1182"/>
      <c r="B1182"/>
      <c r="C1182"/>
      <c r="D1182"/>
      <c r="E1182"/>
      <c r="F1182"/>
    </row>
    <row r="1183" spans="1:6" ht="15" x14ac:dyDescent="0.25">
      <c r="A1183"/>
      <c r="B1183"/>
      <c r="C1183"/>
      <c r="D1183"/>
      <c r="E1183"/>
      <c r="F1183"/>
    </row>
    <row r="1184" spans="1:6" ht="15" x14ac:dyDescent="0.25">
      <c r="A1184"/>
      <c r="B1184"/>
      <c r="C1184"/>
      <c r="D1184"/>
      <c r="E1184"/>
      <c r="F1184"/>
    </row>
    <row r="1185" spans="1:6" ht="15" x14ac:dyDescent="0.25">
      <c r="A1185"/>
      <c r="B1185"/>
      <c r="C1185"/>
      <c r="D1185"/>
      <c r="E1185"/>
      <c r="F1185"/>
    </row>
    <row r="1186" spans="1:6" ht="15" x14ac:dyDescent="0.25">
      <c r="A1186"/>
      <c r="B1186"/>
      <c r="C1186"/>
      <c r="D1186"/>
      <c r="E1186"/>
      <c r="F1186"/>
    </row>
    <row r="1187" spans="1:6" ht="15" x14ac:dyDescent="0.25">
      <c r="A1187"/>
      <c r="B1187"/>
      <c r="C1187"/>
      <c r="D1187"/>
      <c r="E1187"/>
      <c r="F1187"/>
    </row>
    <row r="1188" spans="1:6" ht="15" x14ac:dyDescent="0.25">
      <c r="A1188"/>
      <c r="B1188"/>
      <c r="C1188"/>
      <c r="D1188"/>
      <c r="E1188"/>
      <c r="F1188"/>
    </row>
    <row r="1189" spans="1:6" ht="15" x14ac:dyDescent="0.25">
      <c r="A1189"/>
      <c r="B1189"/>
      <c r="C1189"/>
      <c r="D1189"/>
      <c r="E1189"/>
      <c r="F1189"/>
    </row>
    <row r="1190" spans="1:6" ht="15" x14ac:dyDescent="0.25">
      <c r="A1190"/>
      <c r="B1190"/>
      <c r="C1190"/>
      <c r="D1190"/>
      <c r="E1190"/>
      <c r="F1190"/>
    </row>
    <row r="1191" spans="1:6" ht="15" x14ac:dyDescent="0.25">
      <c r="A1191"/>
      <c r="B1191"/>
      <c r="C1191"/>
      <c r="D1191"/>
      <c r="E1191"/>
      <c r="F1191"/>
    </row>
    <row r="1192" spans="1:6" ht="15" x14ac:dyDescent="0.25">
      <c r="A1192"/>
      <c r="B1192"/>
      <c r="C1192"/>
      <c r="D1192"/>
      <c r="E1192"/>
      <c r="F1192"/>
    </row>
    <row r="1193" spans="1:6" ht="15" x14ac:dyDescent="0.25">
      <c r="A1193"/>
      <c r="B1193"/>
      <c r="C1193"/>
      <c r="D1193"/>
      <c r="E1193"/>
      <c r="F1193"/>
    </row>
    <row r="1194" spans="1:6" ht="15" x14ac:dyDescent="0.25">
      <c r="A1194"/>
      <c r="B1194"/>
      <c r="C1194"/>
      <c r="D1194"/>
      <c r="E1194"/>
      <c r="F1194"/>
    </row>
    <row r="1195" spans="1:6" ht="15" x14ac:dyDescent="0.25">
      <c r="A1195"/>
      <c r="B1195"/>
      <c r="C1195"/>
      <c r="D1195"/>
      <c r="E1195"/>
      <c r="F1195"/>
    </row>
    <row r="1196" spans="1:6" ht="15" x14ac:dyDescent="0.25">
      <c r="A1196"/>
      <c r="B1196"/>
      <c r="C1196"/>
      <c r="D1196"/>
      <c r="E1196"/>
      <c r="F1196"/>
    </row>
    <row r="1197" spans="1:6" ht="15" x14ac:dyDescent="0.25">
      <c r="A1197"/>
      <c r="B1197"/>
      <c r="C1197"/>
      <c r="D1197"/>
      <c r="E1197"/>
      <c r="F1197"/>
    </row>
    <row r="1198" spans="1:6" ht="15" x14ac:dyDescent="0.25">
      <c r="A1198"/>
      <c r="B1198"/>
      <c r="C1198"/>
      <c r="D1198"/>
      <c r="E1198"/>
      <c r="F1198"/>
    </row>
    <row r="1199" spans="1:6" ht="15" x14ac:dyDescent="0.25">
      <c r="A1199"/>
      <c r="B1199"/>
      <c r="C1199"/>
      <c r="D1199"/>
      <c r="E1199"/>
      <c r="F1199"/>
    </row>
    <row r="1200" spans="1:6" ht="15" x14ac:dyDescent="0.25">
      <c r="A1200"/>
      <c r="B1200"/>
      <c r="C1200"/>
      <c r="D1200"/>
      <c r="E1200"/>
      <c r="F1200"/>
    </row>
    <row r="1201" spans="1:6" ht="15" x14ac:dyDescent="0.25">
      <c r="A1201"/>
      <c r="B1201"/>
      <c r="C1201"/>
      <c r="D1201"/>
      <c r="E1201"/>
      <c r="F1201"/>
    </row>
    <row r="1202" spans="1:6" ht="15" x14ac:dyDescent="0.25">
      <c r="A1202"/>
      <c r="B1202"/>
      <c r="C1202"/>
      <c r="D1202"/>
      <c r="E1202"/>
      <c r="F1202"/>
    </row>
    <row r="1203" spans="1:6" ht="15" x14ac:dyDescent="0.25">
      <c r="A1203"/>
      <c r="B1203"/>
      <c r="C1203"/>
      <c r="D1203"/>
      <c r="E1203"/>
      <c r="F1203"/>
    </row>
    <row r="1204" spans="1:6" ht="15" x14ac:dyDescent="0.25">
      <c r="A1204"/>
      <c r="B1204"/>
      <c r="C1204"/>
      <c r="D1204"/>
      <c r="E1204"/>
      <c r="F1204"/>
    </row>
    <row r="1205" spans="1:6" ht="15" x14ac:dyDescent="0.25">
      <c r="A1205"/>
      <c r="B1205"/>
      <c r="C1205"/>
      <c r="D1205"/>
      <c r="E1205"/>
      <c r="F1205"/>
    </row>
    <row r="1206" spans="1:6" ht="15" x14ac:dyDescent="0.25">
      <c r="A1206"/>
      <c r="B1206"/>
      <c r="C1206"/>
      <c r="D1206"/>
      <c r="E1206"/>
      <c r="F1206"/>
    </row>
    <row r="1207" spans="1:6" ht="15" x14ac:dyDescent="0.25">
      <c r="A1207"/>
      <c r="B1207"/>
      <c r="C1207"/>
      <c r="D1207"/>
      <c r="E1207"/>
      <c r="F1207"/>
    </row>
    <row r="1208" spans="1:6" ht="15" x14ac:dyDescent="0.25">
      <c r="A1208"/>
      <c r="B1208"/>
      <c r="C1208"/>
      <c r="D1208"/>
      <c r="E1208"/>
      <c r="F1208"/>
    </row>
    <row r="1209" spans="1:6" ht="15" x14ac:dyDescent="0.25">
      <c r="A1209"/>
      <c r="B1209"/>
      <c r="C1209"/>
      <c r="D1209"/>
      <c r="E1209"/>
      <c r="F1209"/>
    </row>
    <row r="1210" spans="1:6" ht="15" x14ac:dyDescent="0.25">
      <c r="A1210"/>
      <c r="B1210"/>
      <c r="C1210"/>
      <c r="D1210"/>
      <c r="E1210"/>
      <c r="F1210"/>
    </row>
    <row r="1211" spans="1:6" ht="15" x14ac:dyDescent="0.25">
      <c r="A1211"/>
      <c r="B1211"/>
      <c r="C1211"/>
      <c r="D1211"/>
      <c r="E1211"/>
      <c r="F1211"/>
    </row>
    <row r="1212" spans="1:6" ht="15" x14ac:dyDescent="0.25">
      <c r="A1212"/>
      <c r="B1212"/>
      <c r="C1212"/>
      <c r="D1212"/>
      <c r="E1212"/>
      <c r="F1212"/>
    </row>
    <row r="1213" spans="1:6" ht="15" x14ac:dyDescent="0.25">
      <c r="A1213"/>
      <c r="B1213"/>
      <c r="C1213"/>
      <c r="D1213"/>
      <c r="E1213"/>
      <c r="F1213"/>
    </row>
    <row r="1214" spans="1:6" ht="15" x14ac:dyDescent="0.25">
      <c r="A1214"/>
      <c r="B1214"/>
      <c r="C1214"/>
      <c r="D1214"/>
      <c r="E1214"/>
      <c r="F1214"/>
    </row>
    <row r="1215" spans="1:6" ht="15" x14ac:dyDescent="0.25">
      <c r="A1215"/>
      <c r="B1215"/>
      <c r="C1215"/>
      <c r="D1215"/>
      <c r="E1215"/>
      <c r="F1215"/>
    </row>
    <row r="1216" spans="1:6" ht="15" x14ac:dyDescent="0.25">
      <c r="A1216"/>
      <c r="B1216"/>
      <c r="C1216"/>
      <c r="D1216"/>
      <c r="E1216"/>
      <c r="F1216"/>
    </row>
    <row r="1217" spans="1:6" ht="15" x14ac:dyDescent="0.25">
      <c r="A1217"/>
      <c r="B1217"/>
      <c r="C1217"/>
      <c r="D1217"/>
      <c r="E1217"/>
      <c r="F1217"/>
    </row>
    <row r="1218" spans="1:6" ht="15" x14ac:dyDescent="0.25">
      <c r="A1218"/>
      <c r="B1218"/>
      <c r="C1218"/>
      <c r="D1218"/>
      <c r="E1218"/>
      <c r="F1218"/>
    </row>
    <row r="1219" spans="1:6" ht="15" x14ac:dyDescent="0.25">
      <c r="A1219"/>
      <c r="B1219"/>
      <c r="C1219"/>
      <c r="D1219"/>
      <c r="E1219"/>
      <c r="F1219"/>
    </row>
    <row r="1220" spans="1:6" ht="15" x14ac:dyDescent="0.25">
      <c r="A1220"/>
      <c r="B1220"/>
      <c r="C1220"/>
      <c r="D1220"/>
      <c r="E1220"/>
      <c r="F1220"/>
    </row>
    <row r="1221" spans="1:6" ht="15" x14ac:dyDescent="0.25">
      <c r="A1221"/>
      <c r="B1221"/>
      <c r="C1221"/>
      <c r="D1221"/>
      <c r="E1221"/>
      <c r="F1221"/>
    </row>
    <row r="1222" spans="1:6" ht="15" x14ac:dyDescent="0.25">
      <c r="A1222"/>
      <c r="B1222"/>
      <c r="C1222"/>
      <c r="D1222"/>
      <c r="E1222"/>
      <c r="F1222"/>
    </row>
    <row r="1223" spans="1:6" ht="15" x14ac:dyDescent="0.25">
      <c r="A1223"/>
      <c r="B1223"/>
      <c r="C1223"/>
      <c r="D1223"/>
      <c r="E1223"/>
      <c r="F1223"/>
    </row>
    <row r="1224" spans="1:6" ht="15" x14ac:dyDescent="0.25">
      <c r="A1224"/>
      <c r="B1224"/>
      <c r="C1224"/>
      <c r="D1224"/>
      <c r="E1224"/>
      <c r="F1224"/>
    </row>
    <row r="1225" spans="1:6" ht="15" x14ac:dyDescent="0.25">
      <c r="A1225"/>
      <c r="B1225"/>
      <c r="C1225"/>
      <c r="D1225"/>
      <c r="E1225"/>
      <c r="F1225"/>
    </row>
    <row r="1226" spans="1:6" ht="15" x14ac:dyDescent="0.25">
      <c r="A1226"/>
      <c r="B1226"/>
      <c r="C1226"/>
      <c r="D1226"/>
      <c r="E1226"/>
      <c r="F1226"/>
    </row>
    <row r="1227" spans="1:6" ht="15" x14ac:dyDescent="0.25">
      <c r="A1227"/>
      <c r="B1227"/>
      <c r="C1227"/>
      <c r="D1227"/>
      <c r="E1227"/>
      <c r="F1227"/>
    </row>
    <row r="1228" spans="1:6" ht="15" x14ac:dyDescent="0.25">
      <c r="A1228"/>
      <c r="B1228"/>
      <c r="C1228"/>
      <c r="D1228"/>
      <c r="E1228"/>
      <c r="F1228"/>
    </row>
    <row r="1229" spans="1:6" ht="15" x14ac:dyDescent="0.25">
      <c r="A1229"/>
      <c r="B1229"/>
      <c r="C1229"/>
      <c r="D1229"/>
      <c r="E1229"/>
      <c r="F1229"/>
    </row>
    <row r="1230" spans="1:6" ht="15" x14ac:dyDescent="0.25">
      <c r="A1230"/>
      <c r="B1230"/>
      <c r="C1230"/>
      <c r="D1230"/>
      <c r="E1230"/>
      <c r="F1230"/>
    </row>
    <row r="1231" spans="1:6" ht="15" x14ac:dyDescent="0.25">
      <c r="A1231"/>
      <c r="B1231"/>
      <c r="C1231"/>
      <c r="D1231"/>
      <c r="E1231"/>
      <c r="F1231"/>
    </row>
    <row r="1232" spans="1:6" ht="15" x14ac:dyDescent="0.25">
      <c r="A1232"/>
      <c r="B1232"/>
      <c r="C1232"/>
      <c r="D1232"/>
      <c r="E1232"/>
      <c r="F1232"/>
    </row>
    <row r="1233" spans="1:6" ht="15" x14ac:dyDescent="0.25">
      <c r="A1233"/>
      <c r="B1233"/>
      <c r="C1233"/>
      <c r="D1233"/>
      <c r="E1233"/>
      <c r="F1233"/>
    </row>
    <row r="1234" spans="1:6" ht="15" x14ac:dyDescent="0.25">
      <c r="A1234"/>
      <c r="B1234"/>
      <c r="C1234"/>
      <c r="D1234"/>
      <c r="E1234"/>
      <c r="F1234"/>
    </row>
    <row r="1235" spans="1:6" ht="15" x14ac:dyDescent="0.25">
      <c r="A1235"/>
      <c r="B1235"/>
      <c r="C1235"/>
      <c r="D1235"/>
      <c r="E1235"/>
      <c r="F1235"/>
    </row>
    <row r="1236" spans="1:6" ht="15" x14ac:dyDescent="0.25">
      <c r="A1236"/>
      <c r="B1236"/>
      <c r="C1236"/>
      <c r="D1236"/>
      <c r="E1236"/>
      <c r="F1236"/>
    </row>
    <row r="1237" spans="1:6" ht="15" x14ac:dyDescent="0.25">
      <c r="A1237"/>
      <c r="B1237"/>
      <c r="C1237"/>
      <c r="D1237"/>
      <c r="E1237"/>
      <c r="F1237"/>
    </row>
    <row r="1238" spans="1:6" ht="15" x14ac:dyDescent="0.25">
      <c r="A1238"/>
      <c r="B1238"/>
      <c r="C1238"/>
      <c r="D1238"/>
      <c r="E1238"/>
      <c r="F1238"/>
    </row>
    <row r="1239" spans="1:6" ht="15" x14ac:dyDescent="0.25">
      <c r="A1239"/>
      <c r="B1239"/>
      <c r="C1239"/>
      <c r="D1239"/>
      <c r="E1239"/>
      <c r="F1239"/>
    </row>
    <row r="1240" spans="1:6" ht="15" x14ac:dyDescent="0.25">
      <c r="A1240"/>
      <c r="B1240"/>
      <c r="C1240"/>
      <c r="D1240"/>
      <c r="E1240"/>
      <c r="F1240"/>
    </row>
    <row r="1241" spans="1:6" ht="15" x14ac:dyDescent="0.25">
      <c r="A1241"/>
      <c r="B1241"/>
      <c r="C1241"/>
      <c r="D1241"/>
      <c r="E1241"/>
      <c r="F1241"/>
    </row>
    <row r="1242" spans="1:6" ht="15" x14ac:dyDescent="0.25">
      <c r="A1242"/>
      <c r="B1242"/>
      <c r="C1242"/>
      <c r="D1242"/>
      <c r="E1242"/>
      <c r="F1242"/>
    </row>
    <row r="1243" spans="1:6" ht="15" x14ac:dyDescent="0.25">
      <c r="A1243"/>
      <c r="B1243"/>
      <c r="C1243"/>
      <c r="D1243"/>
      <c r="E1243"/>
      <c r="F1243"/>
    </row>
    <row r="1244" spans="1:6" ht="15" x14ac:dyDescent="0.25">
      <c r="A1244"/>
      <c r="B1244"/>
      <c r="C1244"/>
      <c r="D1244"/>
      <c r="E1244"/>
      <c r="F1244"/>
    </row>
    <row r="1245" spans="1:6" ht="15" x14ac:dyDescent="0.25">
      <c r="A1245"/>
      <c r="B1245"/>
      <c r="C1245"/>
      <c r="D1245"/>
      <c r="E1245"/>
      <c r="F1245"/>
    </row>
    <row r="1246" spans="1:6" ht="15" x14ac:dyDescent="0.25">
      <c r="A1246"/>
      <c r="B1246"/>
      <c r="C1246"/>
      <c r="D1246"/>
      <c r="E1246"/>
      <c r="F1246"/>
    </row>
    <row r="1247" spans="1:6" ht="15" x14ac:dyDescent="0.25">
      <c r="A1247"/>
      <c r="B1247"/>
      <c r="C1247"/>
      <c r="D1247"/>
      <c r="E1247"/>
      <c r="F1247"/>
    </row>
    <row r="1248" spans="1:6" ht="15" x14ac:dyDescent="0.25">
      <c r="A1248"/>
      <c r="B1248"/>
      <c r="C1248"/>
      <c r="D1248"/>
      <c r="E1248"/>
      <c r="F1248"/>
    </row>
    <row r="1249" spans="1:6" ht="15" x14ac:dyDescent="0.25">
      <c r="A1249"/>
      <c r="B1249"/>
      <c r="C1249"/>
      <c r="D1249"/>
      <c r="E1249"/>
      <c r="F1249"/>
    </row>
    <row r="1250" spans="1:6" ht="15" x14ac:dyDescent="0.25">
      <c r="A1250"/>
      <c r="B1250"/>
      <c r="C1250"/>
      <c r="D1250"/>
      <c r="E1250"/>
      <c r="F1250"/>
    </row>
    <row r="1251" spans="1:6" ht="15" x14ac:dyDescent="0.25">
      <c r="A1251"/>
      <c r="B1251"/>
      <c r="C1251"/>
      <c r="D1251"/>
      <c r="E1251"/>
      <c r="F1251"/>
    </row>
    <row r="1252" spans="1:6" ht="15" x14ac:dyDescent="0.25">
      <c r="A1252"/>
      <c r="B1252"/>
      <c r="C1252"/>
      <c r="D1252"/>
      <c r="E1252"/>
      <c r="F1252"/>
    </row>
    <row r="1253" spans="1:6" ht="15" x14ac:dyDescent="0.25">
      <c r="A1253"/>
      <c r="B1253"/>
      <c r="C1253"/>
      <c r="D1253"/>
      <c r="E1253"/>
      <c r="F1253"/>
    </row>
    <row r="1254" spans="1:6" ht="15" x14ac:dyDescent="0.25">
      <c r="A1254"/>
      <c r="B1254"/>
      <c r="C1254"/>
      <c r="D1254"/>
      <c r="E1254"/>
      <c r="F1254"/>
    </row>
    <row r="1255" spans="1:6" ht="15" x14ac:dyDescent="0.25">
      <c r="A1255"/>
      <c r="B1255"/>
      <c r="C1255"/>
      <c r="D1255"/>
      <c r="E1255"/>
      <c r="F1255"/>
    </row>
    <row r="1256" spans="1:6" ht="15" x14ac:dyDescent="0.25">
      <c r="A1256"/>
      <c r="B1256"/>
      <c r="C1256"/>
      <c r="D1256"/>
      <c r="E1256"/>
      <c r="F1256"/>
    </row>
    <row r="1257" spans="1:6" ht="15" x14ac:dyDescent="0.25">
      <c r="A1257"/>
      <c r="B1257"/>
      <c r="C1257"/>
      <c r="D1257"/>
      <c r="E1257"/>
      <c r="F1257"/>
    </row>
    <row r="1258" spans="1:6" ht="15" x14ac:dyDescent="0.25">
      <c r="A1258"/>
      <c r="B1258"/>
      <c r="C1258"/>
      <c r="D1258"/>
      <c r="E1258"/>
      <c r="F1258"/>
    </row>
    <row r="1259" spans="1:6" ht="15" x14ac:dyDescent="0.25">
      <c r="A1259"/>
      <c r="B1259"/>
      <c r="C1259"/>
      <c r="D1259"/>
      <c r="E1259"/>
      <c r="F1259"/>
    </row>
    <row r="1260" spans="1:6" ht="15" x14ac:dyDescent="0.25">
      <c r="A1260"/>
      <c r="B1260"/>
      <c r="C1260"/>
      <c r="D1260"/>
      <c r="E1260"/>
      <c r="F1260"/>
    </row>
    <row r="1261" spans="1:6" ht="15" x14ac:dyDescent="0.25">
      <c r="A1261"/>
      <c r="B1261"/>
      <c r="C1261"/>
      <c r="D1261"/>
      <c r="E1261"/>
      <c r="F1261"/>
    </row>
    <row r="1262" spans="1:6" ht="15" x14ac:dyDescent="0.25">
      <c r="A1262"/>
      <c r="B1262"/>
      <c r="C1262"/>
      <c r="D1262"/>
      <c r="E1262"/>
      <c r="F1262"/>
    </row>
    <row r="1263" spans="1:6" ht="15" x14ac:dyDescent="0.25">
      <c r="A1263"/>
      <c r="B1263"/>
      <c r="C1263"/>
      <c r="D1263"/>
      <c r="E1263"/>
      <c r="F1263"/>
    </row>
    <row r="1264" spans="1:6" ht="15" x14ac:dyDescent="0.25">
      <c r="A1264"/>
      <c r="B1264"/>
      <c r="C1264"/>
      <c r="D1264"/>
      <c r="E1264"/>
      <c r="F1264"/>
    </row>
    <row r="1265" spans="1:6" ht="15" x14ac:dyDescent="0.25">
      <c r="A1265"/>
      <c r="B1265"/>
      <c r="C1265"/>
      <c r="D1265"/>
      <c r="E1265"/>
      <c r="F1265"/>
    </row>
    <row r="1266" spans="1:6" ht="15" x14ac:dyDescent="0.25">
      <c r="A1266"/>
      <c r="B1266"/>
      <c r="C1266"/>
      <c r="D1266"/>
      <c r="E1266"/>
      <c r="F1266"/>
    </row>
    <row r="1267" spans="1:6" ht="15" x14ac:dyDescent="0.25">
      <c r="A1267"/>
      <c r="B1267"/>
      <c r="C1267"/>
      <c r="D1267"/>
      <c r="E1267"/>
      <c r="F1267"/>
    </row>
    <row r="1268" spans="1:6" ht="15" x14ac:dyDescent="0.25">
      <c r="A1268"/>
      <c r="B1268"/>
      <c r="C1268"/>
      <c r="D1268"/>
      <c r="E1268"/>
      <c r="F1268"/>
    </row>
    <row r="1269" spans="1:6" ht="15" x14ac:dyDescent="0.25">
      <c r="A1269"/>
      <c r="B1269"/>
      <c r="C1269"/>
      <c r="D1269"/>
      <c r="E1269"/>
      <c r="F1269"/>
    </row>
    <row r="1270" spans="1:6" ht="15" x14ac:dyDescent="0.25">
      <c r="A1270"/>
      <c r="B1270"/>
      <c r="C1270"/>
      <c r="D1270"/>
      <c r="E1270"/>
      <c r="F1270"/>
    </row>
    <row r="1271" spans="1:6" ht="15" x14ac:dyDescent="0.25">
      <c r="A1271"/>
      <c r="B1271"/>
      <c r="C1271"/>
      <c r="D1271"/>
      <c r="E1271"/>
      <c r="F1271"/>
    </row>
    <row r="1272" spans="1:6" ht="15" x14ac:dyDescent="0.25">
      <c r="A1272"/>
      <c r="B1272"/>
      <c r="C1272"/>
      <c r="D1272"/>
      <c r="E1272"/>
      <c r="F1272"/>
    </row>
    <row r="1273" spans="1:6" ht="15" x14ac:dyDescent="0.25">
      <c r="A1273"/>
      <c r="B1273"/>
      <c r="C1273"/>
      <c r="D1273"/>
      <c r="E1273"/>
      <c r="F1273"/>
    </row>
    <row r="1274" spans="1:6" ht="15" x14ac:dyDescent="0.25">
      <c r="A1274"/>
      <c r="B1274"/>
      <c r="C1274"/>
      <c r="D1274"/>
      <c r="E1274"/>
      <c r="F1274"/>
    </row>
    <row r="1275" spans="1:6" ht="15" x14ac:dyDescent="0.25">
      <c r="A1275"/>
      <c r="B1275"/>
      <c r="C1275"/>
      <c r="D1275"/>
      <c r="E1275"/>
      <c r="F1275"/>
    </row>
    <row r="1276" spans="1:6" ht="15" x14ac:dyDescent="0.25">
      <c r="A1276"/>
      <c r="B1276"/>
      <c r="C1276"/>
      <c r="D1276"/>
      <c r="E1276"/>
      <c r="F1276"/>
    </row>
    <row r="1277" spans="1:6" ht="15" x14ac:dyDescent="0.25">
      <c r="A1277"/>
      <c r="B1277"/>
      <c r="C1277"/>
      <c r="D1277"/>
      <c r="E1277"/>
      <c r="F1277"/>
    </row>
    <row r="1278" spans="1:6" ht="15" x14ac:dyDescent="0.25">
      <c r="A1278"/>
      <c r="B1278"/>
      <c r="C1278"/>
      <c r="D1278"/>
      <c r="E1278"/>
      <c r="F1278"/>
    </row>
    <row r="1279" spans="1:6" ht="15" x14ac:dyDescent="0.25">
      <c r="A1279"/>
      <c r="B1279"/>
      <c r="C1279"/>
      <c r="D1279"/>
      <c r="E1279"/>
      <c r="F1279"/>
    </row>
    <row r="1280" spans="1:6" ht="15" x14ac:dyDescent="0.25">
      <c r="A1280"/>
      <c r="B1280"/>
      <c r="C1280"/>
      <c r="D1280"/>
      <c r="E1280"/>
      <c r="F1280"/>
    </row>
    <row r="1281" spans="1:6" ht="15" x14ac:dyDescent="0.25">
      <c r="A1281"/>
      <c r="B1281"/>
      <c r="C1281"/>
      <c r="D1281"/>
      <c r="E1281"/>
      <c r="F1281"/>
    </row>
    <row r="1282" spans="1:6" ht="15" x14ac:dyDescent="0.25">
      <c r="A1282"/>
      <c r="B1282"/>
      <c r="C1282"/>
      <c r="D1282"/>
      <c r="E1282"/>
      <c r="F1282"/>
    </row>
    <row r="1283" spans="1:6" ht="15" x14ac:dyDescent="0.25">
      <c r="A1283"/>
      <c r="B1283"/>
      <c r="C1283"/>
      <c r="D1283"/>
      <c r="E1283"/>
      <c r="F1283"/>
    </row>
    <row r="1284" spans="1:6" ht="15" x14ac:dyDescent="0.25">
      <c r="A1284"/>
      <c r="B1284"/>
      <c r="C1284"/>
      <c r="D1284"/>
      <c r="E1284"/>
      <c r="F1284"/>
    </row>
    <row r="1285" spans="1:6" ht="15" x14ac:dyDescent="0.25">
      <c r="A1285"/>
      <c r="B1285"/>
      <c r="C1285"/>
      <c r="D1285"/>
      <c r="E1285"/>
      <c r="F1285"/>
    </row>
    <row r="1286" spans="1:6" ht="15" x14ac:dyDescent="0.25">
      <c r="A1286"/>
      <c r="B1286"/>
      <c r="C1286"/>
      <c r="D1286"/>
      <c r="E1286"/>
      <c r="F1286"/>
    </row>
    <row r="1287" spans="1:6" ht="15" x14ac:dyDescent="0.25">
      <c r="A1287"/>
      <c r="B1287"/>
      <c r="C1287"/>
      <c r="D1287"/>
      <c r="E1287"/>
      <c r="F1287"/>
    </row>
    <row r="1288" spans="1:6" ht="15" x14ac:dyDescent="0.25">
      <c r="A1288"/>
      <c r="B1288"/>
      <c r="C1288"/>
      <c r="D1288"/>
      <c r="E1288"/>
      <c r="F1288"/>
    </row>
    <row r="1289" spans="1:6" ht="15" x14ac:dyDescent="0.25">
      <c r="A1289"/>
      <c r="B1289"/>
      <c r="C1289"/>
      <c r="D1289"/>
      <c r="E1289"/>
      <c r="F1289"/>
    </row>
    <row r="1290" spans="1:6" ht="15" x14ac:dyDescent="0.25">
      <c r="A1290"/>
      <c r="B1290"/>
      <c r="C1290"/>
      <c r="D1290"/>
      <c r="E1290"/>
      <c r="F1290"/>
    </row>
    <row r="1291" spans="1:6" ht="15" x14ac:dyDescent="0.25">
      <c r="A1291"/>
      <c r="B1291"/>
      <c r="C1291"/>
      <c r="D1291"/>
      <c r="E1291"/>
      <c r="F1291"/>
    </row>
    <row r="1292" spans="1:6" ht="15" x14ac:dyDescent="0.25">
      <c r="A1292"/>
      <c r="B1292"/>
      <c r="C1292"/>
      <c r="D1292"/>
      <c r="E1292"/>
      <c r="F1292"/>
    </row>
    <row r="1293" spans="1:6" ht="15" x14ac:dyDescent="0.25">
      <c r="A1293"/>
      <c r="B1293"/>
      <c r="C1293"/>
      <c r="D1293"/>
      <c r="E1293"/>
      <c r="F1293"/>
    </row>
    <row r="1294" spans="1:6" ht="15" x14ac:dyDescent="0.25">
      <c r="A1294"/>
      <c r="B1294"/>
      <c r="C1294"/>
      <c r="D1294"/>
      <c r="E1294"/>
      <c r="F1294"/>
    </row>
    <row r="1295" spans="1:6" ht="15" x14ac:dyDescent="0.25">
      <c r="A1295"/>
      <c r="B1295"/>
      <c r="C1295"/>
      <c r="D1295"/>
      <c r="E1295"/>
      <c r="F1295"/>
    </row>
    <row r="1296" spans="1:6" ht="15" x14ac:dyDescent="0.25">
      <c r="A1296"/>
      <c r="B1296"/>
      <c r="C1296"/>
      <c r="D1296"/>
      <c r="E1296"/>
      <c r="F1296"/>
    </row>
    <row r="1297" spans="1:6" ht="15" x14ac:dyDescent="0.25">
      <c r="A1297"/>
      <c r="B1297"/>
      <c r="C1297"/>
      <c r="D1297"/>
      <c r="E1297"/>
      <c r="F1297"/>
    </row>
    <row r="1298" spans="1:6" ht="15" x14ac:dyDescent="0.25">
      <c r="A1298"/>
      <c r="B1298"/>
      <c r="C1298"/>
      <c r="D1298"/>
      <c r="E1298"/>
      <c r="F1298"/>
    </row>
    <row r="1299" spans="1:6" ht="15" x14ac:dyDescent="0.25">
      <c r="A1299"/>
      <c r="B1299"/>
      <c r="C1299"/>
      <c r="D1299"/>
      <c r="E1299"/>
      <c r="F1299"/>
    </row>
    <row r="1300" spans="1:6" ht="15" x14ac:dyDescent="0.25">
      <c r="A1300"/>
      <c r="B1300"/>
      <c r="C1300"/>
      <c r="D1300"/>
      <c r="E1300"/>
      <c r="F1300"/>
    </row>
    <row r="1301" spans="1:6" ht="15" x14ac:dyDescent="0.25">
      <c r="A1301"/>
      <c r="B1301"/>
      <c r="C1301"/>
      <c r="D1301"/>
      <c r="E1301"/>
      <c r="F1301"/>
    </row>
    <row r="1302" spans="1:6" ht="15" x14ac:dyDescent="0.25">
      <c r="A1302"/>
      <c r="B1302"/>
      <c r="C1302"/>
      <c r="D1302"/>
      <c r="E1302"/>
      <c r="F1302"/>
    </row>
    <row r="1303" spans="1:6" ht="15" x14ac:dyDescent="0.25">
      <c r="A1303"/>
      <c r="B1303"/>
      <c r="C1303"/>
      <c r="D1303"/>
      <c r="E1303"/>
      <c r="F1303"/>
    </row>
    <row r="1304" spans="1:6" ht="15" x14ac:dyDescent="0.25">
      <c r="A1304"/>
      <c r="B1304"/>
      <c r="C1304"/>
      <c r="D1304"/>
      <c r="E1304"/>
      <c r="F1304"/>
    </row>
    <row r="1305" spans="1:6" ht="15" x14ac:dyDescent="0.25">
      <c r="A1305"/>
      <c r="B1305"/>
      <c r="C1305"/>
      <c r="D1305"/>
      <c r="E1305"/>
      <c r="F1305"/>
    </row>
    <row r="1306" spans="1:6" ht="15" x14ac:dyDescent="0.25">
      <c r="A1306"/>
      <c r="B1306"/>
      <c r="C1306"/>
      <c r="D1306"/>
      <c r="E1306"/>
      <c r="F1306"/>
    </row>
    <row r="1307" spans="1:6" ht="15" x14ac:dyDescent="0.25">
      <c r="A1307"/>
      <c r="B1307"/>
      <c r="C1307"/>
      <c r="D1307"/>
      <c r="E1307"/>
      <c r="F1307"/>
    </row>
    <row r="1308" spans="1:6" ht="15" x14ac:dyDescent="0.25">
      <c r="A1308"/>
      <c r="B1308"/>
      <c r="C1308"/>
      <c r="D1308"/>
      <c r="E1308"/>
      <c r="F1308"/>
    </row>
    <row r="1309" spans="1:6" ht="15" x14ac:dyDescent="0.25">
      <c r="A1309"/>
      <c r="B1309"/>
      <c r="C1309"/>
      <c r="D1309"/>
      <c r="E1309"/>
      <c r="F1309"/>
    </row>
    <row r="1310" spans="1:6" ht="15" x14ac:dyDescent="0.25">
      <c r="A1310"/>
      <c r="B1310"/>
      <c r="C1310"/>
      <c r="D1310"/>
      <c r="E1310"/>
      <c r="F1310"/>
    </row>
    <row r="1311" spans="1:6" ht="15" x14ac:dyDescent="0.25">
      <c r="A1311"/>
      <c r="B1311"/>
      <c r="C1311"/>
      <c r="D1311"/>
      <c r="E1311"/>
      <c r="F1311"/>
    </row>
    <row r="1312" spans="1:6" ht="15" x14ac:dyDescent="0.25">
      <c r="A1312"/>
      <c r="B1312"/>
      <c r="C1312"/>
      <c r="D1312"/>
      <c r="E1312"/>
      <c r="F1312"/>
    </row>
    <row r="1313" spans="1:6" ht="15" x14ac:dyDescent="0.25">
      <c r="A1313"/>
      <c r="B1313"/>
      <c r="C1313"/>
      <c r="D1313"/>
      <c r="E1313"/>
      <c r="F1313"/>
    </row>
    <row r="1314" spans="1:6" ht="15" x14ac:dyDescent="0.25">
      <c r="A1314"/>
      <c r="B1314"/>
      <c r="C1314"/>
      <c r="D1314"/>
      <c r="E1314"/>
      <c r="F1314"/>
    </row>
    <row r="1315" spans="1:6" ht="15" x14ac:dyDescent="0.25">
      <c r="A1315"/>
      <c r="B1315"/>
      <c r="C1315"/>
      <c r="D1315"/>
      <c r="E1315"/>
      <c r="F1315"/>
    </row>
    <row r="1316" spans="1:6" ht="15" x14ac:dyDescent="0.25">
      <c r="A1316"/>
      <c r="B1316"/>
      <c r="C1316"/>
      <c r="D1316"/>
      <c r="E1316"/>
      <c r="F1316"/>
    </row>
    <row r="1317" spans="1:6" ht="15" x14ac:dyDescent="0.25">
      <c r="A1317"/>
      <c r="B1317"/>
      <c r="C1317"/>
      <c r="D1317"/>
      <c r="E1317"/>
      <c r="F1317"/>
    </row>
    <row r="1318" spans="1:6" ht="15" x14ac:dyDescent="0.25">
      <c r="A1318"/>
      <c r="B1318"/>
      <c r="C1318"/>
      <c r="D1318"/>
      <c r="E1318"/>
      <c r="F1318"/>
    </row>
    <row r="1319" spans="1:6" ht="15" x14ac:dyDescent="0.25">
      <c r="A1319"/>
      <c r="B1319"/>
      <c r="C1319"/>
      <c r="D1319"/>
      <c r="E1319"/>
      <c r="F1319"/>
    </row>
    <row r="1320" spans="1:6" ht="15" x14ac:dyDescent="0.25">
      <c r="A1320"/>
      <c r="B1320"/>
      <c r="C1320"/>
      <c r="D1320"/>
      <c r="E1320"/>
      <c r="F1320"/>
    </row>
    <row r="1321" spans="1:6" ht="15" x14ac:dyDescent="0.25">
      <c r="A1321"/>
      <c r="B1321"/>
      <c r="C1321"/>
      <c r="D1321"/>
      <c r="E1321"/>
      <c r="F1321"/>
    </row>
    <row r="1322" spans="1:6" ht="15" x14ac:dyDescent="0.25">
      <c r="A1322"/>
      <c r="B1322"/>
      <c r="C1322"/>
      <c r="D1322"/>
      <c r="E1322"/>
      <c r="F1322"/>
    </row>
    <row r="1323" spans="1:6" ht="15" x14ac:dyDescent="0.25">
      <c r="A1323"/>
      <c r="B1323"/>
      <c r="C1323"/>
      <c r="D1323"/>
      <c r="E1323"/>
      <c r="F1323"/>
    </row>
    <row r="1324" spans="1:6" ht="15" x14ac:dyDescent="0.25">
      <c r="A1324"/>
      <c r="B1324"/>
      <c r="C1324"/>
      <c r="D1324"/>
      <c r="E1324"/>
      <c r="F1324"/>
    </row>
    <row r="1325" spans="1:6" ht="15" x14ac:dyDescent="0.25">
      <c r="A1325"/>
      <c r="B1325"/>
      <c r="C1325"/>
      <c r="D1325"/>
      <c r="E1325"/>
      <c r="F1325"/>
    </row>
    <row r="1326" spans="1:6" ht="15" x14ac:dyDescent="0.25">
      <c r="A1326"/>
      <c r="B1326"/>
      <c r="C1326"/>
      <c r="D1326"/>
      <c r="E1326"/>
      <c r="F1326"/>
    </row>
    <row r="1327" spans="1:6" ht="15" x14ac:dyDescent="0.25">
      <c r="A1327"/>
      <c r="B1327"/>
      <c r="C1327"/>
      <c r="D1327"/>
      <c r="E1327"/>
      <c r="F1327"/>
    </row>
    <row r="1328" spans="1:6" ht="15" x14ac:dyDescent="0.25">
      <c r="A1328"/>
      <c r="B1328"/>
      <c r="C1328"/>
      <c r="D1328"/>
      <c r="E1328"/>
      <c r="F1328"/>
    </row>
    <row r="1329" spans="1:6" ht="15" x14ac:dyDescent="0.25">
      <c r="A1329"/>
      <c r="B1329"/>
      <c r="C1329"/>
      <c r="D1329"/>
      <c r="E1329"/>
      <c r="F1329"/>
    </row>
    <row r="1330" spans="1:6" ht="15" x14ac:dyDescent="0.25">
      <c r="A1330"/>
      <c r="B1330"/>
      <c r="C1330"/>
      <c r="D1330"/>
      <c r="E1330"/>
      <c r="F1330"/>
    </row>
    <row r="1331" spans="1:6" ht="15" x14ac:dyDescent="0.25">
      <c r="A1331"/>
      <c r="B1331"/>
      <c r="C1331"/>
      <c r="D1331"/>
      <c r="E1331"/>
      <c r="F1331"/>
    </row>
    <row r="1332" spans="1:6" ht="15" x14ac:dyDescent="0.25">
      <c r="A1332"/>
      <c r="B1332"/>
      <c r="C1332"/>
      <c r="D1332"/>
      <c r="E1332"/>
      <c r="F1332"/>
    </row>
    <row r="1333" spans="1:6" ht="15" x14ac:dyDescent="0.25">
      <c r="A1333"/>
      <c r="B1333"/>
      <c r="C1333"/>
      <c r="D1333"/>
      <c r="E1333"/>
      <c r="F1333"/>
    </row>
    <row r="1334" spans="1:6" ht="15" x14ac:dyDescent="0.25">
      <c r="A1334"/>
      <c r="B1334"/>
      <c r="C1334"/>
      <c r="D1334"/>
      <c r="E1334"/>
      <c r="F1334"/>
    </row>
    <row r="1335" spans="1:6" ht="15" x14ac:dyDescent="0.25">
      <c r="A1335"/>
      <c r="B1335"/>
      <c r="C1335"/>
      <c r="D1335"/>
      <c r="E1335"/>
      <c r="F1335"/>
    </row>
    <row r="1336" spans="1:6" ht="15" x14ac:dyDescent="0.25">
      <c r="A1336"/>
      <c r="B1336"/>
      <c r="C1336"/>
      <c r="D1336"/>
      <c r="E1336"/>
      <c r="F1336"/>
    </row>
    <row r="1337" spans="1:6" ht="15" x14ac:dyDescent="0.25">
      <c r="A1337"/>
      <c r="B1337"/>
      <c r="C1337"/>
      <c r="D1337"/>
      <c r="E1337"/>
      <c r="F1337"/>
    </row>
    <row r="1338" spans="1:6" ht="15" x14ac:dyDescent="0.25">
      <c r="A1338"/>
      <c r="B1338"/>
      <c r="C1338"/>
      <c r="D1338"/>
      <c r="E1338"/>
      <c r="F1338"/>
    </row>
    <row r="1339" spans="1:6" ht="15" x14ac:dyDescent="0.25">
      <c r="A1339"/>
      <c r="B1339"/>
      <c r="C1339"/>
      <c r="D1339"/>
      <c r="E1339"/>
      <c r="F1339"/>
    </row>
    <row r="1340" spans="1:6" ht="15" x14ac:dyDescent="0.25">
      <c r="A1340"/>
      <c r="B1340"/>
      <c r="C1340"/>
      <c r="D1340"/>
      <c r="E1340"/>
      <c r="F1340"/>
    </row>
    <row r="1341" spans="1:6" ht="15" x14ac:dyDescent="0.25">
      <c r="A1341"/>
      <c r="B1341"/>
      <c r="C1341"/>
      <c r="D1341"/>
      <c r="E1341"/>
      <c r="F1341"/>
    </row>
    <row r="1342" spans="1:6" ht="15" x14ac:dyDescent="0.25">
      <c r="A1342"/>
      <c r="B1342"/>
      <c r="C1342"/>
      <c r="D1342"/>
      <c r="E1342"/>
      <c r="F1342"/>
    </row>
    <row r="1343" spans="1:6" ht="15" x14ac:dyDescent="0.25">
      <c r="A1343"/>
      <c r="B1343"/>
      <c r="C1343"/>
      <c r="D1343"/>
      <c r="E1343"/>
      <c r="F1343"/>
    </row>
    <row r="1344" spans="1:6" ht="15" x14ac:dyDescent="0.25">
      <c r="A1344"/>
      <c r="B1344"/>
      <c r="C1344"/>
      <c r="D1344"/>
      <c r="E1344"/>
      <c r="F1344"/>
    </row>
    <row r="1345" spans="1:6" ht="15" x14ac:dyDescent="0.25">
      <c r="A1345"/>
      <c r="B1345"/>
      <c r="C1345"/>
      <c r="D1345"/>
      <c r="E1345"/>
      <c r="F1345"/>
    </row>
    <row r="1346" spans="1:6" ht="15" x14ac:dyDescent="0.25">
      <c r="A1346"/>
      <c r="B1346"/>
      <c r="C1346"/>
      <c r="D1346"/>
      <c r="E1346"/>
      <c r="F1346"/>
    </row>
    <row r="1347" spans="1:6" ht="15" x14ac:dyDescent="0.25">
      <c r="A1347"/>
      <c r="B1347"/>
      <c r="C1347"/>
      <c r="D1347"/>
      <c r="E1347"/>
      <c r="F1347"/>
    </row>
    <row r="1348" spans="1:6" ht="15" x14ac:dyDescent="0.25">
      <c r="A1348"/>
      <c r="B1348"/>
      <c r="C1348"/>
      <c r="D1348"/>
      <c r="E1348"/>
      <c r="F1348"/>
    </row>
    <row r="1349" spans="1:6" ht="15" x14ac:dyDescent="0.25">
      <c r="A1349"/>
      <c r="B1349"/>
      <c r="C1349"/>
      <c r="D1349"/>
      <c r="E1349"/>
      <c r="F1349"/>
    </row>
    <row r="1350" spans="1:6" ht="15" x14ac:dyDescent="0.25">
      <c r="A1350"/>
      <c r="B1350"/>
      <c r="C1350"/>
      <c r="D1350"/>
      <c r="E1350"/>
      <c r="F1350"/>
    </row>
    <row r="1351" spans="1:6" ht="15" x14ac:dyDescent="0.25">
      <c r="A1351"/>
      <c r="B1351"/>
      <c r="C1351"/>
      <c r="D1351"/>
      <c r="E1351"/>
      <c r="F1351"/>
    </row>
    <row r="1352" spans="1:6" ht="15" x14ac:dyDescent="0.25">
      <c r="A1352"/>
      <c r="B1352"/>
      <c r="C1352"/>
      <c r="D1352"/>
      <c r="E1352"/>
      <c r="F1352"/>
    </row>
    <row r="1353" spans="1:6" ht="15" x14ac:dyDescent="0.25">
      <c r="A1353"/>
      <c r="B1353"/>
      <c r="C1353"/>
      <c r="D1353"/>
      <c r="E1353"/>
      <c r="F1353"/>
    </row>
    <row r="1354" spans="1:6" ht="15" x14ac:dyDescent="0.25">
      <c r="A1354"/>
      <c r="B1354"/>
      <c r="C1354"/>
      <c r="D1354"/>
      <c r="E1354"/>
      <c r="F1354"/>
    </row>
    <row r="1355" spans="1:6" ht="15" x14ac:dyDescent="0.25">
      <c r="A1355"/>
      <c r="B1355"/>
      <c r="C1355"/>
      <c r="D1355"/>
      <c r="E1355"/>
      <c r="F1355"/>
    </row>
    <row r="1356" spans="1:6" ht="15" x14ac:dyDescent="0.25">
      <c r="A1356"/>
      <c r="B1356"/>
      <c r="C1356"/>
      <c r="D1356"/>
      <c r="E1356"/>
      <c r="F1356"/>
    </row>
    <row r="1357" spans="1:6" ht="15" x14ac:dyDescent="0.25">
      <c r="A1357"/>
      <c r="B1357"/>
      <c r="C1357"/>
      <c r="D1357"/>
      <c r="E1357"/>
      <c r="F1357"/>
    </row>
    <row r="1358" spans="1:6" ht="15" x14ac:dyDescent="0.25">
      <c r="A1358"/>
      <c r="B1358"/>
      <c r="C1358"/>
      <c r="D1358"/>
      <c r="E1358"/>
      <c r="F1358"/>
    </row>
    <row r="1359" spans="1:6" ht="15" x14ac:dyDescent="0.25">
      <c r="A1359"/>
      <c r="B1359"/>
      <c r="C1359"/>
      <c r="D1359"/>
      <c r="E1359"/>
      <c r="F1359"/>
    </row>
    <row r="1360" spans="1:6" ht="15" x14ac:dyDescent="0.25">
      <c r="A1360"/>
      <c r="B1360"/>
      <c r="C1360"/>
      <c r="D1360"/>
      <c r="E1360"/>
      <c r="F1360"/>
    </row>
    <row r="1361" spans="1:6" ht="15" x14ac:dyDescent="0.25">
      <c r="A1361"/>
      <c r="B1361"/>
      <c r="C1361"/>
      <c r="D1361"/>
      <c r="E1361"/>
      <c r="F1361"/>
    </row>
    <row r="1362" spans="1:6" ht="15" x14ac:dyDescent="0.25">
      <c r="A1362"/>
      <c r="B1362"/>
      <c r="C1362"/>
      <c r="D1362"/>
      <c r="E1362"/>
      <c r="F1362"/>
    </row>
    <row r="1363" spans="1:6" ht="15" x14ac:dyDescent="0.25">
      <c r="A1363"/>
      <c r="B1363"/>
      <c r="C1363"/>
      <c r="D1363"/>
      <c r="E1363"/>
      <c r="F1363"/>
    </row>
    <row r="1364" spans="1:6" ht="15" x14ac:dyDescent="0.25">
      <c r="A1364"/>
      <c r="B1364"/>
      <c r="C1364"/>
      <c r="D1364"/>
      <c r="E1364"/>
      <c r="F1364"/>
    </row>
    <row r="1365" spans="1:6" ht="15" x14ac:dyDescent="0.25">
      <c r="A1365"/>
      <c r="B1365"/>
      <c r="C1365"/>
      <c r="D1365"/>
      <c r="E1365"/>
      <c r="F1365"/>
    </row>
    <row r="1366" spans="1:6" ht="15" x14ac:dyDescent="0.25">
      <c r="A1366"/>
      <c r="B1366"/>
      <c r="C1366"/>
      <c r="D1366"/>
      <c r="E1366"/>
      <c r="F1366"/>
    </row>
    <row r="1367" spans="1:6" ht="15" x14ac:dyDescent="0.25">
      <c r="A1367"/>
      <c r="B1367"/>
      <c r="C1367"/>
      <c r="D1367"/>
      <c r="E1367"/>
      <c r="F1367"/>
    </row>
    <row r="1368" spans="1:6" ht="15" x14ac:dyDescent="0.25">
      <c r="A1368"/>
      <c r="B1368"/>
      <c r="C1368"/>
      <c r="D1368"/>
      <c r="E1368"/>
      <c r="F1368"/>
    </row>
    <row r="1369" spans="1:6" ht="15" x14ac:dyDescent="0.25">
      <c r="A1369"/>
      <c r="B1369"/>
      <c r="C1369"/>
      <c r="D1369"/>
      <c r="E1369"/>
      <c r="F1369"/>
    </row>
    <row r="1370" spans="1:6" ht="15" x14ac:dyDescent="0.25">
      <c r="A1370"/>
      <c r="B1370"/>
      <c r="C1370"/>
      <c r="D1370"/>
      <c r="E1370"/>
      <c r="F1370"/>
    </row>
    <row r="1371" spans="1:6" ht="15" x14ac:dyDescent="0.25">
      <c r="A1371"/>
      <c r="B1371"/>
      <c r="C1371"/>
      <c r="D1371"/>
      <c r="E1371"/>
      <c r="F1371"/>
    </row>
    <row r="1372" spans="1:6" ht="15" x14ac:dyDescent="0.25">
      <c r="A1372"/>
      <c r="B1372"/>
      <c r="C1372"/>
      <c r="D1372"/>
      <c r="E1372"/>
      <c r="F1372"/>
    </row>
    <row r="1373" spans="1:6" ht="15" x14ac:dyDescent="0.25">
      <c r="A1373"/>
      <c r="B1373"/>
      <c r="C1373"/>
      <c r="D1373"/>
      <c r="E1373"/>
      <c r="F1373"/>
    </row>
    <row r="1374" spans="1:6" ht="15" x14ac:dyDescent="0.25">
      <c r="A1374"/>
      <c r="B1374"/>
      <c r="C1374"/>
      <c r="D1374"/>
      <c r="E1374"/>
      <c r="F1374"/>
    </row>
    <row r="1375" spans="1:6" ht="15" x14ac:dyDescent="0.25">
      <c r="A1375"/>
      <c r="B1375"/>
      <c r="C1375"/>
      <c r="D1375"/>
      <c r="E1375"/>
      <c r="F1375"/>
    </row>
    <row r="1376" spans="1:6" ht="15" x14ac:dyDescent="0.25">
      <c r="A1376"/>
      <c r="B1376"/>
      <c r="C1376"/>
      <c r="D1376"/>
      <c r="E1376"/>
      <c r="F1376"/>
    </row>
    <row r="1377" spans="1:6" ht="15" x14ac:dyDescent="0.25">
      <c r="A1377"/>
      <c r="B1377"/>
      <c r="C1377"/>
      <c r="D1377"/>
      <c r="E1377"/>
      <c r="F1377"/>
    </row>
    <row r="1378" spans="1:6" ht="15" x14ac:dyDescent="0.25">
      <c r="A1378"/>
      <c r="B1378"/>
      <c r="C1378"/>
      <c r="D1378"/>
      <c r="E1378"/>
      <c r="F1378"/>
    </row>
    <row r="1379" spans="1:6" ht="15" x14ac:dyDescent="0.25">
      <c r="A1379"/>
      <c r="B1379"/>
      <c r="C1379"/>
      <c r="D1379"/>
      <c r="E1379"/>
      <c r="F1379"/>
    </row>
    <row r="1380" spans="1:6" ht="15" x14ac:dyDescent="0.25">
      <c r="A1380"/>
      <c r="B1380"/>
      <c r="C1380"/>
      <c r="D1380"/>
      <c r="E1380"/>
      <c r="F1380"/>
    </row>
    <row r="1381" spans="1:6" ht="15" x14ac:dyDescent="0.25">
      <c r="A1381"/>
      <c r="B1381"/>
      <c r="C1381"/>
      <c r="D1381"/>
      <c r="E1381"/>
      <c r="F1381"/>
    </row>
    <row r="1382" spans="1:6" ht="15" x14ac:dyDescent="0.25">
      <c r="A1382"/>
      <c r="B1382"/>
      <c r="C1382"/>
      <c r="D1382"/>
      <c r="E1382"/>
      <c r="F1382"/>
    </row>
    <row r="1383" spans="1:6" ht="15" x14ac:dyDescent="0.25">
      <c r="A1383"/>
      <c r="B1383"/>
      <c r="C1383"/>
      <c r="D1383"/>
      <c r="E1383"/>
      <c r="F1383"/>
    </row>
    <row r="1384" spans="1:6" ht="15" x14ac:dyDescent="0.25">
      <c r="A1384"/>
      <c r="B1384"/>
      <c r="C1384"/>
      <c r="D1384"/>
      <c r="E1384"/>
      <c r="F1384"/>
    </row>
    <row r="1385" spans="1:6" ht="15" x14ac:dyDescent="0.25">
      <c r="A1385"/>
      <c r="B1385"/>
      <c r="C1385"/>
      <c r="D1385"/>
      <c r="E1385"/>
      <c r="F1385"/>
    </row>
    <row r="1386" spans="1:6" ht="15" x14ac:dyDescent="0.25">
      <c r="A1386"/>
      <c r="B1386"/>
      <c r="C1386"/>
      <c r="D1386"/>
      <c r="E1386"/>
      <c r="F1386"/>
    </row>
    <row r="1387" spans="1:6" ht="15" x14ac:dyDescent="0.25">
      <c r="A1387"/>
      <c r="B1387"/>
      <c r="C1387"/>
      <c r="D1387"/>
      <c r="E1387"/>
      <c r="F1387"/>
    </row>
    <row r="1388" spans="1:6" ht="15" x14ac:dyDescent="0.25">
      <c r="A1388"/>
      <c r="B1388"/>
      <c r="C1388"/>
      <c r="D1388"/>
      <c r="E1388"/>
      <c r="F1388"/>
    </row>
    <row r="1389" spans="1:6" ht="15" x14ac:dyDescent="0.25">
      <c r="A1389"/>
      <c r="B1389"/>
      <c r="C1389"/>
      <c r="D1389"/>
      <c r="E1389"/>
      <c r="F1389"/>
    </row>
    <row r="1390" spans="1:6" ht="15" x14ac:dyDescent="0.25">
      <c r="A1390"/>
      <c r="B1390"/>
      <c r="C1390"/>
      <c r="D1390"/>
      <c r="E1390"/>
      <c r="F1390"/>
    </row>
    <row r="1391" spans="1:6" ht="15" x14ac:dyDescent="0.25">
      <c r="A1391"/>
      <c r="B1391"/>
      <c r="C1391"/>
      <c r="D1391"/>
      <c r="E1391"/>
      <c r="F1391"/>
    </row>
    <row r="1392" spans="1:6" ht="15" x14ac:dyDescent="0.25">
      <c r="A1392"/>
      <c r="B1392"/>
      <c r="C1392"/>
      <c r="D1392"/>
      <c r="E1392"/>
      <c r="F1392"/>
    </row>
    <row r="1393" spans="1:6" ht="15" x14ac:dyDescent="0.25">
      <c r="A1393"/>
      <c r="B1393"/>
      <c r="C1393"/>
      <c r="D1393"/>
      <c r="E1393"/>
      <c r="F1393"/>
    </row>
    <row r="1394" spans="1:6" ht="15" x14ac:dyDescent="0.25">
      <c r="A1394"/>
      <c r="B1394"/>
      <c r="C1394"/>
      <c r="D1394"/>
      <c r="E1394"/>
      <c r="F1394"/>
    </row>
    <row r="1395" spans="1:6" ht="15" x14ac:dyDescent="0.25">
      <c r="A1395"/>
      <c r="B1395"/>
      <c r="C1395"/>
      <c r="D1395"/>
      <c r="E1395"/>
      <c r="F1395"/>
    </row>
    <row r="1396" spans="1:6" ht="15" x14ac:dyDescent="0.25">
      <c r="A1396"/>
      <c r="B1396"/>
      <c r="C1396"/>
      <c r="D1396"/>
      <c r="E1396"/>
      <c r="F1396"/>
    </row>
    <row r="1397" spans="1:6" ht="15" x14ac:dyDescent="0.25">
      <c r="A1397"/>
      <c r="B1397"/>
      <c r="C1397"/>
      <c r="D1397"/>
      <c r="E1397"/>
      <c r="F1397"/>
    </row>
    <row r="1398" spans="1:6" ht="15" x14ac:dyDescent="0.25">
      <c r="A1398"/>
      <c r="B1398"/>
      <c r="C1398"/>
      <c r="D1398"/>
      <c r="E1398"/>
      <c r="F1398"/>
    </row>
    <row r="1399" spans="1:6" ht="15" x14ac:dyDescent="0.25">
      <c r="A1399"/>
      <c r="B1399"/>
      <c r="C1399"/>
      <c r="D1399"/>
      <c r="E1399"/>
      <c r="F1399"/>
    </row>
    <row r="1400" spans="1:6" ht="15" x14ac:dyDescent="0.25">
      <c r="A1400"/>
      <c r="B1400"/>
      <c r="C1400"/>
      <c r="D1400"/>
      <c r="E1400"/>
      <c r="F1400"/>
    </row>
    <row r="1401" spans="1:6" ht="15" x14ac:dyDescent="0.25">
      <c r="A1401"/>
      <c r="B1401"/>
      <c r="C1401"/>
      <c r="D1401"/>
      <c r="E1401"/>
      <c r="F1401"/>
    </row>
    <row r="1402" spans="1:6" ht="15" x14ac:dyDescent="0.25">
      <c r="A1402"/>
      <c r="B1402"/>
      <c r="C1402"/>
      <c r="D1402"/>
      <c r="E1402"/>
      <c r="F1402"/>
    </row>
    <row r="1403" spans="1:6" ht="15" x14ac:dyDescent="0.25">
      <c r="A1403"/>
      <c r="B1403"/>
      <c r="C1403"/>
      <c r="D1403"/>
      <c r="E1403"/>
      <c r="F1403"/>
    </row>
    <row r="1404" spans="1:6" ht="15" x14ac:dyDescent="0.25">
      <c r="A1404"/>
      <c r="B1404"/>
      <c r="C1404"/>
      <c r="D1404"/>
      <c r="E1404"/>
      <c r="F1404"/>
    </row>
    <row r="1405" spans="1:6" ht="15" x14ac:dyDescent="0.25">
      <c r="A1405"/>
      <c r="B1405"/>
      <c r="C1405"/>
      <c r="D1405"/>
      <c r="E1405"/>
      <c r="F1405"/>
    </row>
    <row r="1406" spans="1:6" ht="15" x14ac:dyDescent="0.25">
      <c r="A1406"/>
      <c r="B1406"/>
      <c r="C1406"/>
      <c r="D1406"/>
      <c r="E1406"/>
      <c r="F1406"/>
    </row>
    <row r="1407" spans="1:6" ht="15" x14ac:dyDescent="0.25">
      <c r="A1407"/>
      <c r="B1407"/>
      <c r="C1407"/>
      <c r="D1407"/>
      <c r="E1407"/>
      <c r="F1407"/>
    </row>
    <row r="1408" spans="1:6" ht="15" x14ac:dyDescent="0.25">
      <c r="A1408"/>
      <c r="B1408"/>
      <c r="C1408"/>
      <c r="D1408"/>
      <c r="E1408"/>
      <c r="F1408"/>
    </row>
    <row r="1409" spans="1:6" ht="15" x14ac:dyDescent="0.25">
      <c r="A1409"/>
      <c r="B1409"/>
      <c r="C1409"/>
      <c r="D1409"/>
      <c r="E1409"/>
      <c r="F1409"/>
    </row>
    <row r="1410" spans="1:6" ht="15" x14ac:dyDescent="0.25">
      <c r="A1410"/>
      <c r="B1410"/>
      <c r="C1410"/>
      <c r="D1410"/>
      <c r="E1410"/>
      <c r="F1410"/>
    </row>
    <row r="1411" spans="1:6" ht="15" x14ac:dyDescent="0.25">
      <c r="A1411"/>
      <c r="B1411"/>
      <c r="C1411"/>
      <c r="D1411"/>
      <c r="E1411"/>
      <c r="F1411"/>
    </row>
    <row r="1412" spans="1:6" ht="15" x14ac:dyDescent="0.25">
      <c r="A1412"/>
      <c r="B1412"/>
      <c r="C1412"/>
      <c r="D1412"/>
      <c r="E1412"/>
      <c r="F1412"/>
    </row>
    <row r="1413" spans="1:6" ht="15" x14ac:dyDescent="0.25">
      <c r="A1413"/>
      <c r="B1413"/>
      <c r="C1413"/>
      <c r="D1413"/>
      <c r="E1413"/>
      <c r="F1413"/>
    </row>
    <row r="1414" spans="1:6" ht="15" x14ac:dyDescent="0.25">
      <c r="A1414"/>
      <c r="B1414"/>
      <c r="C1414"/>
      <c r="D1414"/>
      <c r="E1414"/>
      <c r="F1414"/>
    </row>
    <row r="1415" spans="1:6" ht="15" x14ac:dyDescent="0.25">
      <c r="A1415"/>
      <c r="B1415"/>
      <c r="C1415"/>
      <c r="D1415"/>
      <c r="E1415"/>
      <c r="F1415"/>
    </row>
    <row r="1416" spans="1:6" ht="15" x14ac:dyDescent="0.25">
      <c r="A1416"/>
      <c r="B1416"/>
      <c r="C1416"/>
      <c r="D1416"/>
      <c r="E1416"/>
      <c r="F1416"/>
    </row>
    <row r="1417" spans="1:6" ht="15" x14ac:dyDescent="0.25">
      <c r="A1417"/>
      <c r="B1417"/>
      <c r="C1417"/>
      <c r="D1417"/>
      <c r="E1417"/>
      <c r="F1417"/>
    </row>
    <row r="1418" spans="1:6" ht="15" x14ac:dyDescent="0.25">
      <c r="A1418"/>
      <c r="B1418"/>
      <c r="C1418"/>
      <c r="D1418"/>
      <c r="E1418"/>
      <c r="F1418"/>
    </row>
    <row r="1419" spans="1:6" ht="15" x14ac:dyDescent="0.25">
      <c r="A1419"/>
      <c r="B1419"/>
      <c r="C1419"/>
      <c r="D1419"/>
      <c r="E1419"/>
      <c r="F1419"/>
    </row>
    <row r="1420" spans="1:6" ht="15" x14ac:dyDescent="0.25">
      <c r="A1420"/>
      <c r="B1420"/>
      <c r="C1420"/>
      <c r="D1420"/>
      <c r="E1420"/>
      <c r="F1420"/>
    </row>
    <row r="1421" spans="1:6" ht="15" x14ac:dyDescent="0.25">
      <c r="A1421"/>
      <c r="B1421"/>
      <c r="C1421"/>
      <c r="D1421"/>
      <c r="E1421"/>
      <c r="F1421"/>
    </row>
    <row r="1422" spans="1:6" ht="15" x14ac:dyDescent="0.25">
      <c r="A1422"/>
      <c r="B1422"/>
      <c r="C1422"/>
      <c r="D1422"/>
      <c r="E1422"/>
      <c r="F1422"/>
    </row>
    <row r="1423" spans="1:6" ht="15" x14ac:dyDescent="0.25">
      <c r="A1423"/>
      <c r="B1423"/>
      <c r="C1423"/>
      <c r="D1423"/>
      <c r="E1423"/>
      <c r="F1423"/>
    </row>
    <row r="1424" spans="1:6" ht="15" x14ac:dyDescent="0.25">
      <c r="A1424"/>
      <c r="B1424"/>
      <c r="C1424"/>
      <c r="D1424"/>
      <c r="E1424"/>
      <c r="F1424"/>
    </row>
    <row r="1425" spans="1:6" ht="15" x14ac:dyDescent="0.25">
      <c r="A1425"/>
      <c r="B1425"/>
      <c r="C1425"/>
      <c r="D1425"/>
      <c r="E1425"/>
      <c r="F1425"/>
    </row>
    <row r="1426" spans="1:6" ht="15" x14ac:dyDescent="0.25">
      <c r="A1426"/>
      <c r="B1426"/>
      <c r="C1426"/>
      <c r="D1426"/>
      <c r="E1426"/>
      <c r="F1426"/>
    </row>
    <row r="1427" spans="1:6" ht="15" x14ac:dyDescent="0.25">
      <c r="A1427"/>
      <c r="B1427"/>
      <c r="C1427"/>
      <c r="D1427"/>
      <c r="E1427"/>
      <c r="F1427"/>
    </row>
    <row r="1428" spans="1:6" ht="15" x14ac:dyDescent="0.25">
      <c r="A1428"/>
      <c r="B1428"/>
      <c r="C1428"/>
      <c r="D1428"/>
      <c r="E1428"/>
      <c r="F1428"/>
    </row>
    <row r="1429" spans="1:6" ht="15" x14ac:dyDescent="0.25">
      <c r="A1429"/>
      <c r="B1429"/>
      <c r="C1429"/>
      <c r="D1429"/>
      <c r="E1429"/>
      <c r="F1429"/>
    </row>
    <row r="1430" spans="1:6" ht="15" x14ac:dyDescent="0.25">
      <c r="A1430"/>
      <c r="B1430"/>
      <c r="C1430"/>
      <c r="D1430"/>
      <c r="E1430"/>
      <c r="F1430"/>
    </row>
    <row r="1431" spans="1:6" ht="15" x14ac:dyDescent="0.25">
      <c r="A1431"/>
      <c r="B1431"/>
      <c r="C1431"/>
      <c r="D1431"/>
      <c r="E1431"/>
      <c r="F1431"/>
    </row>
    <row r="1432" spans="1:6" ht="15" x14ac:dyDescent="0.25">
      <c r="A1432"/>
      <c r="B1432"/>
      <c r="C1432"/>
      <c r="D1432"/>
      <c r="E1432"/>
      <c r="F1432"/>
    </row>
    <row r="1433" spans="1:6" ht="15" x14ac:dyDescent="0.25">
      <c r="A1433"/>
      <c r="B1433"/>
      <c r="C1433"/>
      <c r="D1433"/>
      <c r="E1433"/>
      <c r="F1433"/>
    </row>
    <row r="1434" spans="1:6" ht="15" x14ac:dyDescent="0.25">
      <c r="A1434"/>
      <c r="B1434"/>
      <c r="C1434"/>
      <c r="D1434"/>
      <c r="E1434"/>
      <c r="F1434"/>
    </row>
    <row r="1435" spans="1:6" ht="15" x14ac:dyDescent="0.25">
      <c r="A1435"/>
      <c r="B1435"/>
      <c r="C1435"/>
      <c r="D1435"/>
      <c r="E1435"/>
      <c r="F1435"/>
    </row>
    <row r="1436" spans="1:6" ht="15" x14ac:dyDescent="0.25">
      <c r="A1436"/>
      <c r="B1436"/>
      <c r="C1436"/>
      <c r="D1436"/>
      <c r="E1436"/>
      <c r="F1436"/>
    </row>
    <row r="1437" spans="1:6" ht="15" x14ac:dyDescent="0.25">
      <c r="A1437"/>
      <c r="B1437"/>
      <c r="C1437"/>
      <c r="D1437"/>
      <c r="E1437"/>
      <c r="F1437"/>
    </row>
    <row r="1438" spans="1:6" ht="15" x14ac:dyDescent="0.25">
      <c r="A1438"/>
      <c r="B1438"/>
      <c r="C1438"/>
      <c r="D1438"/>
      <c r="E1438"/>
      <c r="F1438"/>
    </row>
    <row r="1439" spans="1:6" ht="15" x14ac:dyDescent="0.25">
      <c r="A1439"/>
      <c r="B1439"/>
      <c r="C1439"/>
      <c r="D1439"/>
      <c r="E1439"/>
      <c r="F1439"/>
    </row>
    <row r="1440" spans="1:6" ht="15" x14ac:dyDescent="0.25">
      <c r="A1440"/>
      <c r="B1440"/>
      <c r="C1440"/>
      <c r="D1440"/>
      <c r="E1440"/>
      <c r="F1440"/>
    </row>
    <row r="1441" spans="1:6" ht="15" x14ac:dyDescent="0.25">
      <c r="A1441"/>
      <c r="B1441"/>
      <c r="C1441"/>
      <c r="D1441"/>
      <c r="E1441"/>
      <c r="F1441"/>
    </row>
    <row r="1442" spans="1:6" ht="15" x14ac:dyDescent="0.25">
      <c r="A1442"/>
      <c r="B1442"/>
      <c r="C1442"/>
      <c r="D1442"/>
      <c r="E1442"/>
      <c r="F1442"/>
    </row>
    <row r="1443" spans="1:6" ht="15" x14ac:dyDescent="0.25">
      <c r="A1443"/>
      <c r="B1443"/>
      <c r="C1443"/>
      <c r="D1443"/>
      <c r="E1443"/>
      <c r="F1443"/>
    </row>
    <row r="1444" spans="1:6" ht="15" x14ac:dyDescent="0.25">
      <c r="A1444"/>
      <c r="B1444"/>
      <c r="C1444"/>
      <c r="D1444"/>
      <c r="E1444"/>
      <c r="F1444"/>
    </row>
    <row r="1445" spans="1:6" ht="15" x14ac:dyDescent="0.25">
      <c r="A1445"/>
      <c r="B1445"/>
      <c r="C1445"/>
      <c r="D1445"/>
      <c r="E1445"/>
      <c r="F1445"/>
    </row>
    <row r="1446" spans="1:6" ht="15" x14ac:dyDescent="0.25">
      <c r="A1446"/>
      <c r="B1446"/>
      <c r="C1446"/>
      <c r="D1446"/>
      <c r="E1446"/>
      <c r="F1446"/>
    </row>
    <row r="1447" spans="1:6" ht="15" x14ac:dyDescent="0.25">
      <c r="A1447"/>
      <c r="B1447"/>
      <c r="C1447"/>
      <c r="D1447"/>
      <c r="E1447"/>
      <c r="F1447"/>
    </row>
    <row r="1448" spans="1:6" ht="15" x14ac:dyDescent="0.25">
      <c r="A1448"/>
      <c r="B1448"/>
      <c r="C1448"/>
      <c r="D1448"/>
      <c r="E1448"/>
      <c r="F1448"/>
    </row>
    <row r="1449" spans="1:6" ht="15" x14ac:dyDescent="0.25">
      <c r="A1449"/>
      <c r="B1449"/>
      <c r="C1449"/>
      <c r="D1449"/>
      <c r="E1449"/>
      <c r="F1449"/>
    </row>
    <row r="1450" spans="1:6" ht="15" x14ac:dyDescent="0.25">
      <c r="A1450"/>
      <c r="B1450"/>
      <c r="C1450"/>
      <c r="D1450"/>
      <c r="E1450"/>
      <c r="F1450"/>
    </row>
    <row r="1451" spans="1:6" ht="15" x14ac:dyDescent="0.25">
      <c r="A1451"/>
      <c r="B1451"/>
      <c r="C1451"/>
      <c r="D1451"/>
      <c r="E1451"/>
      <c r="F1451"/>
    </row>
    <row r="1452" spans="1:6" ht="15" x14ac:dyDescent="0.25">
      <c r="A1452"/>
      <c r="B1452"/>
      <c r="C1452"/>
      <c r="D1452"/>
      <c r="E1452"/>
      <c r="F1452"/>
    </row>
    <row r="1453" spans="1:6" ht="15" x14ac:dyDescent="0.25">
      <c r="A1453"/>
      <c r="B1453"/>
      <c r="C1453"/>
      <c r="D1453"/>
      <c r="E1453"/>
      <c r="F1453"/>
    </row>
    <row r="1454" spans="1:6" ht="15" x14ac:dyDescent="0.25">
      <c r="A1454"/>
      <c r="B1454"/>
      <c r="C1454"/>
      <c r="D1454"/>
      <c r="E1454"/>
      <c r="F1454"/>
    </row>
    <row r="1455" spans="1:6" ht="15" x14ac:dyDescent="0.25">
      <c r="A1455"/>
      <c r="B1455"/>
      <c r="C1455"/>
      <c r="D1455"/>
      <c r="E1455"/>
      <c r="F1455"/>
    </row>
    <row r="1456" spans="1:6" ht="15" x14ac:dyDescent="0.25">
      <c r="A1456"/>
      <c r="B1456"/>
      <c r="C1456"/>
      <c r="D1456"/>
      <c r="E1456"/>
      <c r="F1456"/>
    </row>
    <row r="1457" spans="1:6" ht="15" x14ac:dyDescent="0.25">
      <c r="A1457"/>
      <c r="B1457"/>
      <c r="C1457"/>
      <c r="D1457"/>
      <c r="E1457"/>
      <c r="F1457"/>
    </row>
    <row r="1458" spans="1:6" ht="15" x14ac:dyDescent="0.25">
      <c r="A1458"/>
      <c r="B1458"/>
      <c r="C1458"/>
      <c r="D1458"/>
      <c r="E1458"/>
      <c r="F1458"/>
    </row>
    <row r="1459" spans="1:6" ht="15" x14ac:dyDescent="0.25">
      <c r="A1459"/>
      <c r="B1459"/>
      <c r="C1459"/>
      <c r="D1459"/>
      <c r="E1459"/>
      <c r="F1459"/>
    </row>
    <row r="1460" spans="1:6" ht="15" x14ac:dyDescent="0.25">
      <c r="A1460"/>
      <c r="B1460"/>
      <c r="C1460"/>
      <c r="D1460"/>
      <c r="E1460"/>
      <c r="F1460"/>
    </row>
    <row r="1461" spans="1:6" ht="15" x14ac:dyDescent="0.25">
      <c r="A1461"/>
      <c r="B1461"/>
      <c r="C1461"/>
      <c r="D1461"/>
      <c r="E1461"/>
      <c r="F1461"/>
    </row>
    <row r="1462" spans="1:6" ht="15" x14ac:dyDescent="0.25">
      <c r="A1462"/>
      <c r="B1462"/>
      <c r="C1462"/>
      <c r="D1462"/>
      <c r="E1462"/>
      <c r="F1462"/>
    </row>
    <row r="1463" spans="1:6" ht="15" x14ac:dyDescent="0.25">
      <c r="A1463"/>
      <c r="B1463"/>
      <c r="C1463"/>
      <c r="D1463"/>
      <c r="E1463"/>
      <c r="F1463"/>
    </row>
    <row r="1464" spans="1:6" ht="15" x14ac:dyDescent="0.25">
      <c r="A1464"/>
      <c r="B1464"/>
      <c r="C1464"/>
      <c r="D1464"/>
      <c r="E1464"/>
      <c r="F1464"/>
    </row>
    <row r="1465" spans="1:6" ht="15" x14ac:dyDescent="0.25">
      <c r="A1465"/>
      <c r="B1465"/>
      <c r="C1465"/>
      <c r="D1465"/>
      <c r="E1465"/>
      <c r="F1465"/>
    </row>
    <row r="1466" spans="1:6" ht="15" x14ac:dyDescent="0.25">
      <c r="A1466"/>
      <c r="B1466"/>
      <c r="C1466"/>
      <c r="D1466"/>
      <c r="E1466"/>
      <c r="F1466"/>
    </row>
    <row r="1467" spans="1:6" ht="15" x14ac:dyDescent="0.25">
      <c r="A1467"/>
      <c r="B1467"/>
      <c r="C1467"/>
      <c r="D1467"/>
      <c r="E1467"/>
      <c r="F1467"/>
    </row>
    <row r="1468" spans="1:6" ht="15" x14ac:dyDescent="0.25">
      <c r="A1468"/>
      <c r="B1468"/>
      <c r="C1468"/>
      <c r="D1468"/>
      <c r="E1468"/>
      <c r="F1468"/>
    </row>
    <row r="1469" spans="1:6" ht="15" x14ac:dyDescent="0.25">
      <c r="A1469"/>
      <c r="B1469"/>
      <c r="C1469"/>
      <c r="D1469"/>
      <c r="E1469"/>
      <c r="F1469"/>
    </row>
    <row r="1470" spans="1:6" ht="15" x14ac:dyDescent="0.25">
      <c r="A1470"/>
      <c r="B1470"/>
      <c r="C1470"/>
      <c r="D1470"/>
      <c r="E1470"/>
      <c r="F1470"/>
    </row>
    <row r="1471" spans="1:6" ht="15" x14ac:dyDescent="0.25">
      <c r="A1471"/>
      <c r="B1471"/>
      <c r="C1471"/>
      <c r="D1471"/>
      <c r="E1471"/>
      <c r="F1471"/>
    </row>
    <row r="1472" spans="1:6" ht="15" x14ac:dyDescent="0.25">
      <c r="A1472"/>
      <c r="B1472"/>
      <c r="C1472"/>
      <c r="D1472"/>
      <c r="E1472"/>
      <c r="F1472"/>
    </row>
    <row r="1473" spans="1:6" ht="15" x14ac:dyDescent="0.25">
      <c r="A1473"/>
      <c r="B1473"/>
      <c r="C1473"/>
      <c r="D1473"/>
      <c r="E1473"/>
      <c r="F1473"/>
    </row>
    <row r="1474" spans="1:6" ht="15" x14ac:dyDescent="0.25">
      <c r="A1474"/>
      <c r="B1474"/>
      <c r="C1474"/>
      <c r="D1474"/>
      <c r="E1474"/>
      <c r="F1474"/>
    </row>
    <row r="1475" spans="1:6" ht="15" x14ac:dyDescent="0.25">
      <c r="A1475"/>
      <c r="B1475"/>
      <c r="C1475"/>
      <c r="D1475"/>
      <c r="E1475"/>
      <c r="F1475"/>
    </row>
    <row r="1476" spans="1:6" ht="15" x14ac:dyDescent="0.25">
      <c r="A1476"/>
      <c r="B1476"/>
      <c r="C1476"/>
      <c r="D1476"/>
      <c r="E1476"/>
      <c r="F1476"/>
    </row>
    <row r="1477" spans="1:6" ht="15" x14ac:dyDescent="0.25">
      <c r="A1477"/>
      <c r="B1477"/>
      <c r="C1477"/>
      <c r="D1477"/>
      <c r="E1477"/>
      <c r="F1477"/>
    </row>
    <row r="1478" spans="1:6" ht="15" x14ac:dyDescent="0.25">
      <c r="A1478"/>
      <c r="B1478"/>
      <c r="C1478"/>
      <c r="D1478"/>
      <c r="E1478"/>
      <c r="F1478"/>
    </row>
    <row r="1479" spans="1:6" ht="15" x14ac:dyDescent="0.25">
      <c r="A1479"/>
      <c r="B1479"/>
      <c r="C1479"/>
      <c r="D1479"/>
      <c r="E1479"/>
      <c r="F1479"/>
    </row>
    <row r="1480" spans="1:6" ht="15" x14ac:dyDescent="0.25">
      <c r="A1480"/>
      <c r="B1480"/>
      <c r="C1480"/>
      <c r="D1480"/>
      <c r="E1480"/>
      <c r="F1480"/>
    </row>
    <row r="1481" spans="1:6" ht="15" x14ac:dyDescent="0.25">
      <c r="A1481"/>
      <c r="B1481"/>
      <c r="C1481"/>
      <c r="D1481"/>
      <c r="E1481"/>
      <c r="F1481"/>
    </row>
    <row r="1482" spans="1:6" ht="15" x14ac:dyDescent="0.25">
      <c r="A1482"/>
      <c r="B1482"/>
      <c r="C1482"/>
      <c r="D1482"/>
      <c r="E1482"/>
      <c r="F1482"/>
    </row>
    <row r="1483" spans="1:6" ht="15" x14ac:dyDescent="0.25">
      <c r="A1483"/>
      <c r="B1483"/>
      <c r="C1483"/>
      <c r="D1483"/>
      <c r="E1483"/>
      <c r="F1483"/>
    </row>
    <row r="1484" spans="1:6" ht="15" x14ac:dyDescent="0.25">
      <c r="A1484"/>
      <c r="B1484"/>
      <c r="C1484"/>
      <c r="D1484"/>
      <c r="E1484"/>
      <c r="F1484"/>
    </row>
    <row r="1485" spans="1:6" ht="15" x14ac:dyDescent="0.25">
      <c r="A1485"/>
      <c r="B1485"/>
      <c r="C1485"/>
      <c r="D1485"/>
      <c r="E1485"/>
      <c r="F1485"/>
    </row>
    <row r="1486" spans="1:6" ht="15" x14ac:dyDescent="0.25">
      <c r="A1486"/>
      <c r="B1486"/>
      <c r="C1486"/>
      <c r="D1486"/>
      <c r="E1486"/>
      <c r="F1486"/>
    </row>
    <row r="1487" spans="1:6" ht="15" x14ac:dyDescent="0.25">
      <c r="A1487"/>
      <c r="B1487"/>
      <c r="C1487"/>
      <c r="D1487"/>
      <c r="E1487"/>
      <c r="F1487"/>
    </row>
    <row r="1488" spans="1:6" ht="15" x14ac:dyDescent="0.25">
      <c r="A1488"/>
      <c r="B1488"/>
      <c r="C1488"/>
      <c r="D1488"/>
      <c r="E1488"/>
      <c r="F1488"/>
    </row>
    <row r="1489" spans="1:6" ht="15" x14ac:dyDescent="0.25">
      <c r="A1489"/>
      <c r="B1489"/>
      <c r="C1489"/>
      <c r="D1489"/>
      <c r="E1489"/>
      <c r="F1489"/>
    </row>
    <row r="1490" spans="1:6" ht="15" x14ac:dyDescent="0.25">
      <c r="A1490"/>
      <c r="B1490"/>
      <c r="C1490"/>
      <c r="D1490"/>
      <c r="E1490"/>
      <c r="F1490"/>
    </row>
    <row r="1491" spans="1:6" ht="15" x14ac:dyDescent="0.25">
      <c r="A1491"/>
      <c r="B1491"/>
      <c r="C1491"/>
      <c r="D1491"/>
      <c r="E1491"/>
      <c r="F1491"/>
    </row>
    <row r="1492" spans="1:6" ht="15" x14ac:dyDescent="0.25">
      <c r="A1492"/>
      <c r="B1492"/>
      <c r="C1492"/>
      <c r="D1492"/>
      <c r="E1492"/>
      <c r="F1492"/>
    </row>
    <row r="1493" spans="1:6" ht="15" x14ac:dyDescent="0.25">
      <c r="A1493"/>
      <c r="B1493"/>
      <c r="C1493"/>
      <c r="D1493"/>
      <c r="E1493"/>
      <c r="F1493"/>
    </row>
    <row r="1494" spans="1:6" ht="15" x14ac:dyDescent="0.25">
      <c r="A1494"/>
      <c r="B1494"/>
      <c r="C1494"/>
      <c r="D1494"/>
      <c r="E1494"/>
      <c r="F1494"/>
    </row>
    <row r="1495" spans="1:6" ht="15" x14ac:dyDescent="0.25">
      <c r="A1495"/>
      <c r="B1495"/>
      <c r="C1495"/>
      <c r="D1495"/>
      <c r="E1495"/>
      <c r="F1495"/>
    </row>
    <row r="1496" spans="1:6" ht="15" x14ac:dyDescent="0.25">
      <c r="A1496"/>
      <c r="B1496"/>
      <c r="C1496"/>
      <c r="D1496"/>
      <c r="E1496"/>
      <c r="F1496"/>
    </row>
    <row r="1497" spans="1:6" ht="15" x14ac:dyDescent="0.25">
      <c r="A1497"/>
      <c r="B1497"/>
      <c r="C1497"/>
      <c r="D1497"/>
      <c r="E1497"/>
      <c r="F1497"/>
    </row>
    <row r="1498" spans="1:6" ht="15" x14ac:dyDescent="0.25">
      <c r="A1498"/>
      <c r="B1498"/>
      <c r="C1498"/>
      <c r="D1498"/>
      <c r="E1498"/>
      <c r="F1498"/>
    </row>
    <row r="1499" spans="1:6" ht="15" x14ac:dyDescent="0.25">
      <c r="A1499"/>
      <c r="B1499"/>
      <c r="C1499"/>
      <c r="D1499"/>
      <c r="E1499"/>
      <c r="F1499"/>
    </row>
    <row r="1500" spans="1:6" ht="15" x14ac:dyDescent="0.25">
      <c r="A1500"/>
      <c r="B1500"/>
      <c r="C1500"/>
      <c r="D1500"/>
      <c r="E1500"/>
      <c r="F1500"/>
    </row>
    <row r="1501" spans="1:6" ht="15" x14ac:dyDescent="0.25">
      <c r="A1501"/>
      <c r="B1501"/>
      <c r="C1501"/>
      <c r="D1501"/>
      <c r="E1501"/>
      <c r="F1501"/>
    </row>
    <row r="1502" spans="1:6" ht="15" x14ac:dyDescent="0.25">
      <c r="A1502"/>
      <c r="B1502"/>
      <c r="C1502"/>
      <c r="D1502"/>
      <c r="E1502"/>
      <c r="F1502"/>
    </row>
    <row r="1503" spans="1:6" ht="15" x14ac:dyDescent="0.25">
      <c r="A1503"/>
      <c r="B1503"/>
      <c r="C1503"/>
      <c r="D1503"/>
      <c r="E1503"/>
      <c r="F1503"/>
    </row>
    <row r="1504" spans="1:6" ht="15" x14ac:dyDescent="0.25">
      <c r="A1504"/>
      <c r="B1504"/>
      <c r="C1504"/>
      <c r="D1504"/>
      <c r="E1504"/>
      <c r="F1504"/>
    </row>
    <row r="1505" spans="1:6" ht="15" x14ac:dyDescent="0.25">
      <c r="A1505"/>
      <c r="B1505"/>
      <c r="C1505"/>
      <c r="D1505"/>
      <c r="E1505"/>
      <c r="F1505"/>
    </row>
    <row r="1506" spans="1:6" ht="15" x14ac:dyDescent="0.25">
      <c r="A1506"/>
      <c r="B1506"/>
      <c r="C1506"/>
      <c r="D1506"/>
      <c r="E1506"/>
      <c r="F1506"/>
    </row>
    <row r="1507" spans="1:6" ht="15" x14ac:dyDescent="0.25">
      <c r="A1507"/>
      <c r="B1507"/>
      <c r="C1507"/>
      <c r="D1507"/>
      <c r="E1507"/>
      <c r="F1507"/>
    </row>
    <row r="1508" spans="1:6" ht="15" x14ac:dyDescent="0.25">
      <c r="A1508"/>
      <c r="B1508"/>
      <c r="C1508"/>
      <c r="D1508"/>
      <c r="E1508"/>
      <c r="F1508"/>
    </row>
    <row r="1509" spans="1:6" ht="15" x14ac:dyDescent="0.25">
      <c r="A1509"/>
      <c r="B1509"/>
      <c r="C1509"/>
      <c r="D1509"/>
      <c r="E1509"/>
      <c r="F1509"/>
    </row>
    <row r="1510" spans="1:6" ht="15" x14ac:dyDescent="0.25">
      <c r="A1510"/>
      <c r="B1510"/>
      <c r="C1510"/>
      <c r="D1510"/>
      <c r="E1510"/>
      <c r="F1510"/>
    </row>
    <row r="1511" spans="1:6" ht="15" x14ac:dyDescent="0.25">
      <c r="A1511"/>
      <c r="B1511"/>
      <c r="C1511"/>
      <c r="D1511"/>
      <c r="E1511"/>
      <c r="F1511"/>
    </row>
    <row r="1512" spans="1:6" ht="15" x14ac:dyDescent="0.25">
      <c r="A1512"/>
      <c r="B1512"/>
      <c r="C1512"/>
      <c r="D1512"/>
      <c r="E1512"/>
      <c r="F1512"/>
    </row>
    <row r="1513" spans="1:6" ht="15" x14ac:dyDescent="0.25">
      <c r="A1513"/>
      <c r="B1513"/>
      <c r="C1513"/>
      <c r="D1513"/>
      <c r="E1513"/>
      <c r="F1513"/>
    </row>
    <row r="1514" spans="1:6" ht="15" x14ac:dyDescent="0.25">
      <c r="A1514"/>
      <c r="B1514"/>
      <c r="C1514"/>
      <c r="D1514"/>
      <c r="E1514"/>
      <c r="F1514"/>
    </row>
    <row r="1515" spans="1:6" ht="15" x14ac:dyDescent="0.25">
      <c r="A1515"/>
      <c r="B1515"/>
      <c r="C1515"/>
      <c r="D1515"/>
      <c r="E1515"/>
      <c r="F1515"/>
    </row>
    <row r="1516" spans="1:6" ht="15" x14ac:dyDescent="0.25">
      <c r="A1516"/>
      <c r="B1516"/>
      <c r="C1516"/>
      <c r="D1516"/>
      <c r="E1516"/>
      <c r="F1516"/>
    </row>
    <row r="1517" spans="1:6" ht="15" x14ac:dyDescent="0.25">
      <c r="A1517"/>
      <c r="B1517"/>
      <c r="C1517"/>
      <c r="D1517"/>
      <c r="E1517"/>
      <c r="F1517"/>
    </row>
    <row r="1518" spans="1:6" ht="15" x14ac:dyDescent="0.25">
      <c r="A1518"/>
      <c r="B1518"/>
      <c r="C1518"/>
      <c r="D1518"/>
      <c r="E1518"/>
      <c r="F1518"/>
    </row>
    <row r="1519" spans="1:6" ht="15" x14ac:dyDescent="0.25">
      <c r="A1519"/>
      <c r="B1519"/>
      <c r="C1519"/>
      <c r="D1519"/>
      <c r="E1519"/>
      <c r="F1519"/>
    </row>
    <row r="1520" spans="1:6" ht="15" x14ac:dyDescent="0.25">
      <c r="A1520"/>
      <c r="B1520"/>
      <c r="C1520"/>
      <c r="D1520"/>
      <c r="E1520"/>
      <c r="F1520"/>
    </row>
    <row r="1521" spans="1:6" ht="15" x14ac:dyDescent="0.25">
      <c r="A1521"/>
      <c r="B1521"/>
      <c r="C1521"/>
      <c r="D1521"/>
      <c r="E1521"/>
      <c r="F1521"/>
    </row>
    <row r="1522" spans="1:6" ht="15" x14ac:dyDescent="0.25">
      <c r="A1522"/>
      <c r="B1522"/>
      <c r="C1522"/>
      <c r="D1522"/>
      <c r="E1522"/>
      <c r="F1522"/>
    </row>
    <row r="1523" spans="1:6" ht="15" x14ac:dyDescent="0.25">
      <c r="A1523"/>
      <c r="B1523"/>
      <c r="C1523"/>
      <c r="D1523"/>
      <c r="E1523"/>
      <c r="F1523"/>
    </row>
    <row r="1524" spans="1:6" ht="15" x14ac:dyDescent="0.25">
      <c r="A1524"/>
      <c r="B1524"/>
      <c r="C1524"/>
      <c r="D1524"/>
      <c r="E1524"/>
      <c r="F1524"/>
    </row>
    <row r="1525" spans="1:6" ht="15" x14ac:dyDescent="0.25">
      <c r="A1525"/>
      <c r="B1525"/>
      <c r="C1525"/>
      <c r="D1525"/>
      <c r="E1525"/>
      <c r="F1525"/>
    </row>
    <row r="1526" spans="1:6" ht="15" x14ac:dyDescent="0.25">
      <c r="A1526"/>
      <c r="B1526"/>
      <c r="C1526"/>
      <c r="D1526"/>
      <c r="E1526"/>
      <c r="F1526"/>
    </row>
    <row r="1527" spans="1:6" ht="15" x14ac:dyDescent="0.25">
      <c r="A1527"/>
      <c r="B1527"/>
      <c r="C1527"/>
      <c r="D1527"/>
      <c r="E1527"/>
      <c r="F1527"/>
    </row>
    <row r="1528" spans="1:6" ht="15" x14ac:dyDescent="0.25">
      <c r="A1528"/>
      <c r="B1528"/>
      <c r="C1528"/>
      <c r="D1528"/>
      <c r="E1528"/>
      <c r="F1528"/>
    </row>
    <row r="1529" spans="1:6" ht="15" x14ac:dyDescent="0.25">
      <c r="A1529"/>
      <c r="B1529"/>
      <c r="C1529"/>
      <c r="D1529"/>
      <c r="E1529"/>
      <c r="F1529"/>
    </row>
    <row r="1530" spans="1:6" ht="15" x14ac:dyDescent="0.25">
      <c r="A1530"/>
      <c r="B1530"/>
      <c r="C1530"/>
      <c r="D1530"/>
      <c r="E1530"/>
      <c r="F1530"/>
    </row>
    <row r="1531" spans="1:6" ht="15" x14ac:dyDescent="0.25">
      <c r="A1531"/>
      <c r="B1531"/>
      <c r="C1531"/>
      <c r="D1531"/>
      <c r="E1531"/>
      <c r="F1531"/>
    </row>
    <row r="1532" spans="1:6" ht="15" x14ac:dyDescent="0.25">
      <c r="A1532"/>
      <c r="B1532"/>
      <c r="C1532"/>
      <c r="D1532"/>
      <c r="E1532"/>
      <c r="F1532"/>
    </row>
    <row r="1533" spans="1:6" ht="15" x14ac:dyDescent="0.25">
      <c r="A1533"/>
      <c r="B1533"/>
      <c r="C1533"/>
      <c r="D1533"/>
      <c r="E1533"/>
      <c r="F1533"/>
    </row>
    <row r="1534" spans="1:6" ht="15" x14ac:dyDescent="0.25">
      <c r="A1534"/>
      <c r="B1534"/>
      <c r="C1534"/>
      <c r="D1534"/>
      <c r="E1534"/>
      <c r="F1534"/>
    </row>
    <row r="1535" spans="1:6" ht="15" x14ac:dyDescent="0.25">
      <c r="A1535"/>
      <c r="B1535"/>
      <c r="C1535"/>
      <c r="D1535"/>
      <c r="E1535"/>
      <c r="F1535"/>
    </row>
    <row r="1536" spans="1:6" ht="15" x14ac:dyDescent="0.25">
      <c r="A1536"/>
      <c r="B1536"/>
      <c r="C1536"/>
      <c r="D1536"/>
      <c r="E1536"/>
      <c r="F1536"/>
    </row>
    <row r="1537" spans="1:6" ht="15" x14ac:dyDescent="0.25">
      <c r="A1537"/>
      <c r="B1537"/>
      <c r="C1537"/>
      <c r="D1537"/>
      <c r="E1537"/>
      <c r="F1537"/>
    </row>
    <row r="1538" spans="1:6" ht="15" x14ac:dyDescent="0.25">
      <c r="A1538"/>
      <c r="B1538"/>
      <c r="C1538"/>
      <c r="D1538"/>
      <c r="E1538"/>
      <c r="F1538"/>
    </row>
    <row r="1539" spans="1:6" ht="15" x14ac:dyDescent="0.25">
      <c r="A1539"/>
      <c r="B1539"/>
      <c r="C1539"/>
      <c r="D1539"/>
      <c r="E1539"/>
      <c r="F1539"/>
    </row>
    <row r="1540" spans="1:6" ht="15" x14ac:dyDescent="0.25">
      <c r="A1540"/>
      <c r="B1540"/>
      <c r="C1540"/>
      <c r="D1540"/>
      <c r="E1540"/>
      <c r="F1540"/>
    </row>
    <row r="1541" spans="1:6" ht="15" x14ac:dyDescent="0.25">
      <c r="A1541"/>
      <c r="B1541"/>
      <c r="C1541"/>
      <c r="D1541"/>
      <c r="E1541"/>
      <c r="F1541"/>
    </row>
    <row r="1542" spans="1:6" ht="15" x14ac:dyDescent="0.25">
      <c r="A1542"/>
      <c r="B1542"/>
      <c r="C1542"/>
      <c r="D1542"/>
      <c r="E1542"/>
      <c r="F1542"/>
    </row>
    <row r="1543" spans="1:6" ht="15" x14ac:dyDescent="0.25">
      <c r="A1543"/>
      <c r="B1543"/>
      <c r="C1543"/>
      <c r="D1543"/>
      <c r="E1543"/>
      <c r="F1543"/>
    </row>
    <row r="1544" spans="1:6" ht="15" x14ac:dyDescent="0.25">
      <c r="A1544"/>
      <c r="B1544"/>
      <c r="C1544"/>
      <c r="D1544"/>
      <c r="E1544"/>
      <c r="F1544"/>
    </row>
    <row r="1545" spans="1:6" ht="15" x14ac:dyDescent="0.25">
      <c r="A1545"/>
      <c r="B1545"/>
      <c r="C1545"/>
      <c r="D1545"/>
      <c r="E1545"/>
      <c r="F1545"/>
    </row>
    <row r="1546" spans="1:6" ht="15" x14ac:dyDescent="0.25">
      <c r="A1546"/>
      <c r="B1546"/>
      <c r="C1546"/>
      <c r="D1546"/>
      <c r="E1546"/>
      <c r="F1546"/>
    </row>
    <row r="1547" spans="1:6" ht="15" x14ac:dyDescent="0.25">
      <c r="A1547"/>
      <c r="B1547"/>
      <c r="C1547"/>
      <c r="D1547"/>
      <c r="E1547"/>
      <c r="F1547"/>
    </row>
    <row r="1548" spans="1:6" ht="15" x14ac:dyDescent="0.25">
      <c r="A1548"/>
      <c r="B1548"/>
      <c r="C1548"/>
      <c r="D1548"/>
      <c r="E1548"/>
      <c r="F1548"/>
    </row>
    <row r="1549" spans="1:6" ht="15" x14ac:dyDescent="0.25">
      <c r="A1549"/>
      <c r="B1549"/>
      <c r="C1549"/>
      <c r="D1549"/>
      <c r="E1549"/>
      <c r="F1549"/>
    </row>
    <row r="1550" spans="1:6" ht="15" x14ac:dyDescent="0.25">
      <c r="A1550"/>
      <c r="B1550"/>
      <c r="C1550"/>
      <c r="D1550"/>
      <c r="E1550"/>
      <c r="F1550"/>
    </row>
    <row r="1551" spans="1:6" ht="15" x14ac:dyDescent="0.25">
      <c r="A1551"/>
      <c r="B1551"/>
      <c r="C1551"/>
      <c r="D1551"/>
      <c r="E1551"/>
      <c r="F1551"/>
    </row>
    <row r="1552" spans="1:6" ht="15" x14ac:dyDescent="0.25">
      <c r="A1552"/>
      <c r="B1552"/>
      <c r="C1552"/>
      <c r="D1552"/>
      <c r="E1552"/>
      <c r="F1552"/>
    </row>
    <row r="1553" spans="1:6" ht="15" x14ac:dyDescent="0.25">
      <c r="A1553"/>
      <c r="B1553"/>
      <c r="C1553"/>
      <c r="D1553"/>
      <c r="E1553"/>
      <c r="F1553"/>
    </row>
    <row r="1554" spans="1:6" ht="15" x14ac:dyDescent="0.25">
      <c r="A1554"/>
      <c r="B1554"/>
      <c r="C1554"/>
      <c r="D1554"/>
      <c r="E1554"/>
      <c r="F1554"/>
    </row>
    <row r="1555" spans="1:6" ht="15" x14ac:dyDescent="0.25">
      <c r="A1555"/>
      <c r="B1555"/>
      <c r="C1555"/>
      <c r="D1555"/>
      <c r="E1555"/>
      <c r="F1555"/>
    </row>
    <row r="1556" spans="1:6" ht="15" x14ac:dyDescent="0.25">
      <c r="A1556"/>
      <c r="B1556"/>
      <c r="C1556"/>
      <c r="D1556"/>
      <c r="E1556"/>
      <c r="F1556"/>
    </row>
    <row r="1557" spans="1:6" ht="15" x14ac:dyDescent="0.25">
      <c r="A1557"/>
      <c r="B1557"/>
      <c r="C1557"/>
      <c r="D1557"/>
      <c r="E1557"/>
      <c r="F1557"/>
    </row>
    <row r="1558" spans="1:6" ht="15" x14ac:dyDescent="0.25">
      <c r="A1558"/>
      <c r="B1558"/>
      <c r="C1558"/>
      <c r="D1558"/>
      <c r="E1558"/>
      <c r="F1558"/>
    </row>
    <row r="1559" spans="1:6" ht="15" x14ac:dyDescent="0.25">
      <c r="A1559"/>
      <c r="B1559"/>
      <c r="C1559"/>
      <c r="D1559"/>
      <c r="E1559"/>
      <c r="F1559"/>
    </row>
    <row r="1560" spans="1:6" ht="15" x14ac:dyDescent="0.25">
      <c r="A1560"/>
      <c r="B1560"/>
      <c r="C1560"/>
      <c r="D1560"/>
      <c r="E1560"/>
      <c r="F1560"/>
    </row>
    <row r="1561" spans="1:6" ht="15" x14ac:dyDescent="0.25">
      <c r="A1561"/>
      <c r="B1561"/>
      <c r="C1561"/>
      <c r="D1561"/>
      <c r="E1561"/>
      <c r="F1561"/>
    </row>
    <row r="1562" spans="1:6" ht="15" x14ac:dyDescent="0.25">
      <c r="A1562"/>
      <c r="B1562"/>
      <c r="C1562"/>
      <c r="D1562"/>
      <c r="E1562"/>
      <c r="F1562"/>
    </row>
    <row r="1563" spans="1:6" ht="15" x14ac:dyDescent="0.25">
      <c r="A1563"/>
      <c r="B1563"/>
      <c r="C1563"/>
      <c r="D1563"/>
      <c r="E1563"/>
      <c r="F1563"/>
    </row>
    <row r="1564" spans="1:6" ht="15" x14ac:dyDescent="0.25">
      <c r="A1564"/>
      <c r="B1564"/>
      <c r="C1564"/>
      <c r="D1564"/>
      <c r="E1564"/>
      <c r="F1564"/>
    </row>
    <row r="1565" spans="1:6" ht="15" x14ac:dyDescent="0.25">
      <c r="A1565"/>
      <c r="B1565"/>
      <c r="C1565"/>
      <c r="D1565"/>
      <c r="E1565"/>
      <c r="F1565"/>
    </row>
    <row r="1566" spans="1:6" ht="15" x14ac:dyDescent="0.25">
      <c r="A1566"/>
      <c r="B1566"/>
      <c r="C1566"/>
      <c r="D1566"/>
      <c r="E1566"/>
      <c r="F1566"/>
    </row>
    <row r="1567" spans="1:6" ht="15" x14ac:dyDescent="0.25">
      <c r="A1567"/>
      <c r="B1567"/>
      <c r="C1567"/>
      <c r="D1567"/>
      <c r="E1567"/>
      <c r="F1567"/>
    </row>
    <row r="1568" spans="1:6" ht="15" x14ac:dyDescent="0.25">
      <c r="A1568"/>
      <c r="B1568"/>
      <c r="C1568"/>
      <c r="D1568"/>
      <c r="E1568"/>
      <c r="F1568"/>
    </row>
    <row r="1569" spans="1:6" ht="15" x14ac:dyDescent="0.25">
      <c r="A1569"/>
      <c r="B1569"/>
      <c r="C1569"/>
      <c r="D1569"/>
      <c r="E1569"/>
      <c r="F1569"/>
    </row>
    <row r="1570" spans="1:6" ht="15" x14ac:dyDescent="0.25">
      <c r="A1570"/>
      <c r="B1570"/>
      <c r="C1570"/>
      <c r="D1570"/>
      <c r="E1570"/>
      <c r="F1570"/>
    </row>
    <row r="1571" spans="1:6" ht="15" x14ac:dyDescent="0.25">
      <c r="A1571"/>
      <c r="B1571"/>
      <c r="C1571"/>
      <c r="D1571"/>
      <c r="E1571"/>
      <c r="F1571"/>
    </row>
    <row r="1572" spans="1:6" ht="15" x14ac:dyDescent="0.25">
      <c r="A1572"/>
      <c r="B1572"/>
      <c r="C1572"/>
      <c r="D1572"/>
      <c r="E1572"/>
      <c r="F1572"/>
    </row>
    <row r="1573" spans="1:6" ht="15" x14ac:dyDescent="0.25">
      <c r="A1573"/>
      <c r="B1573"/>
      <c r="C1573"/>
      <c r="D1573"/>
      <c r="E1573"/>
      <c r="F1573"/>
    </row>
    <row r="1574" spans="1:6" ht="15" x14ac:dyDescent="0.25">
      <c r="A1574"/>
      <c r="B1574"/>
      <c r="C1574"/>
      <c r="D1574"/>
      <c r="E1574"/>
      <c r="F1574"/>
    </row>
    <row r="1575" spans="1:6" ht="15" x14ac:dyDescent="0.25">
      <c r="A1575"/>
      <c r="B1575"/>
      <c r="C1575"/>
      <c r="D1575"/>
      <c r="E1575"/>
      <c r="F1575"/>
    </row>
    <row r="1576" spans="1:6" ht="15" x14ac:dyDescent="0.25">
      <c r="A1576"/>
      <c r="B1576"/>
      <c r="C1576"/>
      <c r="D1576"/>
      <c r="E1576"/>
      <c r="F1576"/>
    </row>
    <row r="1577" spans="1:6" ht="15" x14ac:dyDescent="0.25">
      <c r="A1577"/>
      <c r="B1577"/>
      <c r="C1577"/>
      <c r="D1577"/>
      <c r="E1577"/>
      <c r="F1577"/>
    </row>
    <row r="1578" spans="1:6" ht="15" x14ac:dyDescent="0.25">
      <c r="A1578"/>
      <c r="B1578"/>
      <c r="C1578"/>
      <c r="D1578"/>
      <c r="E1578"/>
      <c r="F1578"/>
    </row>
    <row r="1579" spans="1:6" ht="15" x14ac:dyDescent="0.25">
      <c r="A1579"/>
      <c r="B1579"/>
      <c r="C1579"/>
      <c r="D1579"/>
      <c r="E1579"/>
      <c r="F1579"/>
    </row>
    <row r="1580" spans="1:6" ht="15" x14ac:dyDescent="0.25">
      <c r="A1580"/>
      <c r="B1580"/>
      <c r="C1580"/>
      <c r="D1580"/>
      <c r="E1580"/>
      <c r="F1580"/>
    </row>
    <row r="1581" spans="1:6" ht="15" x14ac:dyDescent="0.25">
      <c r="A1581"/>
      <c r="B1581"/>
      <c r="C1581"/>
      <c r="D1581"/>
      <c r="E1581"/>
      <c r="F1581"/>
    </row>
    <row r="1582" spans="1:6" ht="15" x14ac:dyDescent="0.25">
      <c r="A1582"/>
      <c r="B1582"/>
      <c r="C1582"/>
      <c r="D1582"/>
      <c r="E1582"/>
      <c r="F1582"/>
    </row>
    <row r="1583" spans="1:6" ht="15" x14ac:dyDescent="0.25">
      <c r="A1583"/>
      <c r="B1583"/>
      <c r="C1583"/>
      <c r="D1583"/>
      <c r="E1583"/>
      <c r="F1583"/>
    </row>
    <row r="1584" spans="1:6" ht="15" x14ac:dyDescent="0.25">
      <c r="A1584"/>
      <c r="B1584"/>
      <c r="C1584"/>
      <c r="D1584"/>
      <c r="E1584"/>
      <c r="F1584"/>
    </row>
    <row r="1585" spans="1:6" ht="15" x14ac:dyDescent="0.25">
      <c r="A1585"/>
      <c r="B1585"/>
      <c r="C1585"/>
      <c r="D1585"/>
      <c r="E1585"/>
      <c r="F1585"/>
    </row>
    <row r="1586" spans="1:6" ht="15" x14ac:dyDescent="0.25">
      <c r="A1586"/>
      <c r="B1586"/>
      <c r="C1586"/>
      <c r="D1586"/>
      <c r="E1586"/>
      <c r="F1586"/>
    </row>
    <row r="1587" spans="1:6" ht="15" x14ac:dyDescent="0.25">
      <c r="A1587"/>
      <c r="B1587"/>
      <c r="C1587"/>
      <c r="D1587"/>
      <c r="E1587"/>
      <c r="F1587"/>
    </row>
    <row r="1588" spans="1:6" ht="15" x14ac:dyDescent="0.25">
      <c r="A1588"/>
      <c r="B1588"/>
      <c r="C1588"/>
      <c r="D1588"/>
      <c r="E1588"/>
      <c r="F1588"/>
    </row>
    <row r="1589" spans="1:6" ht="15" x14ac:dyDescent="0.25">
      <c r="A1589"/>
      <c r="B1589"/>
      <c r="C1589"/>
      <c r="D1589"/>
      <c r="E1589"/>
      <c r="F1589"/>
    </row>
    <row r="1590" spans="1:6" ht="15" x14ac:dyDescent="0.25">
      <c r="A1590"/>
      <c r="B1590"/>
      <c r="C1590"/>
      <c r="D1590"/>
      <c r="E1590"/>
      <c r="F1590"/>
    </row>
    <row r="1591" spans="1:6" ht="15" x14ac:dyDescent="0.25">
      <c r="A1591"/>
      <c r="B1591"/>
      <c r="C1591"/>
      <c r="D1591"/>
      <c r="E1591"/>
      <c r="F1591"/>
    </row>
    <row r="1592" spans="1:6" ht="15" x14ac:dyDescent="0.25">
      <c r="A1592"/>
      <c r="B1592"/>
      <c r="C1592"/>
      <c r="D1592"/>
      <c r="E1592"/>
      <c r="F1592"/>
    </row>
    <row r="1593" spans="1:6" ht="15" x14ac:dyDescent="0.25">
      <c r="A1593"/>
      <c r="B1593"/>
      <c r="C1593"/>
      <c r="D1593"/>
      <c r="E1593"/>
      <c r="F1593"/>
    </row>
    <row r="1594" spans="1:6" ht="15" x14ac:dyDescent="0.25">
      <c r="A1594"/>
      <c r="B1594"/>
      <c r="C1594"/>
      <c r="D1594"/>
      <c r="E1594"/>
      <c r="F1594"/>
    </row>
    <row r="1595" spans="1:6" ht="15" x14ac:dyDescent="0.25">
      <c r="A1595"/>
      <c r="B1595"/>
      <c r="C1595"/>
      <c r="D1595"/>
      <c r="E1595"/>
      <c r="F1595"/>
    </row>
    <row r="1596" spans="1:6" ht="15" x14ac:dyDescent="0.25">
      <c r="A1596"/>
      <c r="B1596"/>
      <c r="C1596"/>
      <c r="D1596"/>
      <c r="E1596"/>
      <c r="F1596"/>
    </row>
    <row r="1597" spans="1:6" ht="15" x14ac:dyDescent="0.25">
      <c r="A1597"/>
      <c r="B1597"/>
      <c r="C1597"/>
      <c r="D1597"/>
      <c r="E1597"/>
      <c r="F1597"/>
    </row>
    <row r="1598" spans="1:6" ht="15" x14ac:dyDescent="0.25">
      <c r="A1598"/>
      <c r="B1598"/>
      <c r="C1598"/>
      <c r="D1598"/>
      <c r="E1598"/>
      <c r="F1598"/>
    </row>
    <row r="1599" spans="1:6" ht="15" x14ac:dyDescent="0.25">
      <c r="A1599"/>
      <c r="B1599"/>
      <c r="C1599"/>
      <c r="D1599"/>
      <c r="E1599"/>
      <c r="F1599"/>
    </row>
    <row r="1600" spans="1:6" ht="15" x14ac:dyDescent="0.25">
      <c r="A1600"/>
      <c r="B1600"/>
      <c r="C1600"/>
      <c r="D1600"/>
      <c r="E1600"/>
      <c r="F1600"/>
    </row>
    <row r="1601" spans="1:6" ht="15" x14ac:dyDescent="0.25">
      <c r="A1601"/>
      <c r="B1601"/>
      <c r="C1601"/>
      <c r="D1601"/>
      <c r="E1601"/>
      <c r="F1601"/>
    </row>
    <row r="1602" spans="1:6" ht="15" x14ac:dyDescent="0.25">
      <c r="A1602"/>
      <c r="B1602"/>
      <c r="C1602"/>
      <c r="D1602"/>
      <c r="E1602"/>
      <c r="F1602"/>
    </row>
    <row r="1603" spans="1:6" ht="15" x14ac:dyDescent="0.25">
      <c r="A1603"/>
      <c r="B1603"/>
      <c r="C1603"/>
      <c r="D1603"/>
      <c r="E1603"/>
      <c r="F1603"/>
    </row>
    <row r="1604" spans="1:6" ht="15" x14ac:dyDescent="0.25">
      <c r="A1604"/>
      <c r="B1604"/>
      <c r="C1604"/>
      <c r="D1604"/>
      <c r="E1604"/>
      <c r="F1604"/>
    </row>
    <row r="1605" spans="1:6" ht="15" x14ac:dyDescent="0.25">
      <c r="A1605"/>
      <c r="B1605"/>
      <c r="C1605"/>
      <c r="D1605"/>
      <c r="E1605"/>
      <c r="F1605"/>
    </row>
    <row r="1606" spans="1:6" ht="15" x14ac:dyDescent="0.25">
      <c r="A1606"/>
      <c r="B1606"/>
      <c r="C1606"/>
      <c r="D1606"/>
      <c r="E1606"/>
      <c r="F1606"/>
    </row>
    <row r="1607" spans="1:6" ht="15" x14ac:dyDescent="0.25">
      <c r="A1607"/>
      <c r="B1607"/>
      <c r="C1607"/>
      <c r="D1607"/>
      <c r="E1607"/>
      <c r="F1607"/>
    </row>
    <row r="1608" spans="1:6" ht="15" x14ac:dyDescent="0.25">
      <c r="A1608"/>
      <c r="B1608"/>
      <c r="C1608"/>
      <c r="D1608"/>
      <c r="E1608"/>
      <c r="F1608"/>
    </row>
    <row r="1609" spans="1:6" ht="15" x14ac:dyDescent="0.25">
      <c r="A1609"/>
      <c r="B1609"/>
      <c r="C1609"/>
      <c r="D1609"/>
      <c r="E1609"/>
      <c r="F1609"/>
    </row>
    <row r="1610" spans="1:6" ht="15" x14ac:dyDescent="0.25">
      <c r="A1610"/>
      <c r="B1610"/>
      <c r="C1610"/>
      <c r="D1610"/>
      <c r="E1610"/>
      <c r="F1610"/>
    </row>
    <row r="1611" spans="1:6" ht="15" x14ac:dyDescent="0.25">
      <c r="A1611"/>
      <c r="B1611"/>
      <c r="C1611"/>
      <c r="D1611"/>
      <c r="E1611"/>
      <c r="F1611"/>
    </row>
    <row r="1612" spans="1:6" ht="15" x14ac:dyDescent="0.25">
      <c r="A1612"/>
      <c r="B1612"/>
      <c r="C1612"/>
      <c r="D1612"/>
      <c r="E1612"/>
      <c r="F1612"/>
    </row>
    <row r="1613" spans="1:6" ht="15" x14ac:dyDescent="0.25">
      <c r="A1613"/>
      <c r="B1613"/>
      <c r="C1613"/>
      <c r="D1613"/>
      <c r="E1613"/>
      <c r="F1613"/>
    </row>
    <row r="1614" spans="1:6" ht="15" x14ac:dyDescent="0.25">
      <c r="A1614"/>
      <c r="B1614"/>
      <c r="C1614"/>
      <c r="D1614"/>
      <c r="E1614"/>
      <c r="F1614"/>
    </row>
    <row r="1615" spans="1:6" ht="15" x14ac:dyDescent="0.25">
      <c r="A1615"/>
      <c r="B1615"/>
      <c r="C1615"/>
      <c r="D1615"/>
      <c r="E1615"/>
      <c r="F1615"/>
    </row>
    <row r="1616" spans="1:6" ht="15" x14ac:dyDescent="0.25">
      <c r="A1616"/>
      <c r="B1616"/>
      <c r="C1616"/>
      <c r="D1616"/>
      <c r="E1616"/>
      <c r="F1616"/>
    </row>
    <row r="1617" spans="1:6" ht="15" x14ac:dyDescent="0.25">
      <c r="A1617"/>
      <c r="B1617"/>
      <c r="C1617"/>
      <c r="D1617"/>
      <c r="E1617"/>
      <c r="F1617"/>
    </row>
    <row r="1618" spans="1:6" ht="15" x14ac:dyDescent="0.25">
      <c r="A1618"/>
      <c r="B1618"/>
      <c r="C1618"/>
      <c r="D1618"/>
      <c r="E1618"/>
      <c r="F1618"/>
    </row>
    <row r="1619" spans="1:6" ht="15" x14ac:dyDescent="0.25">
      <c r="A1619"/>
      <c r="B1619"/>
      <c r="C1619"/>
      <c r="D1619"/>
      <c r="E1619"/>
      <c r="F1619"/>
    </row>
    <row r="1620" spans="1:6" ht="15" x14ac:dyDescent="0.25">
      <c r="A1620"/>
      <c r="B1620"/>
      <c r="C1620"/>
      <c r="D1620"/>
      <c r="E1620"/>
      <c r="F1620"/>
    </row>
    <row r="1621" spans="1:6" ht="15" x14ac:dyDescent="0.25">
      <c r="A1621"/>
      <c r="B1621"/>
      <c r="C1621"/>
      <c r="D1621"/>
      <c r="E1621"/>
      <c r="F1621"/>
    </row>
    <row r="1622" spans="1:6" ht="15" x14ac:dyDescent="0.25">
      <c r="A1622"/>
      <c r="B1622"/>
      <c r="C1622"/>
      <c r="D1622"/>
      <c r="E1622"/>
      <c r="F1622"/>
    </row>
    <row r="1623" spans="1:6" ht="15" x14ac:dyDescent="0.25">
      <c r="A1623"/>
      <c r="B1623"/>
      <c r="C1623"/>
      <c r="D1623"/>
      <c r="E1623"/>
      <c r="F1623"/>
    </row>
    <row r="1624" spans="1:6" ht="15" x14ac:dyDescent="0.25">
      <c r="A1624"/>
      <c r="B1624"/>
      <c r="C1624"/>
      <c r="D1624"/>
      <c r="E1624"/>
      <c r="F1624"/>
    </row>
    <row r="1625" spans="1:6" ht="15" x14ac:dyDescent="0.25">
      <c r="A1625"/>
      <c r="B1625"/>
      <c r="C1625"/>
      <c r="D1625"/>
      <c r="E1625"/>
      <c r="F1625"/>
    </row>
    <row r="1626" spans="1:6" ht="15" x14ac:dyDescent="0.25">
      <c r="A1626"/>
      <c r="B1626"/>
      <c r="C1626"/>
      <c r="D1626"/>
      <c r="E1626"/>
      <c r="F1626"/>
    </row>
    <row r="1627" spans="1:6" ht="15" x14ac:dyDescent="0.25">
      <c r="A1627"/>
      <c r="B1627"/>
      <c r="C1627"/>
      <c r="D1627"/>
      <c r="E1627"/>
      <c r="F1627"/>
    </row>
    <row r="1628" spans="1:6" ht="15" x14ac:dyDescent="0.25">
      <c r="A1628"/>
      <c r="B1628"/>
      <c r="C1628"/>
      <c r="D1628"/>
      <c r="E1628"/>
      <c r="F1628"/>
    </row>
    <row r="1629" spans="1:6" ht="15" x14ac:dyDescent="0.25">
      <c r="A1629"/>
      <c r="B1629"/>
      <c r="C1629"/>
      <c r="D1629"/>
      <c r="E1629"/>
      <c r="F1629"/>
    </row>
    <row r="1630" spans="1:6" ht="15" x14ac:dyDescent="0.25">
      <c r="A1630"/>
      <c r="B1630"/>
      <c r="C1630"/>
      <c r="D1630"/>
      <c r="E1630"/>
      <c r="F1630"/>
    </row>
    <row r="1631" spans="1:6" ht="15" x14ac:dyDescent="0.25">
      <c r="A1631"/>
      <c r="B1631"/>
      <c r="C1631"/>
      <c r="D1631"/>
      <c r="E1631"/>
      <c r="F1631"/>
    </row>
    <row r="1632" spans="1:6" ht="15" x14ac:dyDescent="0.25">
      <c r="A1632"/>
      <c r="B1632"/>
      <c r="C1632"/>
      <c r="D1632"/>
      <c r="E1632"/>
      <c r="F1632"/>
    </row>
    <row r="1633" spans="1:6" ht="15" x14ac:dyDescent="0.25">
      <c r="A1633"/>
      <c r="B1633"/>
      <c r="C1633"/>
      <c r="D1633"/>
      <c r="E1633"/>
      <c r="F1633"/>
    </row>
    <row r="1634" spans="1:6" ht="15" x14ac:dyDescent="0.25">
      <c r="A1634"/>
      <c r="B1634"/>
      <c r="C1634"/>
      <c r="D1634"/>
      <c r="E1634"/>
      <c r="F1634"/>
    </row>
    <row r="1635" spans="1:6" ht="15" x14ac:dyDescent="0.25">
      <c r="A1635"/>
      <c r="B1635"/>
      <c r="C1635"/>
      <c r="D1635"/>
      <c r="E1635"/>
      <c r="F1635"/>
    </row>
    <row r="1636" spans="1:6" ht="15" x14ac:dyDescent="0.25">
      <c r="A1636"/>
      <c r="B1636"/>
      <c r="C1636"/>
      <c r="D1636"/>
      <c r="E1636"/>
      <c r="F1636"/>
    </row>
    <row r="1637" spans="1:6" ht="15" x14ac:dyDescent="0.25">
      <c r="A1637"/>
      <c r="B1637"/>
      <c r="C1637"/>
      <c r="D1637"/>
      <c r="E1637"/>
      <c r="F1637"/>
    </row>
    <row r="1638" spans="1:6" ht="15" x14ac:dyDescent="0.25">
      <c r="A1638"/>
      <c r="B1638"/>
      <c r="C1638"/>
      <c r="D1638"/>
      <c r="E1638"/>
      <c r="F1638"/>
    </row>
    <row r="1639" spans="1:6" ht="15" x14ac:dyDescent="0.25">
      <c r="A1639"/>
      <c r="B1639"/>
      <c r="C1639"/>
      <c r="D1639"/>
      <c r="E1639"/>
      <c r="F1639"/>
    </row>
    <row r="1640" spans="1:6" ht="15" x14ac:dyDescent="0.25">
      <c r="A1640"/>
      <c r="B1640"/>
      <c r="C1640"/>
      <c r="D1640"/>
      <c r="E1640"/>
      <c r="F1640"/>
    </row>
    <row r="1641" spans="1:6" ht="15" x14ac:dyDescent="0.25">
      <c r="A1641"/>
      <c r="B1641"/>
      <c r="C1641"/>
      <c r="D1641"/>
      <c r="E1641"/>
      <c r="F1641"/>
    </row>
    <row r="1642" spans="1:6" ht="15" x14ac:dyDescent="0.25">
      <c r="A1642"/>
      <c r="B1642"/>
      <c r="C1642"/>
      <c r="D1642"/>
      <c r="E1642"/>
      <c r="F1642"/>
    </row>
    <row r="1643" spans="1:6" ht="15" x14ac:dyDescent="0.25">
      <c r="A1643"/>
      <c r="B1643"/>
      <c r="C1643"/>
      <c r="D1643"/>
      <c r="E1643"/>
      <c r="F1643"/>
    </row>
    <row r="1644" spans="1:6" ht="15" x14ac:dyDescent="0.25">
      <c r="A1644"/>
      <c r="B1644"/>
      <c r="C1644"/>
      <c r="D1644"/>
      <c r="E1644"/>
      <c r="F1644"/>
    </row>
    <row r="1645" spans="1:6" ht="15" x14ac:dyDescent="0.25">
      <c r="A1645"/>
      <c r="B1645"/>
      <c r="C1645"/>
      <c r="D1645"/>
      <c r="E1645"/>
      <c r="F1645"/>
    </row>
    <row r="1646" spans="1:6" ht="15" x14ac:dyDescent="0.25">
      <c r="A1646"/>
      <c r="B1646"/>
      <c r="C1646"/>
      <c r="D1646"/>
      <c r="E1646"/>
      <c r="F1646"/>
    </row>
    <row r="1647" spans="1:6" ht="15" x14ac:dyDescent="0.25">
      <c r="A1647"/>
      <c r="B1647"/>
      <c r="C1647"/>
      <c r="D1647"/>
      <c r="E1647"/>
      <c r="F1647"/>
    </row>
    <row r="1648" spans="1:6" ht="15" x14ac:dyDescent="0.25">
      <c r="A1648"/>
      <c r="B1648"/>
      <c r="C1648"/>
      <c r="D1648"/>
      <c r="E1648"/>
      <c r="F1648"/>
    </row>
    <row r="1649" spans="1:6" ht="15" x14ac:dyDescent="0.25">
      <c r="A1649"/>
      <c r="B1649"/>
      <c r="C1649"/>
      <c r="D1649"/>
      <c r="E1649"/>
      <c r="F1649"/>
    </row>
    <row r="1650" spans="1:6" ht="15" x14ac:dyDescent="0.25">
      <c r="A1650"/>
      <c r="B1650"/>
      <c r="C1650"/>
      <c r="D1650"/>
      <c r="E1650"/>
      <c r="F1650"/>
    </row>
    <row r="1651" spans="1:6" ht="15" x14ac:dyDescent="0.25">
      <c r="A1651"/>
      <c r="B1651"/>
      <c r="C1651"/>
      <c r="D1651"/>
      <c r="E1651"/>
      <c r="F1651"/>
    </row>
    <row r="1652" spans="1:6" ht="15" x14ac:dyDescent="0.25">
      <c r="A1652"/>
      <c r="B1652"/>
      <c r="C1652"/>
      <c r="D1652"/>
      <c r="E1652"/>
      <c r="F1652"/>
    </row>
    <row r="1653" spans="1:6" ht="15" x14ac:dyDescent="0.25">
      <c r="A1653"/>
      <c r="B1653"/>
      <c r="C1653"/>
      <c r="D1653"/>
      <c r="E1653"/>
      <c r="F1653"/>
    </row>
    <row r="1654" spans="1:6" ht="15" x14ac:dyDescent="0.25">
      <c r="A1654"/>
      <c r="B1654"/>
      <c r="C1654"/>
      <c r="D1654"/>
      <c r="E1654"/>
      <c r="F1654"/>
    </row>
    <row r="1655" spans="1:6" ht="15" x14ac:dyDescent="0.25">
      <c r="A1655"/>
      <c r="B1655"/>
      <c r="C1655"/>
      <c r="D1655"/>
      <c r="E1655"/>
      <c r="F1655"/>
    </row>
    <row r="1656" spans="1:6" ht="15" x14ac:dyDescent="0.25">
      <c r="A1656"/>
      <c r="B1656"/>
      <c r="C1656"/>
      <c r="D1656"/>
      <c r="E1656"/>
      <c r="F1656"/>
    </row>
    <row r="1657" spans="1:6" ht="15" x14ac:dyDescent="0.25">
      <c r="A1657"/>
      <c r="B1657"/>
      <c r="C1657"/>
      <c r="D1657"/>
      <c r="E1657"/>
      <c r="F1657"/>
    </row>
    <row r="1658" spans="1:6" ht="15" x14ac:dyDescent="0.25">
      <c r="A1658"/>
      <c r="B1658"/>
      <c r="C1658"/>
      <c r="D1658"/>
      <c r="E1658"/>
      <c r="F1658"/>
    </row>
    <row r="1659" spans="1:6" ht="15" x14ac:dyDescent="0.25">
      <c r="A1659"/>
      <c r="B1659"/>
      <c r="C1659"/>
      <c r="D1659"/>
      <c r="E1659"/>
      <c r="F1659"/>
    </row>
    <row r="1660" spans="1:6" ht="15" x14ac:dyDescent="0.25">
      <c r="A1660"/>
      <c r="B1660"/>
      <c r="C1660"/>
      <c r="D1660"/>
      <c r="E1660"/>
      <c r="F1660"/>
    </row>
    <row r="1661" spans="1:6" ht="15" x14ac:dyDescent="0.25">
      <c r="A1661"/>
      <c r="B1661"/>
      <c r="C1661"/>
      <c r="D1661"/>
      <c r="E1661"/>
      <c r="F1661"/>
    </row>
    <row r="1662" spans="1:6" ht="15" x14ac:dyDescent="0.25">
      <c r="A1662"/>
      <c r="B1662"/>
      <c r="C1662"/>
      <c r="D1662"/>
      <c r="E1662"/>
      <c r="F1662"/>
    </row>
    <row r="1663" spans="1:6" ht="15" x14ac:dyDescent="0.25">
      <c r="A1663"/>
      <c r="B1663"/>
      <c r="C1663"/>
      <c r="D1663"/>
      <c r="E1663"/>
      <c r="F1663"/>
    </row>
    <row r="1664" spans="1:6" ht="15" x14ac:dyDescent="0.25">
      <c r="A1664"/>
      <c r="B1664"/>
      <c r="C1664"/>
      <c r="D1664"/>
      <c r="E1664"/>
      <c r="F1664"/>
    </row>
    <row r="1665" spans="1:6" ht="15" x14ac:dyDescent="0.25">
      <c r="A1665"/>
      <c r="B1665"/>
      <c r="C1665"/>
      <c r="D1665"/>
      <c r="E1665"/>
      <c r="F1665"/>
    </row>
    <row r="1666" spans="1:6" ht="15" x14ac:dyDescent="0.25">
      <c r="A1666"/>
      <c r="B1666"/>
      <c r="C1666"/>
      <c r="D1666"/>
      <c r="E1666"/>
      <c r="F1666"/>
    </row>
    <row r="1667" spans="1:6" ht="15" x14ac:dyDescent="0.25">
      <c r="A1667"/>
      <c r="B1667"/>
      <c r="C1667"/>
      <c r="D1667"/>
      <c r="E1667"/>
      <c r="F1667"/>
    </row>
    <row r="1668" spans="1:6" ht="15" x14ac:dyDescent="0.25">
      <c r="A1668"/>
      <c r="B1668"/>
      <c r="C1668"/>
      <c r="D1668"/>
      <c r="E1668"/>
      <c r="F1668"/>
    </row>
    <row r="1669" spans="1:6" ht="15" x14ac:dyDescent="0.25">
      <c r="A1669"/>
      <c r="B1669"/>
      <c r="C1669"/>
      <c r="D1669"/>
      <c r="E1669"/>
      <c r="F1669"/>
    </row>
    <row r="1670" spans="1:6" ht="15" x14ac:dyDescent="0.25">
      <c r="A1670"/>
      <c r="B1670"/>
      <c r="C1670"/>
      <c r="D1670"/>
      <c r="E1670"/>
      <c r="F1670"/>
    </row>
    <row r="1671" spans="1:6" ht="15" x14ac:dyDescent="0.25">
      <c r="A1671"/>
      <c r="B1671"/>
      <c r="C1671"/>
      <c r="D1671"/>
      <c r="E1671"/>
      <c r="F1671"/>
    </row>
    <row r="1672" spans="1:6" ht="15" x14ac:dyDescent="0.25">
      <c r="A1672"/>
      <c r="B1672"/>
      <c r="C1672"/>
      <c r="D1672"/>
      <c r="E1672"/>
      <c r="F1672"/>
    </row>
    <row r="1673" spans="1:6" ht="15" x14ac:dyDescent="0.25">
      <c r="A1673"/>
      <c r="B1673"/>
      <c r="C1673"/>
      <c r="D1673"/>
      <c r="E1673"/>
      <c r="F1673"/>
    </row>
    <row r="1674" spans="1:6" ht="15" x14ac:dyDescent="0.25">
      <c r="A1674"/>
      <c r="B1674"/>
      <c r="C1674"/>
      <c r="D1674"/>
      <c r="E1674"/>
      <c r="F1674"/>
    </row>
    <row r="1675" spans="1:6" ht="15" x14ac:dyDescent="0.25">
      <c r="A1675"/>
      <c r="B1675"/>
      <c r="C1675"/>
      <c r="D1675"/>
      <c r="E1675"/>
      <c r="F1675"/>
    </row>
    <row r="1676" spans="1:6" ht="15" x14ac:dyDescent="0.25">
      <c r="A1676"/>
      <c r="B1676"/>
      <c r="C1676"/>
      <c r="D1676"/>
      <c r="E1676"/>
      <c r="F1676"/>
    </row>
    <row r="1677" spans="1:6" ht="15" x14ac:dyDescent="0.25">
      <c r="A1677"/>
      <c r="B1677"/>
      <c r="C1677"/>
      <c r="D1677"/>
      <c r="E1677"/>
      <c r="F1677"/>
    </row>
    <row r="1678" spans="1:6" ht="15" x14ac:dyDescent="0.25">
      <c r="A1678"/>
      <c r="B1678"/>
      <c r="C1678"/>
      <c r="D1678"/>
      <c r="E1678"/>
      <c r="F1678"/>
    </row>
    <row r="1679" spans="1:6" ht="15" x14ac:dyDescent="0.25">
      <c r="A1679"/>
      <c r="B1679"/>
      <c r="C1679"/>
      <c r="D1679"/>
      <c r="E1679"/>
      <c r="F1679"/>
    </row>
    <row r="1680" spans="1:6" ht="15" x14ac:dyDescent="0.25">
      <c r="A1680"/>
      <c r="B1680"/>
      <c r="C1680"/>
      <c r="D1680"/>
      <c r="E1680"/>
      <c r="F1680"/>
    </row>
    <row r="1681" spans="1:6" ht="15" x14ac:dyDescent="0.25">
      <c r="A1681"/>
      <c r="B1681"/>
      <c r="C1681"/>
      <c r="D1681"/>
      <c r="E1681"/>
      <c r="F1681"/>
    </row>
    <row r="1682" spans="1:6" ht="15" x14ac:dyDescent="0.25">
      <c r="A1682"/>
      <c r="B1682"/>
      <c r="C1682"/>
      <c r="D1682"/>
      <c r="E1682"/>
      <c r="F1682"/>
    </row>
    <row r="1683" spans="1:6" ht="15" x14ac:dyDescent="0.25">
      <c r="A1683"/>
      <c r="B1683"/>
      <c r="C1683"/>
      <c r="D1683"/>
      <c r="E1683"/>
      <c r="F1683"/>
    </row>
    <row r="1684" spans="1:6" ht="15" x14ac:dyDescent="0.25">
      <c r="A1684"/>
      <c r="B1684"/>
      <c r="C1684"/>
      <c r="D1684"/>
      <c r="E1684"/>
      <c r="F1684"/>
    </row>
    <row r="1685" spans="1:6" ht="15" x14ac:dyDescent="0.25">
      <c r="A1685"/>
      <c r="B1685"/>
      <c r="C1685"/>
      <c r="D1685"/>
      <c r="E1685"/>
      <c r="F1685"/>
    </row>
    <row r="1686" spans="1:6" ht="15" x14ac:dyDescent="0.25">
      <c r="A1686"/>
      <c r="B1686"/>
      <c r="C1686"/>
      <c r="D1686"/>
      <c r="E1686"/>
      <c r="F1686"/>
    </row>
    <row r="1687" spans="1:6" ht="15" x14ac:dyDescent="0.25">
      <c r="A1687"/>
      <c r="B1687"/>
      <c r="C1687"/>
      <c r="D1687"/>
      <c r="E1687"/>
      <c r="F1687"/>
    </row>
    <row r="1688" spans="1:6" ht="15" x14ac:dyDescent="0.25">
      <c r="A1688"/>
      <c r="B1688"/>
      <c r="C1688"/>
      <c r="D1688"/>
      <c r="E1688"/>
      <c r="F1688"/>
    </row>
    <row r="1689" spans="1:6" ht="15" x14ac:dyDescent="0.25">
      <c r="A1689"/>
      <c r="B1689"/>
      <c r="C1689"/>
      <c r="D1689"/>
      <c r="E1689"/>
      <c r="F1689"/>
    </row>
    <row r="1690" spans="1:6" ht="15" x14ac:dyDescent="0.25">
      <c r="A1690"/>
      <c r="B1690"/>
      <c r="C1690"/>
      <c r="D1690"/>
      <c r="E1690"/>
      <c r="F1690"/>
    </row>
    <row r="1691" spans="1:6" ht="15" x14ac:dyDescent="0.25">
      <c r="A1691"/>
      <c r="B1691"/>
      <c r="C1691"/>
      <c r="D1691"/>
      <c r="E1691"/>
      <c r="F1691"/>
    </row>
    <row r="1692" spans="1:6" ht="15" x14ac:dyDescent="0.25">
      <c r="A1692"/>
      <c r="B1692"/>
      <c r="C1692"/>
      <c r="D1692"/>
      <c r="E1692"/>
      <c r="F1692"/>
    </row>
    <row r="1693" spans="1:6" ht="15" x14ac:dyDescent="0.25">
      <c r="A1693"/>
      <c r="B1693"/>
      <c r="C1693"/>
      <c r="D1693"/>
      <c r="E1693"/>
      <c r="F1693"/>
    </row>
    <row r="1694" spans="1:6" ht="15" x14ac:dyDescent="0.25">
      <c r="A1694"/>
      <c r="B1694"/>
      <c r="C1694"/>
      <c r="D1694"/>
      <c r="E1694"/>
      <c r="F1694"/>
    </row>
    <row r="1695" spans="1:6" ht="15" x14ac:dyDescent="0.25">
      <c r="A1695"/>
      <c r="B1695"/>
      <c r="C1695"/>
      <c r="D1695"/>
      <c r="E1695"/>
      <c r="F1695"/>
    </row>
    <row r="1696" spans="1:6" ht="15" x14ac:dyDescent="0.25">
      <c r="A1696"/>
      <c r="B1696"/>
      <c r="C1696"/>
      <c r="D1696"/>
      <c r="E1696"/>
      <c r="F1696"/>
    </row>
    <row r="1697" spans="1:6" ht="15" x14ac:dyDescent="0.25">
      <c r="A1697"/>
      <c r="B1697"/>
      <c r="C1697"/>
      <c r="D1697"/>
      <c r="E1697"/>
      <c r="F1697"/>
    </row>
    <row r="1698" spans="1:6" ht="15" x14ac:dyDescent="0.25">
      <c r="A1698"/>
      <c r="B1698"/>
      <c r="C1698"/>
      <c r="D1698"/>
      <c r="E1698"/>
      <c r="F1698"/>
    </row>
    <row r="1699" spans="1:6" ht="15" x14ac:dyDescent="0.25">
      <c r="A1699"/>
      <c r="B1699"/>
      <c r="C1699"/>
      <c r="D1699"/>
      <c r="E1699"/>
      <c r="F1699"/>
    </row>
    <row r="1700" spans="1:6" ht="15" x14ac:dyDescent="0.25">
      <c r="A1700"/>
      <c r="B1700"/>
      <c r="C1700"/>
      <c r="D1700"/>
      <c r="E1700"/>
      <c r="F1700"/>
    </row>
    <row r="1701" spans="1:6" ht="15" x14ac:dyDescent="0.25">
      <c r="A1701"/>
      <c r="B1701"/>
      <c r="C1701"/>
      <c r="D1701"/>
      <c r="E1701"/>
      <c r="F1701"/>
    </row>
    <row r="1702" spans="1:6" ht="15" x14ac:dyDescent="0.25">
      <c r="A1702"/>
      <c r="B1702"/>
      <c r="C1702"/>
      <c r="D1702"/>
      <c r="E1702"/>
      <c r="F1702"/>
    </row>
    <row r="1703" spans="1:6" ht="15" x14ac:dyDescent="0.25">
      <c r="A1703"/>
      <c r="B1703"/>
      <c r="C1703"/>
      <c r="D1703"/>
      <c r="E1703"/>
      <c r="F1703"/>
    </row>
    <row r="1704" spans="1:6" ht="15" x14ac:dyDescent="0.25">
      <c r="A1704"/>
      <c r="B1704"/>
      <c r="C1704"/>
      <c r="D1704"/>
      <c r="E1704"/>
      <c r="F1704"/>
    </row>
    <row r="1705" spans="1:6" ht="15" x14ac:dyDescent="0.25">
      <c r="A1705"/>
      <c r="B1705"/>
      <c r="C1705"/>
      <c r="D1705"/>
      <c r="E1705"/>
      <c r="F1705"/>
    </row>
    <row r="1706" spans="1:6" ht="15" x14ac:dyDescent="0.25">
      <c r="A1706"/>
      <c r="B1706"/>
      <c r="C1706"/>
      <c r="D1706"/>
      <c r="E1706"/>
      <c r="F1706"/>
    </row>
    <row r="1707" spans="1:6" ht="15" x14ac:dyDescent="0.25">
      <c r="A1707"/>
      <c r="B1707"/>
      <c r="C1707"/>
      <c r="D1707"/>
      <c r="E1707"/>
      <c r="F1707"/>
    </row>
    <row r="1708" spans="1:6" ht="15" x14ac:dyDescent="0.25">
      <c r="A1708"/>
      <c r="B1708"/>
      <c r="C1708"/>
      <c r="D1708"/>
      <c r="E1708"/>
      <c r="F1708"/>
    </row>
    <row r="1709" spans="1:6" ht="15" x14ac:dyDescent="0.25">
      <c r="A1709"/>
      <c r="B1709"/>
      <c r="C1709"/>
      <c r="D1709"/>
      <c r="E1709"/>
      <c r="F1709"/>
    </row>
    <row r="1710" spans="1:6" ht="15" x14ac:dyDescent="0.25">
      <c r="A1710"/>
      <c r="B1710"/>
      <c r="C1710"/>
      <c r="D1710"/>
      <c r="E1710"/>
      <c r="F1710"/>
    </row>
    <row r="1711" spans="1:6" ht="15" x14ac:dyDescent="0.25">
      <c r="A1711"/>
      <c r="B1711"/>
      <c r="C1711"/>
      <c r="D1711"/>
      <c r="E1711"/>
      <c r="F1711"/>
    </row>
    <row r="1712" spans="1:6" ht="15" x14ac:dyDescent="0.25">
      <c r="A1712"/>
      <c r="B1712"/>
      <c r="C1712"/>
      <c r="D1712"/>
      <c r="E1712"/>
      <c r="F1712"/>
    </row>
    <row r="1713" spans="1:6" ht="15" x14ac:dyDescent="0.25">
      <c r="A1713"/>
      <c r="B1713"/>
      <c r="C1713"/>
      <c r="D1713"/>
      <c r="E1713"/>
      <c r="F1713"/>
    </row>
    <row r="1714" spans="1:6" ht="15" x14ac:dyDescent="0.25">
      <c r="A1714"/>
      <c r="B1714"/>
      <c r="C1714"/>
      <c r="D1714"/>
      <c r="E1714"/>
      <c r="F1714"/>
    </row>
    <row r="1715" spans="1:6" ht="15" x14ac:dyDescent="0.25">
      <c r="A1715"/>
      <c r="B1715"/>
      <c r="C1715"/>
      <c r="D1715"/>
      <c r="E1715"/>
      <c r="F1715"/>
    </row>
    <row r="1716" spans="1:6" ht="15" x14ac:dyDescent="0.25">
      <c r="A1716"/>
      <c r="B1716"/>
      <c r="C1716"/>
      <c r="D1716"/>
      <c r="E1716"/>
      <c r="F1716"/>
    </row>
    <row r="1717" spans="1:6" ht="15" x14ac:dyDescent="0.25">
      <c r="A1717"/>
      <c r="B1717"/>
      <c r="C1717"/>
      <c r="D1717"/>
      <c r="E1717"/>
      <c r="F1717"/>
    </row>
    <row r="1718" spans="1:6" ht="15" x14ac:dyDescent="0.25">
      <c r="A1718"/>
      <c r="B1718"/>
      <c r="C1718"/>
      <c r="D1718"/>
      <c r="E1718"/>
      <c r="F1718"/>
    </row>
    <row r="1719" spans="1:6" ht="15" x14ac:dyDescent="0.25">
      <c r="A1719"/>
      <c r="B1719"/>
      <c r="C1719"/>
      <c r="D1719"/>
      <c r="E1719"/>
      <c r="F1719"/>
    </row>
    <row r="1720" spans="1:6" ht="15" x14ac:dyDescent="0.25">
      <c r="A1720"/>
      <c r="B1720"/>
      <c r="C1720"/>
      <c r="D1720"/>
      <c r="E1720"/>
      <c r="F1720"/>
    </row>
    <row r="1721" spans="1:6" ht="15" x14ac:dyDescent="0.25">
      <c r="A1721"/>
      <c r="B1721"/>
      <c r="C1721"/>
      <c r="D1721"/>
      <c r="E1721"/>
      <c r="F1721"/>
    </row>
    <row r="1722" spans="1:6" ht="15" x14ac:dyDescent="0.25">
      <c r="A1722"/>
      <c r="B1722"/>
      <c r="C1722"/>
      <c r="D1722"/>
      <c r="E1722"/>
      <c r="F1722"/>
    </row>
    <row r="1723" spans="1:6" ht="15" x14ac:dyDescent="0.25">
      <c r="A1723"/>
      <c r="B1723"/>
      <c r="C1723"/>
      <c r="D1723"/>
      <c r="E1723"/>
      <c r="F1723"/>
    </row>
    <row r="1724" spans="1:6" ht="15" x14ac:dyDescent="0.25">
      <c r="A1724"/>
      <c r="B1724"/>
      <c r="C1724"/>
      <c r="D1724"/>
      <c r="E1724"/>
      <c r="F1724"/>
    </row>
    <row r="1725" spans="1:6" ht="15" x14ac:dyDescent="0.25">
      <c r="A1725"/>
      <c r="B1725"/>
      <c r="C1725"/>
      <c r="D1725"/>
      <c r="E1725"/>
      <c r="F1725"/>
    </row>
    <row r="1726" spans="1:6" ht="15" x14ac:dyDescent="0.25">
      <c r="A1726"/>
      <c r="B1726"/>
      <c r="C1726"/>
      <c r="D1726"/>
      <c r="E1726"/>
      <c r="F1726"/>
    </row>
    <row r="1727" spans="1:6" ht="15" x14ac:dyDescent="0.25">
      <c r="A1727"/>
      <c r="B1727"/>
      <c r="C1727"/>
      <c r="D1727"/>
      <c r="E1727"/>
      <c r="F1727"/>
    </row>
    <row r="1728" spans="1:6" ht="15" x14ac:dyDescent="0.25">
      <c r="A1728"/>
      <c r="B1728"/>
      <c r="C1728"/>
      <c r="D1728"/>
      <c r="E1728"/>
      <c r="F1728"/>
    </row>
    <row r="1729" spans="1:6" ht="15" x14ac:dyDescent="0.25">
      <c r="A1729"/>
      <c r="B1729"/>
      <c r="C1729"/>
      <c r="D1729"/>
      <c r="E1729"/>
      <c r="F1729"/>
    </row>
    <row r="1730" spans="1:6" ht="15" x14ac:dyDescent="0.25">
      <c r="A1730"/>
      <c r="B1730"/>
      <c r="C1730"/>
      <c r="D1730"/>
      <c r="E1730"/>
      <c r="F1730"/>
    </row>
    <row r="1731" spans="1:6" ht="15" x14ac:dyDescent="0.25">
      <c r="A1731"/>
      <c r="B1731"/>
      <c r="C1731"/>
      <c r="D1731"/>
      <c r="E1731"/>
      <c r="F1731"/>
    </row>
    <row r="1732" spans="1:6" ht="15" x14ac:dyDescent="0.25">
      <c r="A1732"/>
      <c r="B1732"/>
      <c r="C1732"/>
      <c r="D1732"/>
      <c r="E1732"/>
      <c r="F1732"/>
    </row>
    <row r="1733" spans="1:6" ht="15" x14ac:dyDescent="0.25">
      <c r="A1733"/>
      <c r="B1733"/>
      <c r="C1733"/>
      <c r="D1733"/>
      <c r="E1733"/>
      <c r="F1733"/>
    </row>
    <row r="1734" spans="1:6" ht="15" x14ac:dyDescent="0.25">
      <c r="A1734"/>
      <c r="B1734"/>
      <c r="C1734"/>
      <c r="D1734"/>
      <c r="E1734"/>
      <c r="F1734"/>
    </row>
    <row r="1735" spans="1:6" ht="15" x14ac:dyDescent="0.25">
      <c r="A1735"/>
      <c r="B1735"/>
      <c r="C1735"/>
      <c r="D1735"/>
      <c r="E1735"/>
      <c r="F1735"/>
    </row>
    <row r="1736" spans="1:6" ht="15" x14ac:dyDescent="0.25">
      <c r="A1736"/>
      <c r="B1736"/>
      <c r="C1736"/>
      <c r="D1736"/>
      <c r="E1736"/>
      <c r="F1736"/>
    </row>
    <row r="1737" spans="1:6" ht="15" x14ac:dyDescent="0.25">
      <c r="A1737"/>
      <c r="B1737"/>
      <c r="C1737"/>
      <c r="D1737"/>
      <c r="E1737"/>
      <c r="F1737"/>
    </row>
    <row r="1738" spans="1:6" ht="15" x14ac:dyDescent="0.25">
      <c r="A1738"/>
      <c r="B1738"/>
      <c r="C1738"/>
      <c r="D1738"/>
      <c r="E1738"/>
      <c r="F1738"/>
    </row>
    <row r="1739" spans="1:6" ht="15" x14ac:dyDescent="0.25">
      <c r="A1739"/>
      <c r="B1739"/>
      <c r="C1739"/>
      <c r="D1739"/>
      <c r="E1739"/>
      <c r="F1739"/>
    </row>
    <row r="1740" spans="1:6" ht="15" x14ac:dyDescent="0.25">
      <c r="A1740"/>
      <c r="B1740"/>
      <c r="C1740"/>
      <c r="D1740"/>
      <c r="E1740"/>
      <c r="F1740"/>
    </row>
    <row r="1741" spans="1:6" ht="15" x14ac:dyDescent="0.25">
      <c r="A1741"/>
      <c r="B1741"/>
      <c r="C1741"/>
      <c r="D1741"/>
      <c r="E1741"/>
      <c r="F1741"/>
    </row>
    <row r="1742" spans="1:6" ht="15" x14ac:dyDescent="0.25">
      <c r="A1742"/>
      <c r="B1742"/>
      <c r="C1742"/>
      <c r="D1742"/>
      <c r="E1742"/>
      <c r="F1742"/>
    </row>
    <row r="1743" spans="1:6" ht="15" x14ac:dyDescent="0.25">
      <c r="A1743"/>
      <c r="B1743"/>
      <c r="C1743"/>
      <c r="D1743"/>
      <c r="E1743"/>
      <c r="F1743"/>
    </row>
    <row r="1744" spans="1:6" ht="15" x14ac:dyDescent="0.25">
      <c r="A1744"/>
      <c r="B1744"/>
      <c r="C1744"/>
      <c r="D1744"/>
      <c r="E1744"/>
      <c r="F1744"/>
    </row>
    <row r="1745" spans="1:6" ht="15" x14ac:dyDescent="0.25">
      <c r="A1745"/>
      <c r="B1745"/>
      <c r="C1745"/>
      <c r="D1745"/>
      <c r="E1745"/>
      <c r="F1745"/>
    </row>
    <row r="1746" spans="1:6" ht="15" x14ac:dyDescent="0.25">
      <c r="A1746"/>
      <c r="B1746"/>
      <c r="C1746"/>
      <c r="D1746"/>
      <c r="E1746"/>
      <c r="F1746"/>
    </row>
    <row r="1747" spans="1:6" ht="15" x14ac:dyDescent="0.25">
      <c r="A1747"/>
      <c r="B1747"/>
      <c r="C1747"/>
      <c r="D1747"/>
      <c r="E1747"/>
      <c r="F1747"/>
    </row>
    <row r="1748" spans="1:6" ht="15" x14ac:dyDescent="0.25">
      <c r="A1748"/>
      <c r="B1748"/>
      <c r="C1748"/>
      <c r="D1748"/>
      <c r="E1748"/>
      <c r="F1748"/>
    </row>
    <row r="1749" spans="1:6" ht="15" x14ac:dyDescent="0.25">
      <c r="A1749"/>
      <c r="B1749"/>
      <c r="C1749"/>
      <c r="D1749"/>
      <c r="E1749"/>
      <c r="F1749"/>
    </row>
    <row r="1750" spans="1:6" ht="15" x14ac:dyDescent="0.25">
      <c r="A1750"/>
      <c r="B1750"/>
      <c r="C1750"/>
      <c r="D1750"/>
      <c r="E1750"/>
      <c r="F1750"/>
    </row>
    <row r="1751" spans="1:6" ht="15" x14ac:dyDescent="0.25">
      <c r="A1751"/>
      <c r="B1751"/>
      <c r="C1751"/>
      <c r="D1751"/>
      <c r="E1751"/>
      <c r="F1751"/>
    </row>
    <row r="1752" spans="1:6" ht="15" x14ac:dyDescent="0.25">
      <c r="A1752"/>
      <c r="B1752"/>
      <c r="C1752"/>
      <c r="D1752"/>
      <c r="E1752"/>
      <c r="F1752"/>
    </row>
    <row r="1753" spans="1:6" ht="15" x14ac:dyDescent="0.25">
      <c r="A1753"/>
      <c r="B1753"/>
      <c r="C1753"/>
      <c r="D1753"/>
      <c r="E1753"/>
      <c r="F1753"/>
    </row>
    <row r="1754" spans="1:6" ht="15" x14ac:dyDescent="0.25">
      <c r="A1754"/>
      <c r="B1754"/>
      <c r="C1754"/>
      <c r="D1754"/>
      <c r="E1754"/>
      <c r="F1754"/>
    </row>
    <row r="1755" spans="1:6" ht="15" x14ac:dyDescent="0.25">
      <c r="A1755"/>
      <c r="B1755"/>
      <c r="C1755"/>
      <c r="D1755"/>
      <c r="E1755"/>
      <c r="F1755"/>
    </row>
    <row r="1756" spans="1:6" ht="15" x14ac:dyDescent="0.25">
      <c r="A1756"/>
      <c r="B1756"/>
      <c r="C1756"/>
      <c r="D1756"/>
      <c r="E1756"/>
      <c r="F1756"/>
    </row>
    <row r="1757" spans="1:6" ht="15" x14ac:dyDescent="0.25">
      <c r="A1757"/>
      <c r="B1757"/>
      <c r="C1757"/>
      <c r="D1757"/>
      <c r="E1757"/>
      <c r="F1757"/>
    </row>
    <row r="1758" spans="1:6" ht="15" x14ac:dyDescent="0.25">
      <c r="A1758"/>
      <c r="B1758"/>
      <c r="C1758"/>
      <c r="D1758"/>
      <c r="E1758"/>
      <c r="F1758"/>
    </row>
    <row r="1759" spans="1:6" ht="15" x14ac:dyDescent="0.25">
      <c r="A1759"/>
      <c r="B1759"/>
      <c r="C1759"/>
      <c r="D1759"/>
      <c r="E1759"/>
      <c r="F1759"/>
    </row>
    <row r="1760" spans="1:6" ht="15" x14ac:dyDescent="0.25">
      <c r="A1760"/>
      <c r="B1760"/>
      <c r="C1760"/>
      <c r="D1760"/>
      <c r="E1760"/>
      <c r="F1760"/>
    </row>
    <row r="1761" spans="1:6" ht="15" x14ac:dyDescent="0.25">
      <c r="A1761"/>
      <c r="B1761"/>
      <c r="C1761"/>
      <c r="D1761"/>
      <c r="E1761"/>
      <c r="F1761"/>
    </row>
    <row r="1762" spans="1:6" ht="15" x14ac:dyDescent="0.25">
      <c r="A1762"/>
      <c r="B1762"/>
      <c r="C1762"/>
      <c r="D1762"/>
      <c r="E1762"/>
      <c r="F1762"/>
    </row>
    <row r="1763" spans="1:6" ht="15" x14ac:dyDescent="0.25">
      <c r="A1763"/>
      <c r="B1763"/>
      <c r="C1763"/>
      <c r="D1763"/>
      <c r="E1763"/>
      <c r="F1763"/>
    </row>
    <row r="1764" spans="1:6" ht="15" x14ac:dyDescent="0.25">
      <c r="A1764"/>
      <c r="B1764"/>
      <c r="C1764"/>
      <c r="D1764"/>
      <c r="E1764"/>
      <c r="F1764"/>
    </row>
    <row r="1765" spans="1:6" ht="15" x14ac:dyDescent="0.25">
      <c r="A1765"/>
      <c r="B1765"/>
      <c r="C1765"/>
      <c r="D1765"/>
      <c r="E1765"/>
      <c r="F1765"/>
    </row>
    <row r="1766" spans="1:6" ht="15" x14ac:dyDescent="0.25">
      <c r="A1766"/>
      <c r="B1766"/>
      <c r="C1766"/>
      <c r="D1766"/>
      <c r="E1766"/>
      <c r="F1766"/>
    </row>
    <row r="1767" spans="1:6" ht="15" x14ac:dyDescent="0.25">
      <c r="A1767"/>
      <c r="B1767"/>
      <c r="C1767"/>
      <c r="D1767"/>
      <c r="E1767"/>
      <c r="F1767"/>
    </row>
    <row r="1768" spans="1:6" ht="15" x14ac:dyDescent="0.25">
      <c r="A1768"/>
      <c r="B1768"/>
      <c r="C1768"/>
      <c r="D1768"/>
      <c r="E1768"/>
      <c r="F1768"/>
    </row>
    <row r="1769" spans="1:6" ht="15" x14ac:dyDescent="0.25">
      <c r="A1769"/>
      <c r="B1769"/>
      <c r="C1769"/>
      <c r="D1769"/>
      <c r="E1769"/>
      <c r="F1769"/>
    </row>
    <row r="1770" spans="1:6" ht="15" x14ac:dyDescent="0.25">
      <c r="A1770"/>
      <c r="B1770"/>
      <c r="C1770"/>
      <c r="D1770"/>
      <c r="E1770"/>
      <c r="F1770"/>
    </row>
    <row r="1771" spans="1:6" ht="15" x14ac:dyDescent="0.25">
      <c r="A1771"/>
      <c r="B1771"/>
      <c r="C1771"/>
      <c r="D1771"/>
      <c r="E1771"/>
      <c r="F1771"/>
    </row>
    <row r="1772" spans="1:6" ht="15" x14ac:dyDescent="0.25">
      <c r="A1772"/>
      <c r="B1772"/>
      <c r="C1772"/>
      <c r="D1772"/>
      <c r="E1772"/>
      <c r="F1772"/>
    </row>
    <row r="1773" spans="1:6" ht="15" x14ac:dyDescent="0.25">
      <c r="A1773"/>
      <c r="B1773"/>
      <c r="C1773"/>
      <c r="D1773"/>
      <c r="E1773"/>
      <c r="F1773"/>
    </row>
    <row r="1774" spans="1:6" ht="15" x14ac:dyDescent="0.25">
      <c r="A1774"/>
      <c r="B1774"/>
      <c r="C1774"/>
      <c r="D1774"/>
      <c r="E1774"/>
      <c r="F1774"/>
    </row>
    <row r="1775" spans="1:6" ht="15" x14ac:dyDescent="0.25">
      <c r="A1775"/>
      <c r="B1775"/>
      <c r="C1775"/>
      <c r="D1775"/>
      <c r="E1775"/>
      <c r="F1775"/>
    </row>
    <row r="1776" spans="1:6" ht="15" x14ac:dyDescent="0.25">
      <c r="A1776"/>
      <c r="B1776"/>
      <c r="C1776"/>
      <c r="D1776"/>
      <c r="E1776"/>
      <c r="F1776"/>
    </row>
    <row r="1777" spans="1:6" ht="15" x14ac:dyDescent="0.25">
      <c r="A1777"/>
      <c r="B1777"/>
      <c r="C1777"/>
      <c r="D1777"/>
      <c r="E1777"/>
      <c r="F1777"/>
    </row>
    <row r="1778" spans="1:6" ht="15" x14ac:dyDescent="0.25">
      <c r="A1778"/>
      <c r="B1778"/>
      <c r="C1778"/>
      <c r="D1778"/>
      <c r="E1778"/>
      <c r="F1778"/>
    </row>
    <row r="1779" spans="1:6" ht="15" x14ac:dyDescent="0.25">
      <c r="A1779"/>
      <c r="B1779"/>
      <c r="C1779"/>
      <c r="D1779"/>
      <c r="E1779"/>
      <c r="F1779"/>
    </row>
    <row r="1780" spans="1:6" ht="15" x14ac:dyDescent="0.25">
      <c r="A1780"/>
      <c r="B1780"/>
      <c r="C1780"/>
      <c r="D1780"/>
      <c r="E1780"/>
      <c r="F1780"/>
    </row>
    <row r="1781" spans="1:6" ht="15" x14ac:dyDescent="0.25">
      <c r="A1781"/>
      <c r="B1781"/>
      <c r="C1781"/>
      <c r="D1781"/>
      <c r="E1781"/>
      <c r="F1781"/>
    </row>
    <row r="1782" spans="1:6" ht="15" x14ac:dyDescent="0.25">
      <c r="A1782"/>
      <c r="B1782"/>
      <c r="C1782"/>
      <c r="D1782"/>
      <c r="E1782"/>
      <c r="F1782"/>
    </row>
    <row r="1783" spans="1:6" ht="15" x14ac:dyDescent="0.25">
      <c r="A1783"/>
      <c r="B1783"/>
      <c r="C1783"/>
      <c r="D1783"/>
      <c r="E1783"/>
      <c r="F1783"/>
    </row>
    <row r="1784" spans="1:6" ht="15" x14ac:dyDescent="0.25">
      <c r="A1784"/>
      <c r="B1784"/>
      <c r="C1784"/>
      <c r="D1784"/>
      <c r="E1784"/>
      <c r="F1784"/>
    </row>
    <row r="1785" spans="1:6" ht="15" x14ac:dyDescent="0.25">
      <c r="A1785"/>
      <c r="B1785"/>
      <c r="C1785"/>
      <c r="D1785"/>
      <c r="E1785"/>
      <c r="F1785"/>
    </row>
    <row r="1786" spans="1:6" ht="15" x14ac:dyDescent="0.25">
      <c r="A1786"/>
      <c r="B1786"/>
      <c r="C1786"/>
      <c r="D1786"/>
      <c r="E1786"/>
      <c r="F1786"/>
    </row>
    <row r="1787" spans="1:6" ht="15" x14ac:dyDescent="0.25">
      <c r="A1787"/>
      <c r="B1787"/>
      <c r="C1787"/>
      <c r="D1787"/>
      <c r="E1787"/>
      <c r="F1787"/>
    </row>
    <row r="1788" spans="1:6" ht="15" x14ac:dyDescent="0.25">
      <c r="A1788"/>
      <c r="B1788"/>
      <c r="C1788"/>
      <c r="D1788"/>
      <c r="E1788"/>
      <c r="F1788"/>
    </row>
    <row r="1789" spans="1:6" ht="15" x14ac:dyDescent="0.25">
      <c r="A1789"/>
      <c r="B1789"/>
      <c r="C1789"/>
      <c r="D1789"/>
      <c r="E1789"/>
      <c r="F1789"/>
    </row>
    <row r="1790" spans="1:6" ht="15" x14ac:dyDescent="0.25">
      <c r="A1790"/>
      <c r="B1790"/>
      <c r="C1790"/>
      <c r="D1790"/>
      <c r="E1790"/>
      <c r="F1790"/>
    </row>
    <row r="1791" spans="1:6" ht="15" x14ac:dyDescent="0.25">
      <c r="A1791"/>
      <c r="B1791"/>
      <c r="C1791"/>
      <c r="D1791"/>
      <c r="E1791"/>
      <c r="F1791"/>
    </row>
    <row r="1792" spans="1:6" ht="15" x14ac:dyDescent="0.25">
      <c r="A1792"/>
      <c r="B1792"/>
      <c r="C1792"/>
      <c r="D1792"/>
      <c r="E1792"/>
      <c r="F1792"/>
    </row>
    <row r="1793" spans="1:6" ht="15" x14ac:dyDescent="0.25">
      <c r="A1793"/>
      <c r="B1793"/>
      <c r="C1793"/>
      <c r="D1793"/>
      <c r="E1793"/>
      <c r="F1793"/>
    </row>
    <row r="1794" spans="1:6" ht="15" x14ac:dyDescent="0.25">
      <c r="A1794"/>
      <c r="B1794"/>
      <c r="C1794"/>
      <c r="D1794"/>
      <c r="E1794"/>
      <c r="F1794"/>
    </row>
    <row r="1795" spans="1:6" ht="15" x14ac:dyDescent="0.25">
      <c r="A1795"/>
      <c r="B1795"/>
      <c r="C1795"/>
      <c r="D1795"/>
      <c r="E1795"/>
      <c r="F1795"/>
    </row>
    <row r="1796" spans="1:6" ht="15" x14ac:dyDescent="0.25">
      <c r="A1796"/>
      <c r="B1796"/>
      <c r="C1796"/>
      <c r="D1796"/>
      <c r="E1796"/>
      <c r="F1796"/>
    </row>
    <row r="1797" spans="1:6" ht="15" x14ac:dyDescent="0.25">
      <c r="A1797"/>
      <c r="B1797"/>
      <c r="C1797"/>
      <c r="D1797"/>
      <c r="E1797"/>
      <c r="F1797"/>
    </row>
    <row r="1798" spans="1:6" ht="15" x14ac:dyDescent="0.25">
      <c r="A1798"/>
      <c r="B1798"/>
      <c r="C1798"/>
      <c r="D1798"/>
      <c r="E1798"/>
      <c r="F1798"/>
    </row>
    <row r="1799" spans="1:6" ht="15" x14ac:dyDescent="0.25">
      <c r="A1799"/>
      <c r="B1799"/>
      <c r="C1799"/>
      <c r="D1799"/>
      <c r="E1799"/>
      <c r="F1799"/>
    </row>
    <row r="1800" spans="1:6" ht="15" x14ac:dyDescent="0.25">
      <c r="A1800"/>
      <c r="B1800"/>
      <c r="C1800"/>
      <c r="D1800"/>
      <c r="E1800"/>
      <c r="F1800"/>
    </row>
    <row r="1801" spans="1:6" ht="15" x14ac:dyDescent="0.25">
      <c r="A1801"/>
      <c r="B1801"/>
      <c r="C1801"/>
      <c r="D1801"/>
      <c r="E1801"/>
      <c r="F1801"/>
    </row>
    <row r="1802" spans="1:6" ht="15" x14ac:dyDescent="0.25">
      <c r="A1802"/>
      <c r="B1802"/>
      <c r="C1802"/>
      <c r="D1802"/>
      <c r="E1802"/>
      <c r="F1802"/>
    </row>
    <row r="1803" spans="1:6" ht="15" x14ac:dyDescent="0.25">
      <c r="A1803"/>
      <c r="B1803"/>
      <c r="C1803"/>
      <c r="D1803"/>
      <c r="E1803"/>
      <c r="F1803"/>
    </row>
    <row r="1804" spans="1:6" ht="15" x14ac:dyDescent="0.25">
      <c r="A1804"/>
      <c r="B1804"/>
      <c r="C1804"/>
      <c r="D1804"/>
      <c r="E1804"/>
      <c r="F1804"/>
    </row>
    <row r="1805" spans="1:6" ht="15" x14ac:dyDescent="0.25">
      <c r="A1805"/>
      <c r="B1805"/>
      <c r="C1805"/>
      <c r="D1805"/>
      <c r="E1805"/>
      <c r="F1805"/>
    </row>
    <row r="1806" spans="1:6" ht="15" x14ac:dyDescent="0.25">
      <c r="A1806"/>
      <c r="B1806"/>
      <c r="C1806"/>
      <c r="D1806"/>
      <c r="E1806"/>
      <c r="F1806"/>
    </row>
    <row r="1807" spans="1:6" ht="15" x14ac:dyDescent="0.25">
      <c r="A1807"/>
      <c r="B1807"/>
      <c r="C1807"/>
      <c r="D1807"/>
      <c r="E1807"/>
      <c r="F1807"/>
    </row>
    <row r="1808" spans="1:6" ht="15" x14ac:dyDescent="0.25">
      <c r="A1808"/>
      <c r="B1808"/>
      <c r="C1808"/>
      <c r="D1808"/>
      <c r="E1808"/>
      <c r="F1808"/>
    </row>
    <row r="1809" spans="1:6" ht="15" x14ac:dyDescent="0.25">
      <c r="A1809"/>
      <c r="B1809"/>
      <c r="C1809"/>
      <c r="D1809"/>
      <c r="E1809"/>
      <c r="F1809"/>
    </row>
    <row r="1810" spans="1:6" ht="15" x14ac:dyDescent="0.25">
      <c r="A1810"/>
      <c r="B1810"/>
      <c r="C1810"/>
      <c r="D1810"/>
      <c r="E1810"/>
      <c r="F1810"/>
    </row>
    <row r="1811" spans="1:6" ht="15" x14ac:dyDescent="0.25">
      <c r="A1811"/>
      <c r="B1811"/>
      <c r="C1811"/>
      <c r="D1811"/>
      <c r="E1811"/>
      <c r="F1811"/>
    </row>
    <row r="1812" spans="1:6" ht="15" x14ac:dyDescent="0.25">
      <c r="A1812"/>
      <c r="B1812"/>
      <c r="C1812"/>
      <c r="D1812"/>
      <c r="E1812"/>
      <c r="F1812"/>
    </row>
    <row r="1813" spans="1:6" ht="15" x14ac:dyDescent="0.25">
      <c r="A1813"/>
      <c r="B1813"/>
      <c r="C1813"/>
      <c r="D1813"/>
      <c r="E1813"/>
      <c r="F1813"/>
    </row>
    <row r="1814" spans="1:6" ht="15" x14ac:dyDescent="0.25">
      <c r="A1814"/>
      <c r="B1814"/>
      <c r="C1814"/>
      <c r="D1814"/>
      <c r="E1814"/>
      <c r="F1814"/>
    </row>
    <row r="1815" spans="1:6" ht="15" x14ac:dyDescent="0.25">
      <c r="A1815"/>
      <c r="B1815"/>
      <c r="C1815"/>
      <c r="D1815"/>
      <c r="E1815"/>
      <c r="F1815"/>
    </row>
    <row r="1816" spans="1:6" ht="15" x14ac:dyDescent="0.25">
      <c r="A1816"/>
      <c r="B1816"/>
      <c r="C1816"/>
      <c r="D1816"/>
      <c r="E1816"/>
      <c r="F1816"/>
    </row>
    <row r="1817" spans="1:6" ht="15" x14ac:dyDescent="0.25">
      <c r="A1817"/>
      <c r="B1817"/>
      <c r="C1817"/>
      <c r="D1817"/>
      <c r="E1817"/>
      <c r="F1817"/>
    </row>
    <row r="1818" spans="1:6" ht="15" x14ac:dyDescent="0.25">
      <c r="A1818"/>
      <c r="B1818"/>
      <c r="C1818"/>
      <c r="D1818"/>
      <c r="E1818"/>
      <c r="F1818"/>
    </row>
    <row r="1819" spans="1:6" ht="15" x14ac:dyDescent="0.25">
      <c r="A1819"/>
      <c r="B1819"/>
      <c r="C1819"/>
      <c r="D1819"/>
      <c r="E1819"/>
      <c r="F1819"/>
    </row>
    <row r="1820" spans="1:6" ht="15" x14ac:dyDescent="0.25">
      <c r="A1820"/>
      <c r="B1820"/>
      <c r="C1820"/>
      <c r="D1820"/>
      <c r="E1820"/>
      <c r="F1820"/>
    </row>
    <row r="1821" spans="1:6" ht="15" x14ac:dyDescent="0.25">
      <c r="A1821"/>
      <c r="B1821"/>
      <c r="C1821"/>
      <c r="D1821"/>
      <c r="E1821"/>
      <c r="F1821"/>
    </row>
    <row r="1822" spans="1:6" ht="15" x14ac:dyDescent="0.25">
      <c r="A1822"/>
      <c r="B1822"/>
      <c r="C1822"/>
      <c r="D1822"/>
      <c r="E1822"/>
      <c r="F1822"/>
    </row>
    <row r="1823" spans="1:6" ht="15" x14ac:dyDescent="0.25">
      <c r="A1823"/>
      <c r="B1823"/>
      <c r="C1823"/>
      <c r="D1823"/>
      <c r="E1823"/>
      <c r="F1823"/>
    </row>
    <row r="1824" spans="1:6" ht="15" x14ac:dyDescent="0.25">
      <c r="A1824"/>
      <c r="B1824"/>
      <c r="C1824"/>
      <c r="D1824"/>
      <c r="E1824"/>
      <c r="F1824"/>
    </row>
    <row r="1825" spans="1:6" ht="15" x14ac:dyDescent="0.25">
      <c r="A1825"/>
      <c r="B1825"/>
      <c r="C1825"/>
      <c r="D1825"/>
      <c r="E1825"/>
      <c r="F1825"/>
    </row>
    <row r="1826" spans="1:6" ht="15" x14ac:dyDescent="0.25">
      <c r="A1826"/>
      <c r="B1826"/>
      <c r="C1826"/>
      <c r="D1826"/>
      <c r="E1826"/>
      <c r="F1826"/>
    </row>
    <row r="1827" spans="1:6" ht="15" x14ac:dyDescent="0.25">
      <c r="A1827"/>
      <c r="B1827"/>
      <c r="C1827"/>
      <c r="D1827"/>
      <c r="E1827"/>
      <c r="F1827"/>
    </row>
    <row r="1828" spans="1:6" ht="15" x14ac:dyDescent="0.25">
      <c r="A1828"/>
      <c r="B1828"/>
      <c r="C1828"/>
      <c r="D1828"/>
      <c r="E1828"/>
      <c r="F1828"/>
    </row>
    <row r="1829" spans="1:6" ht="15" x14ac:dyDescent="0.25">
      <c r="A1829"/>
      <c r="B1829"/>
      <c r="C1829"/>
      <c r="D1829"/>
      <c r="E1829"/>
      <c r="F1829"/>
    </row>
    <row r="1830" spans="1:6" ht="15" x14ac:dyDescent="0.25">
      <c r="A1830"/>
      <c r="B1830"/>
      <c r="C1830"/>
      <c r="D1830"/>
      <c r="E1830"/>
      <c r="F1830"/>
    </row>
    <row r="1831" spans="1:6" ht="15" x14ac:dyDescent="0.25">
      <c r="A1831"/>
      <c r="B1831"/>
      <c r="C1831"/>
      <c r="D1831"/>
      <c r="E1831"/>
      <c r="F1831"/>
    </row>
    <row r="1832" spans="1:6" ht="15" x14ac:dyDescent="0.25">
      <c r="A1832"/>
      <c r="B1832"/>
      <c r="C1832"/>
      <c r="D1832"/>
      <c r="E1832"/>
      <c r="F1832"/>
    </row>
    <row r="1833" spans="1:6" ht="15" x14ac:dyDescent="0.25">
      <c r="A1833"/>
      <c r="B1833"/>
      <c r="C1833"/>
      <c r="D1833"/>
      <c r="E1833"/>
      <c r="F1833"/>
    </row>
    <row r="1834" spans="1:6" ht="15" x14ac:dyDescent="0.25">
      <c r="A1834"/>
      <c r="B1834"/>
      <c r="C1834"/>
      <c r="D1834"/>
      <c r="E1834"/>
      <c r="F1834"/>
    </row>
    <row r="1835" spans="1:6" ht="15" x14ac:dyDescent="0.25">
      <c r="A1835"/>
      <c r="B1835"/>
      <c r="C1835"/>
      <c r="D1835"/>
      <c r="E1835"/>
      <c r="F1835"/>
    </row>
    <row r="1836" spans="1:6" ht="15" x14ac:dyDescent="0.25">
      <c r="A1836"/>
      <c r="B1836"/>
      <c r="C1836"/>
      <c r="D1836"/>
      <c r="E1836"/>
      <c r="F1836"/>
    </row>
    <row r="1837" spans="1:6" ht="15" x14ac:dyDescent="0.25">
      <c r="A1837"/>
      <c r="B1837"/>
      <c r="C1837"/>
      <c r="D1837"/>
      <c r="E1837"/>
      <c r="F1837"/>
    </row>
    <row r="1838" spans="1:6" ht="15" x14ac:dyDescent="0.25">
      <c r="A1838"/>
      <c r="B1838"/>
      <c r="C1838"/>
      <c r="D1838"/>
      <c r="E1838"/>
      <c r="F1838"/>
    </row>
    <row r="1839" spans="1:6" ht="15" x14ac:dyDescent="0.25">
      <c r="A1839"/>
      <c r="B1839"/>
      <c r="C1839"/>
      <c r="D1839"/>
      <c r="E1839"/>
      <c r="F1839"/>
    </row>
    <row r="1840" spans="1:6" ht="15" x14ac:dyDescent="0.25">
      <c r="A1840"/>
      <c r="B1840"/>
      <c r="C1840"/>
      <c r="D1840"/>
      <c r="E1840"/>
      <c r="F1840"/>
    </row>
    <row r="1841" spans="1:6" ht="15" x14ac:dyDescent="0.25">
      <c r="A1841"/>
      <c r="B1841"/>
      <c r="C1841"/>
      <c r="D1841"/>
      <c r="E1841"/>
      <c r="F1841"/>
    </row>
    <row r="1842" spans="1:6" ht="15" x14ac:dyDescent="0.25">
      <c r="A1842"/>
      <c r="B1842"/>
      <c r="C1842"/>
      <c r="D1842"/>
      <c r="E1842"/>
      <c r="F1842"/>
    </row>
    <row r="1843" spans="1:6" ht="15" x14ac:dyDescent="0.25">
      <c r="A1843"/>
      <c r="B1843"/>
      <c r="C1843"/>
      <c r="D1843"/>
      <c r="E1843"/>
      <c r="F1843"/>
    </row>
    <row r="1844" spans="1:6" ht="15" x14ac:dyDescent="0.25">
      <c r="A1844"/>
      <c r="B1844"/>
      <c r="C1844"/>
      <c r="D1844"/>
      <c r="E1844"/>
      <c r="F1844"/>
    </row>
    <row r="1845" spans="1:6" ht="15" x14ac:dyDescent="0.25">
      <c r="A1845"/>
      <c r="B1845"/>
      <c r="C1845"/>
      <c r="D1845"/>
      <c r="E1845"/>
      <c r="F1845"/>
    </row>
    <row r="1846" spans="1:6" ht="15" x14ac:dyDescent="0.25">
      <c r="A1846"/>
      <c r="B1846"/>
      <c r="C1846"/>
      <c r="D1846"/>
      <c r="E1846"/>
      <c r="F1846"/>
    </row>
    <row r="1847" spans="1:6" ht="15" x14ac:dyDescent="0.25">
      <c r="A1847"/>
      <c r="B1847"/>
      <c r="C1847"/>
      <c r="D1847"/>
      <c r="E1847"/>
      <c r="F1847"/>
    </row>
    <row r="1848" spans="1:6" ht="15" x14ac:dyDescent="0.25">
      <c r="A1848"/>
      <c r="B1848"/>
      <c r="C1848"/>
      <c r="D1848"/>
      <c r="E1848"/>
      <c r="F1848"/>
    </row>
    <row r="1849" spans="1:6" ht="15" x14ac:dyDescent="0.25">
      <c r="A1849"/>
      <c r="B1849"/>
      <c r="C1849"/>
      <c r="D1849"/>
      <c r="E1849"/>
      <c r="F1849"/>
    </row>
    <row r="1850" spans="1:6" ht="15" x14ac:dyDescent="0.25">
      <c r="A1850"/>
      <c r="B1850"/>
      <c r="C1850"/>
      <c r="D1850"/>
      <c r="E1850"/>
      <c r="F1850"/>
    </row>
    <row r="1851" spans="1:6" ht="15" x14ac:dyDescent="0.25">
      <c r="A1851"/>
      <c r="B1851"/>
      <c r="C1851"/>
      <c r="D1851"/>
      <c r="E1851"/>
      <c r="F1851"/>
    </row>
    <row r="1852" spans="1:6" ht="15" x14ac:dyDescent="0.25">
      <c r="A1852"/>
      <c r="B1852"/>
      <c r="C1852"/>
      <c r="D1852"/>
      <c r="E1852"/>
      <c r="F1852"/>
    </row>
    <row r="1853" spans="1:6" ht="15" x14ac:dyDescent="0.25">
      <c r="A1853"/>
      <c r="B1853"/>
      <c r="C1853"/>
      <c r="D1853"/>
      <c r="E1853"/>
      <c r="F1853"/>
    </row>
    <row r="1854" spans="1:6" ht="15" x14ac:dyDescent="0.25">
      <c r="A1854"/>
      <c r="B1854"/>
      <c r="C1854"/>
      <c r="D1854"/>
      <c r="E1854"/>
      <c r="F1854"/>
    </row>
    <row r="1855" spans="1:6" ht="15" x14ac:dyDescent="0.25">
      <c r="A1855"/>
      <c r="B1855"/>
      <c r="C1855"/>
      <c r="D1855"/>
      <c r="E1855"/>
      <c r="F1855"/>
    </row>
    <row r="1856" spans="1:6" ht="15" x14ac:dyDescent="0.25">
      <c r="A1856"/>
      <c r="B1856"/>
      <c r="C1856"/>
      <c r="D1856"/>
      <c r="E1856"/>
      <c r="F1856"/>
    </row>
    <row r="1857" spans="1:6" ht="15" x14ac:dyDescent="0.25">
      <c r="A1857"/>
      <c r="B1857"/>
      <c r="C1857"/>
      <c r="D1857"/>
      <c r="E1857"/>
      <c r="F1857"/>
    </row>
    <row r="1858" spans="1:6" ht="15" x14ac:dyDescent="0.25">
      <c r="A1858"/>
      <c r="B1858"/>
      <c r="C1858"/>
      <c r="D1858"/>
      <c r="E1858"/>
      <c r="F1858"/>
    </row>
    <row r="1859" spans="1:6" ht="15" x14ac:dyDescent="0.25">
      <c r="A1859"/>
      <c r="B1859"/>
      <c r="C1859"/>
      <c r="D1859"/>
      <c r="E1859"/>
      <c r="F1859"/>
    </row>
    <row r="1860" spans="1:6" ht="15" x14ac:dyDescent="0.25">
      <c r="A1860"/>
      <c r="B1860"/>
      <c r="C1860"/>
      <c r="D1860"/>
      <c r="E1860"/>
      <c r="F1860"/>
    </row>
    <row r="1861" spans="1:6" ht="15" x14ac:dyDescent="0.25">
      <c r="A1861"/>
      <c r="B1861"/>
      <c r="C1861"/>
      <c r="D1861"/>
      <c r="E1861"/>
      <c r="F1861"/>
    </row>
    <row r="1862" spans="1:6" ht="15" x14ac:dyDescent="0.25">
      <c r="A1862"/>
      <c r="B1862"/>
      <c r="C1862"/>
      <c r="D1862"/>
      <c r="E1862"/>
      <c r="F1862"/>
    </row>
    <row r="1863" spans="1:6" ht="15" x14ac:dyDescent="0.25">
      <c r="A1863"/>
      <c r="B1863"/>
      <c r="C1863"/>
      <c r="D1863"/>
      <c r="E1863"/>
      <c r="F1863"/>
    </row>
    <row r="1864" spans="1:6" ht="15" x14ac:dyDescent="0.25">
      <c r="A1864"/>
      <c r="B1864"/>
      <c r="C1864"/>
      <c r="D1864"/>
      <c r="E1864"/>
      <c r="F1864"/>
    </row>
    <row r="1865" spans="1:6" ht="15" x14ac:dyDescent="0.25">
      <c r="A1865"/>
      <c r="B1865"/>
      <c r="C1865"/>
      <c r="D1865"/>
      <c r="E1865"/>
      <c r="F1865"/>
    </row>
    <row r="1866" spans="1:6" ht="15" x14ac:dyDescent="0.25">
      <c r="A1866"/>
      <c r="B1866"/>
      <c r="C1866"/>
      <c r="D1866"/>
      <c r="E1866"/>
      <c r="F1866"/>
    </row>
    <row r="1867" spans="1:6" ht="15" x14ac:dyDescent="0.25">
      <c r="A1867"/>
      <c r="B1867"/>
      <c r="C1867"/>
      <c r="D1867"/>
      <c r="E1867"/>
      <c r="F1867"/>
    </row>
    <row r="1868" spans="1:6" ht="15" x14ac:dyDescent="0.25">
      <c r="A1868"/>
      <c r="B1868"/>
      <c r="C1868"/>
      <c r="D1868"/>
      <c r="E1868"/>
      <c r="F1868"/>
    </row>
    <row r="1869" spans="1:6" ht="15" x14ac:dyDescent="0.25">
      <c r="A1869"/>
      <c r="B1869"/>
      <c r="C1869"/>
      <c r="D1869"/>
      <c r="E1869"/>
      <c r="F1869"/>
    </row>
    <row r="1870" spans="1:6" ht="15" x14ac:dyDescent="0.25">
      <c r="A1870"/>
      <c r="B1870"/>
      <c r="C1870"/>
      <c r="D1870"/>
      <c r="E1870"/>
      <c r="F1870"/>
    </row>
    <row r="1871" spans="1:6" ht="15" x14ac:dyDescent="0.25">
      <c r="A1871"/>
      <c r="B1871"/>
      <c r="C1871"/>
      <c r="D1871"/>
      <c r="E1871"/>
      <c r="F1871"/>
    </row>
    <row r="1872" spans="1:6" ht="15" x14ac:dyDescent="0.25">
      <c r="A1872"/>
      <c r="B1872"/>
      <c r="C1872"/>
      <c r="D1872"/>
      <c r="E1872"/>
      <c r="F1872"/>
    </row>
    <row r="1873" spans="1:6" ht="15" x14ac:dyDescent="0.25">
      <c r="A1873"/>
      <c r="B1873"/>
      <c r="C1873"/>
      <c r="D1873"/>
      <c r="E1873"/>
      <c r="F1873"/>
    </row>
    <row r="1874" spans="1:6" ht="15" x14ac:dyDescent="0.25">
      <c r="A1874"/>
      <c r="B1874"/>
      <c r="C1874"/>
      <c r="D1874"/>
      <c r="E1874"/>
      <c r="F1874"/>
    </row>
    <row r="1875" spans="1:6" ht="15" x14ac:dyDescent="0.25">
      <c r="A1875"/>
      <c r="B1875"/>
      <c r="C1875"/>
      <c r="D1875"/>
      <c r="E1875"/>
      <c r="F1875"/>
    </row>
    <row r="1876" spans="1:6" ht="15" x14ac:dyDescent="0.25">
      <c r="A1876"/>
      <c r="B1876"/>
      <c r="C1876"/>
      <c r="D1876"/>
      <c r="E1876"/>
      <c r="F1876"/>
    </row>
    <row r="1877" spans="1:6" ht="15" x14ac:dyDescent="0.25">
      <c r="A1877"/>
      <c r="B1877"/>
      <c r="C1877"/>
      <c r="D1877"/>
      <c r="E1877"/>
      <c r="F1877"/>
    </row>
    <row r="1878" spans="1:6" ht="15" x14ac:dyDescent="0.25">
      <c r="A1878"/>
      <c r="B1878"/>
      <c r="C1878"/>
      <c r="D1878"/>
      <c r="E1878"/>
      <c r="F1878"/>
    </row>
    <row r="1879" spans="1:6" ht="15" x14ac:dyDescent="0.25">
      <c r="A1879"/>
      <c r="B1879"/>
      <c r="C1879"/>
      <c r="D1879"/>
      <c r="E1879"/>
      <c r="F1879"/>
    </row>
    <row r="1880" spans="1:6" ht="15" x14ac:dyDescent="0.25">
      <c r="A1880"/>
      <c r="B1880"/>
      <c r="C1880"/>
      <c r="D1880"/>
      <c r="E1880"/>
      <c r="F1880"/>
    </row>
    <row r="1881" spans="1:6" ht="15" x14ac:dyDescent="0.25">
      <c r="A1881"/>
      <c r="B1881"/>
      <c r="C1881"/>
      <c r="D1881"/>
      <c r="E1881"/>
      <c r="F1881"/>
    </row>
    <row r="1882" spans="1:6" ht="15" x14ac:dyDescent="0.25">
      <c r="A1882"/>
      <c r="B1882"/>
      <c r="C1882"/>
      <c r="D1882"/>
      <c r="E1882"/>
      <c r="F1882"/>
    </row>
    <row r="1883" spans="1:6" ht="15" x14ac:dyDescent="0.25">
      <c r="A1883"/>
      <c r="B1883"/>
      <c r="C1883"/>
      <c r="D1883"/>
      <c r="E1883"/>
      <c r="F1883"/>
    </row>
    <row r="1884" spans="1:6" ht="15" x14ac:dyDescent="0.25">
      <c r="A1884"/>
      <c r="B1884"/>
      <c r="C1884"/>
      <c r="D1884"/>
      <c r="E1884"/>
      <c r="F1884"/>
    </row>
    <row r="1885" spans="1:6" ht="15" x14ac:dyDescent="0.25">
      <c r="A1885"/>
      <c r="B1885"/>
      <c r="C1885"/>
      <c r="D1885"/>
      <c r="E1885"/>
      <c r="F1885"/>
    </row>
    <row r="1886" spans="1:6" ht="15" x14ac:dyDescent="0.25">
      <c r="A1886"/>
      <c r="B1886"/>
      <c r="C1886"/>
      <c r="D1886"/>
      <c r="E1886"/>
      <c r="F1886"/>
    </row>
    <row r="1887" spans="1:6" ht="15" x14ac:dyDescent="0.25">
      <c r="A1887"/>
      <c r="B1887"/>
      <c r="C1887"/>
      <c r="D1887"/>
      <c r="E1887"/>
      <c r="F1887"/>
    </row>
    <row r="1888" spans="1:6" ht="15" x14ac:dyDescent="0.25">
      <c r="A1888"/>
      <c r="B1888"/>
      <c r="C1888"/>
      <c r="D1888"/>
      <c r="E1888"/>
      <c r="F1888"/>
    </row>
    <row r="1889" spans="1:6" ht="15" x14ac:dyDescent="0.25">
      <c r="A1889"/>
      <c r="B1889"/>
      <c r="C1889"/>
      <c r="D1889"/>
      <c r="E1889"/>
      <c r="F1889"/>
    </row>
    <row r="1890" spans="1:6" ht="15" x14ac:dyDescent="0.25">
      <c r="A1890"/>
      <c r="B1890"/>
      <c r="C1890"/>
      <c r="D1890"/>
      <c r="E1890"/>
      <c r="F1890"/>
    </row>
    <row r="1891" spans="1:6" ht="15" x14ac:dyDescent="0.25">
      <c r="A1891"/>
      <c r="B1891"/>
      <c r="C1891"/>
      <c r="D1891"/>
      <c r="E1891"/>
      <c r="F1891"/>
    </row>
    <row r="1892" spans="1:6" ht="15" x14ac:dyDescent="0.25">
      <c r="A1892"/>
      <c r="B1892"/>
      <c r="C1892"/>
      <c r="D1892"/>
      <c r="E1892"/>
      <c r="F1892"/>
    </row>
    <row r="1893" spans="1:6" ht="15" x14ac:dyDescent="0.25">
      <c r="A1893"/>
      <c r="B1893"/>
      <c r="C1893"/>
      <c r="D1893"/>
      <c r="E1893"/>
      <c r="F1893"/>
    </row>
    <row r="1894" spans="1:6" ht="15" x14ac:dyDescent="0.25">
      <c r="A1894"/>
      <c r="B1894"/>
      <c r="C1894"/>
      <c r="D1894"/>
      <c r="E1894"/>
      <c r="F1894"/>
    </row>
    <row r="1895" spans="1:6" ht="15" x14ac:dyDescent="0.25">
      <c r="A1895"/>
      <c r="B1895"/>
      <c r="C1895"/>
      <c r="D1895"/>
      <c r="E1895"/>
      <c r="F1895"/>
    </row>
    <row r="1896" spans="1:6" ht="15" x14ac:dyDescent="0.25">
      <c r="A1896"/>
      <c r="B1896"/>
      <c r="C1896"/>
      <c r="D1896"/>
      <c r="E1896"/>
      <c r="F1896"/>
    </row>
    <row r="1897" spans="1:6" ht="15" x14ac:dyDescent="0.25">
      <c r="A1897"/>
      <c r="B1897"/>
      <c r="C1897"/>
      <c r="D1897"/>
      <c r="E1897"/>
      <c r="F1897"/>
    </row>
    <row r="1898" spans="1:6" ht="15" x14ac:dyDescent="0.25">
      <c r="A1898"/>
      <c r="B1898"/>
      <c r="C1898"/>
      <c r="D1898"/>
      <c r="E1898"/>
      <c r="F1898"/>
    </row>
    <row r="1899" spans="1:6" ht="15" x14ac:dyDescent="0.25">
      <c r="A1899"/>
      <c r="B1899"/>
      <c r="C1899"/>
      <c r="D1899"/>
      <c r="E1899"/>
      <c r="F1899"/>
    </row>
    <row r="1900" spans="1:6" ht="15" x14ac:dyDescent="0.25">
      <c r="A1900"/>
      <c r="B1900"/>
      <c r="C1900"/>
      <c r="D1900"/>
      <c r="E1900"/>
      <c r="F1900"/>
    </row>
    <row r="1901" spans="1:6" ht="15" x14ac:dyDescent="0.25">
      <c r="A1901"/>
      <c r="B1901"/>
      <c r="C1901"/>
      <c r="D1901"/>
      <c r="E1901"/>
      <c r="F1901"/>
    </row>
    <row r="1902" spans="1:6" ht="15" x14ac:dyDescent="0.25">
      <c r="A1902"/>
      <c r="B1902"/>
      <c r="C1902"/>
      <c r="D1902"/>
      <c r="E1902"/>
      <c r="F1902"/>
    </row>
    <row r="1903" spans="1:6" ht="15" x14ac:dyDescent="0.25">
      <c r="A1903"/>
      <c r="B1903"/>
      <c r="C1903"/>
      <c r="D1903"/>
      <c r="E1903"/>
      <c r="F1903"/>
    </row>
    <row r="1904" spans="1:6" ht="15" x14ac:dyDescent="0.25">
      <c r="A1904"/>
      <c r="B1904"/>
      <c r="C1904"/>
      <c r="D1904"/>
      <c r="E1904"/>
      <c r="F1904"/>
    </row>
    <row r="1905" spans="1:6" ht="15" x14ac:dyDescent="0.25">
      <c r="A1905"/>
      <c r="B1905"/>
      <c r="C1905"/>
      <c r="D1905"/>
      <c r="E1905"/>
      <c r="F1905"/>
    </row>
    <row r="1906" spans="1:6" ht="15" x14ac:dyDescent="0.25">
      <c r="A1906"/>
      <c r="B1906"/>
      <c r="C1906"/>
      <c r="D1906"/>
      <c r="E1906"/>
      <c r="F1906"/>
    </row>
    <row r="1907" spans="1:6" ht="15" x14ac:dyDescent="0.25">
      <c r="A1907"/>
      <c r="B1907"/>
      <c r="C1907"/>
      <c r="D1907"/>
      <c r="E1907"/>
      <c r="F1907"/>
    </row>
    <row r="1908" spans="1:6" ht="15" x14ac:dyDescent="0.25">
      <c r="A1908"/>
      <c r="B1908"/>
      <c r="C1908"/>
      <c r="D1908"/>
      <c r="E1908"/>
      <c r="F1908"/>
    </row>
    <row r="1909" spans="1:6" ht="15" x14ac:dyDescent="0.25">
      <c r="A1909"/>
      <c r="B1909"/>
      <c r="C1909"/>
      <c r="D1909"/>
      <c r="E1909"/>
      <c r="F1909"/>
    </row>
    <row r="1910" spans="1:6" ht="15" x14ac:dyDescent="0.25">
      <c r="A1910"/>
      <c r="B1910"/>
      <c r="C1910"/>
      <c r="D1910"/>
      <c r="E1910"/>
      <c r="F1910"/>
    </row>
    <row r="1911" spans="1:6" ht="15" x14ac:dyDescent="0.25">
      <c r="A1911"/>
      <c r="B1911"/>
      <c r="C1911"/>
      <c r="D1911"/>
      <c r="E1911"/>
      <c r="F1911"/>
    </row>
    <row r="1912" spans="1:6" ht="15" x14ac:dyDescent="0.25">
      <c r="A1912"/>
      <c r="B1912"/>
      <c r="C1912"/>
      <c r="D1912"/>
      <c r="E1912"/>
      <c r="F1912"/>
    </row>
    <row r="1913" spans="1:6" ht="15" x14ac:dyDescent="0.25">
      <c r="A1913"/>
      <c r="B1913"/>
      <c r="C1913"/>
      <c r="D1913"/>
      <c r="E1913"/>
      <c r="F1913"/>
    </row>
    <row r="1914" spans="1:6" ht="15" x14ac:dyDescent="0.25">
      <c r="A1914"/>
      <c r="B1914"/>
      <c r="C1914"/>
      <c r="D1914"/>
      <c r="E1914"/>
      <c r="F1914"/>
    </row>
    <row r="1915" spans="1:6" ht="15" x14ac:dyDescent="0.25">
      <c r="A1915"/>
      <c r="B1915"/>
      <c r="C1915"/>
      <c r="D1915"/>
      <c r="E1915"/>
      <c r="F1915"/>
    </row>
    <row r="1916" spans="1:6" ht="15" x14ac:dyDescent="0.25">
      <c r="A1916"/>
      <c r="B1916"/>
      <c r="C1916"/>
      <c r="D1916"/>
      <c r="E1916"/>
      <c r="F1916"/>
    </row>
    <row r="1917" spans="1:6" ht="15" x14ac:dyDescent="0.25">
      <c r="A1917"/>
      <c r="B1917"/>
      <c r="C1917"/>
      <c r="D1917"/>
      <c r="E1917"/>
      <c r="F1917"/>
    </row>
    <row r="1918" spans="1:6" ht="15" x14ac:dyDescent="0.25">
      <c r="A1918"/>
      <c r="B1918"/>
      <c r="C1918"/>
      <c r="D1918"/>
      <c r="E1918"/>
      <c r="F1918"/>
    </row>
    <row r="1919" spans="1:6" ht="15" x14ac:dyDescent="0.25">
      <c r="A1919"/>
      <c r="B1919"/>
      <c r="C1919"/>
      <c r="D1919"/>
      <c r="E1919"/>
      <c r="F1919"/>
    </row>
    <row r="1920" spans="1:6" ht="15" x14ac:dyDescent="0.25">
      <c r="A1920"/>
      <c r="B1920"/>
      <c r="C1920"/>
      <c r="D1920"/>
      <c r="E1920"/>
      <c r="F1920"/>
    </row>
    <row r="1921" spans="1:6" ht="15" x14ac:dyDescent="0.25">
      <c r="A1921"/>
      <c r="B1921"/>
      <c r="C1921"/>
      <c r="D1921"/>
      <c r="E1921"/>
      <c r="F1921"/>
    </row>
    <row r="1922" spans="1:6" ht="15" x14ac:dyDescent="0.25">
      <c r="A1922"/>
      <c r="B1922"/>
      <c r="C1922"/>
      <c r="D1922"/>
      <c r="E1922"/>
      <c r="F1922"/>
    </row>
    <row r="1923" spans="1:6" ht="15" x14ac:dyDescent="0.25">
      <c r="A1923"/>
      <c r="B1923"/>
      <c r="C1923"/>
      <c r="D1923"/>
      <c r="E1923"/>
      <c r="F1923"/>
    </row>
    <row r="1924" spans="1:6" ht="15" x14ac:dyDescent="0.25">
      <c r="A1924"/>
      <c r="B1924"/>
      <c r="C1924"/>
      <c r="D1924"/>
      <c r="E1924"/>
      <c r="F1924"/>
    </row>
    <row r="1925" spans="1:6" ht="15" x14ac:dyDescent="0.25">
      <c r="A1925"/>
      <c r="B1925"/>
      <c r="C1925"/>
      <c r="D1925"/>
      <c r="E1925"/>
      <c r="F1925"/>
    </row>
    <row r="1926" spans="1:6" ht="15" x14ac:dyDescent="0.25">
      <c r="A1926"/>
      <c r="B1926"/>
      <c r="C1926"/>
      <c r="D1926"/>
      <c r="E1926"/>
      <c r="F1926"/>
    </row>
    <row r="1927" spans="1:6" ht="15" x14ac:dyDescent="0.25">
      <c r="A1927"/>
      <c r="B1927"/>
      <c r="C1927"/>
      <c r="D1927"/>
      <c r="E1927"/>
      <c r="F1927"/>
    </row>
    <row r="1928" spans="1:6" ht="15" x14ac:dyDescent="0.25">
      <c r="A1928"/>
      <c r="B1928"/>
      <c r="C1928"/>
      <c r="D1928"/>
      <c r="E1928"/>
      <c r="F1928"/>
    </row>
    <row r="1929" spans="1:6" ht="15" x14ac:dyDescent="0.25">
      <c r="A1929"/>
      <c r="B1929"/>
      <c r="C1929"/>
      <c r="D1929"/>
      <c r="E1929"/>
      <c r="F1929"/>
    </row>
    <row r="1930" spans="1:6" ht="15" x14ac:dyDescent="0.25">
      <c r="A1930"/>
      <c r="B1930"/>
      <c r="C1930"/>
      <c r="D1930"/>
      <c r="E1930"/>
      <c r="F1930"/>
    </row>
    <row r="1931" spans="1:6" ht="15" x14ac:dyDescent="0.25">
      <c r="A1931"/>
      <c r="B1931"/>
      <c r="C1931"/>
      <c r="D1931"/>
      <c r="E1931"/>
      <c r="F1931"/>
    </row>
    <row r="1932" spans="1:6" ht="15" x14ac:dyDescent="0.25">
      <c r="A1932"/>
      <c r="B1932"/>
      <c r="C1932"/>
      <c r="D1932"/>
      <c r="E1932"/>
      <c r="F1932"/>
    </row>
    <row r="1933" spans="1:6" ht="15" x14ac:dyDescent="0.25">
      <c r="A1933"/>
      <c r="B1933"/>
      <c r="C1933"/>
      <c r="D1933"/>
      <c r="E1933"/>
      <c r="F1933"/>
    </row>
    <row r="1934" spans="1:6" ht="15" x14ac:dyDescent="0.25">
      <c r="A1934"/>
      <c r="B1934"/>
      <c r="C1934"/>
      <c r="D1934"/>
      <c r="E1934"/>
      <c r="F1934"/>
    </row>
    <row r="1935" spans="1:6" ht="15" x14ac:dyDescent="0.25">
      <c r="A1935"/>
      <c r="B1935"/>
      <c r="C1935"/>
      <c r="D1935"/>
      <c r="E1935"/>
      <c r="F1935"/>
    </row>
    <row r="1936" spans="1:6" ht="15" x14ac:dyDescent="0.25">
      <c r="A1936"/>
      <c r="B1936"/>
      <c r="C1936"/>
      <c r="D1936"/>
      <c r="E1936"/>
      <c r="F1936"/>
    </row>
    <row r="1937" spans="1:6" ht="15" x14ac:dyDescent="0.25">
      <c r="A1937"/>
      <c r="B1937"/>
      <c r="C1937"/>
      <c r="D1937"/>
      <c r="E1937"/>
      <c r="F1937"/>
    </row>
    <row r="1938" spans="1:6" ht="15" x14ac:dyDescent="0.25">
      <c r="A1938"/>
      <c r="B1938"/>
      <c r="C1938"/>
      <c r="D1938"/>
      <c r="E1938"/>
      <c r="F1938"/>
    </row>
    <row r="1939" spans="1:6" ht="15" x14ac:dyDescent="0.25">
      <c r="A1939"/>
      <c r="B1939"/>
      <c r="C1939"/>
      <c r="D1939"/>
      <c r="E1939"/>
      <c r="F1939"/>
    </row>
    <row r="1940" spans="1:6" ht="15" x14ac:dyDescent="0.25">
      <c r="A1940"/>
      <c r="B1940"/>
      <c r="C1940"/>
      <c r="D1940"/>
      <c r="E1940"/>
      <c r="F1940"/>
    </row>
    <row r="1941" spans="1:6" ht="15" x14ac:dyDescent="0.25">
      <c r="A1941"/>
      <c r="B1941"/>
      <c r="C1941"/>
      <c r="D1941"/>
      <c r="E1941"/>
      <c r="F1941"/>
    </row>
    <row r="1942" spans="1:6" ht="15" x14ac:dyDescent="0.25">
      <c r="A1942"/>
      <c r="B1942"/>
      <c r="C1942"/>
      <c r="D1942"/>
      <c r="E1942"/>
      <c r="F1942"/>
    </row>
    <row r="1943" spans="1:6" ht="15" x14ac:dyDescent="0.25">
      <c r="A1943"/>
      <c r="B1943"/>
      <c r="C1943"/>
      <c r="D1943"/>
      <c r="E1943"/>
      <c r="F1943"/>
    </row>
    <row r="1944" spans="1:6" ht="15" x14ac:dyDescent="0.25">
      <c r="A1944"/>
      <c r="B1944"/>
      <c r="C1944"/>
      <c r="D1944"/>
      <c r="E1944"/>
      <c r="F1944"/>
    </row>
    <row r="1945" spans="1:6" ht="15" x14ac:dyDescent="0.25">
      <c r="A1945"/>
      <c r="B1945"/>
      <c r="C1945"/>
      <c r="D1945"/>
      <c r="E1945"/>
      <c r="F1945"/>
    </row>
    <row r="1946" spans="1:6" ht="15" x14ac:dyDescent="0.25">
      <c r="A1946"/>
      <c r="B1946"/>
      <c r="C1946"/>
      <c r="D1946"/>
      <c r="E1946"/>
      <c r="F1946"/>
    </row>
    <row r="1947" spans="1:6" ht="15" x14ac:dyDescent="0.25">
      <c r="A1947"/>
      <c r="B1947"/>
      <c r="C1947"/>
      <c r="D1947"/>
      <c r="E1947"/>
      <c r="F1947"/>
    </row>
    <row r="1948" spans="1:6" ht="15" x14ac:dyDescent="0.25">
      <c r="A1948"/>
      <c r="B1948"/>
      <c r="C1948"/>
      <c r="D1948"/>
      <c r="E1948"/>
      <c r="F1948"/>
    </row>
    <row r="1949" spans="1:6" ht="15" x14ac:dyDescent="0.25">
      <c r="A1949"/>
      <c r="B1949"/>
      <c r="C1949"/>
      <c r="D1949"/>
      <c r="E1949"/>
      <c r="F1949"/>
    </row>
    <row r="1950" spans="1:6" ht="15" x14ac:dyDescent="0.25">
      <c r="A1950"/>
      <c r="B1950"/>
      <c r="C1950"/>
      <c r="D1950"/>
      <c r="E1950"/>
      <c r="F1950"/>
    </row>
    <row r="1951" spans="1:6" ht="15" x14ac:dyDescent="0.25">
      <c r="A1951"/>
      <c r="B1951"/>
      <c r="C1951"/>
      <c r="D1951"/>
      <c r="E1951"/>
      <c r="F1951"/>
    </row>
    <row r="1952" spans="1:6" ht="15" x14ac:dyDescent="0.25">
      <c r="A1952"/>
      <c r="B1952"/>
      <c r="C1952"/>
      <c r="D1952"/>
      <c r="E1952"/>
      <c r="F1952"/>
    </row>
    <row r="1953" spans="1:6" ht="15" x14ac:dyDescent="0.25">
      <c r="A1953"/>
      <c r="B1953"/>
      <c r="C1953"/>
      <c r="D1953"/>
      <c r="E1953"/>
      <c r="F1953"/>
    </row>
    <row r="1954" spans="1:6" ht="15" x14ac:dyDescent="0.25">
      <c r="A1954"/>
      <c r="B1954"/>
      <c r="C1954"/>
      <c r="D1954"/>
      <c r="E1954"/>
      <c r="F1954"/>
    </row>
    <row r="1955" spans="1:6" ht="15" x14ac:dyDescent="0.25">
      <c r="A1955"/>
      <c r="B1955"/>
      <c r="C1955"/>
      <c r="D1955"/>
      <c r="E1955"/>
      <c r="F1955"/>
    </row>
    <row r="1956" spans="1:6" ht="15" x14ac:dyDescent="0.25">
      <c r="A1956"/>
      <c r="B1956"/>
      <c r="C1956"/>
      <c r="D1956"/>
      <c r="E1956"/>
      <c r="F1956"/>
    </row>
    <row r="1957" spans="1:6" ht="15" x14ac:dyDescent="0.25">
      <c r="A1957"/>
      <c r="B1957"/>
      <c r="C1957"/>
      <c r="D1957"/>
      <c r="E1957"/>
      <c r="F1957"/>
    </row>
    <row r="1958" spans="1:6" ht="15" x14ac:dyDescent="0.25">
      <c r="A1958"/>
      <c r="B1958"/>
      <c r="C1958"/>
      <c r="D1958"/>
      <c r="E1958"/>
      <c r="F1958"/>
    </row>
    <row r="1959" spans="1:6" ht="15" x14ac:dyDescent="0.25">
      <c r="A1959"/>
      <c r="B1959"/>
      <c r="C1959"/>
      <c r="D1959"/>
      <c r="E1959"/>
      <c r="F1959"/>
    </row>
    <row r="1960" spans="1:6" ht="15" x14ac:dyDescent="0.25">
      <c r="A1960"/>
      <c r="B1960"/>
      <c r="C1960"/>
      <c r="D1960"/>
      <c r="E1960"/>
      <c r="F1960"/>
    </row>
    <row r="1961" spans="1:6" ht="15" x14ac:dyDescent="0.25">
      <c r="A1961"/>
      <c r="B1961"/>
      <c r="C1961"/>
      <c r="D1961"/>
      <c r="E1961"/>
      <c r="F1961"/>
    </row>
    <row r="1962" spans="1:6" ht="15" x14ac:dyDescent="0.25">
      <c r="A1962"/>
      <c r="B1962"/>
      <c r="C1962"/>
      <c r="D1962"/>
      <c r="E1962"/>
      <c r="F1962"/>
    </row>
    <row r="1963" spans="1:6" ht="15" x14ac:dyDescent="0.25">
      <c r="A1963"/>
      <c r="B1963"/>
      <c r="C1963"/>
      <c r="D1963"/>
      <c r="E1963"/>
      <c r="F1963"/>
    </row>
    <row r="1964" spans="1:6" ht="15" x14ac:dyDescent="0.25">
      <c r="A1964"/>
      <c r="B1964"/>
      <c r="C1964"/>
      <c r="D1964"/>
      <c r="E1964"/>
      <c r="F1964"/>
    </row>
    <row r="1965" spans="1:6" ht="15" x14ac:dyDescent="0.25">
      <c r="A1965"/>
      <c r="B1965"/>
      <c r="C1965"/>
      <c r="D1965"/>
      <c r="E1965"/>
      <c r="F1965"/>
    </row>
    <row r="1966" spans="1:6" ht="15" x14ac:dyDescent="0.25">
      <c r="A1966"/>
      <c r="B1966"/>
      <c r="C1966"/>
      <c r="D1966"/>
      <c r="E1966"/>
      <c r="F1966"/>
    </row>
    <row r="1967" spans="1:6" ht="15" x14ac:dyDescent="0.25">
      <c r="A1967"/>
      <c r="B1967"/>
      <c r="C1967"/>
      <c r="D1967"/>
      <c r="E1967"/>
      <c r="F1967"/>
    </row>
    <row r="1968" spans="1:6" ht="15" x14ac:dyDescent="0.25">
      <c r="A1968"/>
      <c r="B1968"/>
      <c r="C1968"/>
      <c r="D1968"/>
      <c r="E1968"/>
      <c r="F1968"/>
    </row>
    <row r="1969" spans="1:6" ht="15" x14ac:dyDescent="0.25">
      <c r="A1969"/>
      <c r="B1969"/>
      <c r="C1969"/>
      <c r="D1969"/>
      <c r="E1969"/>
      <c r="F1969"/>
    </row>
    <row r="1970" spans="1:6" ht="15" x14ac:dyDescent="0.25">
      <c r="A1970"/>
      <c r="B1970"/>
      <c r="C1970"/>
      <c r="D1970"/>
      <c r="E1970"/>
      <c r="F1970"/>
    </row>
    <row r="1971" spans="1:6" ht="15" x14ac:dyDescent="0.25">
      <c r="A1971"/>
      <c r="B1971"/>
      <c r="C1971"/>
      <c r="D1971"/>
      <c r="E1971"/>
      <c r="F1971"/>
    </row>
    <row r="1972" spans="1:6" ht="15" x14ac:dyDescent="0.25">
      <c r="A1972"/>
      <c r="B1972"/>
      <c r="C1972"/>
      <c r="D1972"/>
      <c r="E1972"/>
      <c r="F1972"/>
    </row>
    <row r="1973" spans="1:6" ht="15" x14ac:dyDescent="0.25">
      <c r="A1973"/>
      <c r="B1973"/>
      <c r="C1973"/>
      <c r="D1973"/>
      <c r="E1973"/>
      <c r="F1973"/>
    </row>
    <row r="1974" spans="1:6" ht="15" x14ac:dyDescent="0.25">
      <c r="A1974"/>
      <c r="B1974"/>
      <c r="C1974"/>
      <c r="D1974"/>
      <c r="E1974"/>
      <c r="F1974"/>
    </row>
    <row r="1975" spans="1:6" ht="15" x14ac:dyDescent="0.25">
      <c r="A1975"/>
      <c r="B1975"/>
      <c r="C1975"/>
      <c r="D1975"/>
      <c r="E1975"/>
      <c r="F1975"/>
    </row>
    <row r="1976" spans="1:6" ht="15" x14ac:dyDescent="0.25">
      <c r="A1976"/>
      <c r="B1976"/>
      <c r="C1976"/>
      <c r="D1976"/>
      <c r="E1976"/>
      <c r="F1976"/>
    </row>
    <row r="1977" spans="1:6" ht="15" x14ac:dyDescent="0.25">
      <c r="A1977"/>
      <c r="B1977"/>
      <c r="C1977"/>
      <c r="D1977"/>
      <c r="E1977"/>
      <c r="F1977"/>
    </row>
    <row r="1978" spans="1:6" ht="15" x14ac:dyDescent="0.25">
      <c r="A1978"/>
      <c r="B1978"/>
      <c r="C1978"/>
      <c r="D1978"/>
      <c r="E1978"/>
      <c r="F1978"/>
    </row>
    <row r="1979" spans="1:6" ht="15" x14ac:dyDescent="0.25">
      <c r="A1979"/>
      <c r="B1979"/>
      <c r="C1979"/>
      <c r="D1979"/>
      <c r="E1979"/>
      <c r="F1979"/>
    </row>
    <row r="1980" spans="1:6" ht="15" x14ac:dyDescent="0.25">
      <c r="A1980"/>
      <c r="B1980"/>
      <c r="C1980"/>
      <c r="D1980"/>
      <c r="E1980"/>
      <c r="F1980"/>
    </row>
    <row r="1981" spans="1:6" ht="15" x14ac:dyDescent="0.25">
      <c r="A1981"/>
      <c r="B1981"/>
      <c r="C1981"/>
      <c r="D1981"/>
      <c r="E1981"/>
      <c r="F1981"/>
    </row>
    <row r="1982" spans="1:6" ht="15" x14ac:dyDescent="0.25">
      <c r="A1982"/>
      <c r="B1982"/>
      <c r="C1982"/>
      <c r="D1982"/>
      <c r="E1982"/>
      <c r="F1982"/>
    </row>
    <row r="1983" spans="1:6" ht="15" x14ac:dyDescent="0.25">
      <c r="A1983"/>
      <c r="B1983"/>
      <c r="C1983"/>
      <c r="D1983"/>
      <c r="E1983"/>
      <c r="F1983"/>
    </row>
    <row r="1984" spans="1:6" ht="15" x14ac:dyDescent="0.25">
      <c r="A1984"/>
      <c r="B1984"/>
      <c r="C1984"/>
      <c r="D1984"/>
      <c r="E1984"/>
      <c r="F1984"/>
    </row>
    <row r="1985" spans="1:6" ht="15" x14ac:dyDescent="0.25">
      <c r="A1985"/>
      <c r="B1985"/>
      <c r="C1985"/>
      <c r="D1985"/>
      <c r="E1985"/>
      <c r="F1985"/>
    </row>
    <row r="1986" spans="1:6" ht="15" x14ac:dyDescent="0.25">
      <c r="A1986"/>
      <c r="B1986"/>
      <c r="C1986"/>
      <c r="D1986"/>
      <c r="E1986"/>
      <c r="F1986"/>
    </row>
    <row r="1987" spans="1:6" ht="15" x14ac:dyDescent="0.25">
      <c r="A1987"/>
      <c r="B1987"/>
      <c r="C1987"/>
      <c r="D1987"/>
      <c r="E1987"/>
      <c r="F1987"/>
    </row>
    <row r="1988" spans="1:6" ht="15" x14ac:dyDescent="0.25">
      <c r="A1988"/>
      <c r="B1988"/>
      <c r="C1988"/>
      <c r="D1988"/>
      <c r="E1988"/>
      <c r="F1988"/>
    </row>
    <row r="1989" spans="1:6" ht="15" x14ac:dyDescent="0.25">
      <c r="A1989"/>
      <c r="B1989"/>
      <c r="C1989"/>
      <c r="D1989"/>
      <c r="E1989"/>
      <c r="F1989"/>
    </row>
    <row r="1990" spans="1:6" ht="15" x14ac:dyDescent="0.25">
      <c r="A1990"/>
      <c r="B1990"/>
      <c r="C1990"/>
      <c r="D1990"/>
      <c r="E1990"/>
      <c r="F1990"/>
    </row>
    <row r="1991" spans="1:6" ht="15" x14ac:dyDescent="0.25">
      <c r="A1991"/>
      <c r="B1991"/>
      <c r="C1991"/>
      <c r="D1991"/>
      <c r="E1991"/>
      <c r="F1991"/>
    </row>
    <row r="1992" spans="1:6" ht="15" x14ac:dyDescent="0.25">
      <c r="A1992"/>
      <c r="B1992"/>
      <c r="C1992"/>
      <c r="D1992"/>
      <c r="E1992"/>
      <c r="F1992"/>
    </row>
    <row r="1993" spans="1:6" ht="15" x14ac:dyDescent="0.25">
      <c r="A1993"/>
      <c r="B1993"/>
      <c r="C1993"/>
      <c r="D1993"/>
      <c r="E1993"/>
      <c r="F1993"/>
    </row>
    <row r="1994" spans="1:6" ht="15" x14ac:dyDescent="0.25">
      <c r="A1994"/>
      <c r="B1994"/>
      <c r="C1994"/>
      <c r="D1994"/>
      <c r="E1994"/>
      <c r="F1994"/>
    </row>
    <row r="1995" spans="1:6" ht="15" x14ac:dyDescent="0.25">
      <c r="A1995"/>
      <c r="B1995"/>
      <c r="C1995"/>
      <c r="D1995"/>
      <c r="E1995"/>
      <c r="F1995"/>
    </row>
    <row r="1996" spans="1:6" ht="15" x14ac:dyDescent="0.25">
      <c r="A1996"/>
      <c r="B1996"/>
      <c r="C1996"/>
      <c r="D1996"/>
      <c r="E1996"/>
      <c r="F1996"/>
    </row>
    <row r="1997" spans="1:6" ht="15" x14ac:dyDescent="0.25">
      <c r="A1997"/>
      <c r="B1997"/>
      <c r="C1997"/>
      <c r="D1997"/>
      <c r="E1997"/>
      <c r="F1997"/>
    </row>
    <row r="1998" spans="1:6" ht="15" x14ac:dyDescent="0.25">
      <c r="A1998"/>
      <c r="B1998"/>
      <c r="C1998"/>
      <c r="D1998"/>
      <c r="E1998"/>
      <c r="F1998"/>
    </row>
    <row r="1999" spans="1:6" ht="15" x14ac:dyDescent="0.25">
      <c r="A1999"/>
      <c r="B1999"/>
      <c r="C1999"/>
      <c r="D1999"/>
      <c r="E1999"/>
      <c r="F1999"/>
    </row>
    <row r="2000" spans="1:6" ht="15" x14ac:dyDescent="0.25">
      <c r="A2000"/>
      <c r="B2000"/>
      <c r="C2000"/>
      <c r="D2000"/>
      <c r="E2000"/>
      <c r="F2000"/>
    </row>
    <row r="2001" spans="1:6" ht="15" x14ac:dyDescent="0.25">
      <c r="A2001"/>
      <c r="B2001"/>
      <c r="C2001"/>
      <c r="D2001"/>
      <c r="E2001"/>
      <c r="F2001"/>
    </row>
    <row r="2002" spans="1:6" ht="15" x14ac:dyDescent="0.25">
      <c r="A2002"/>
      <c r="B2002"/>
      <c r="C2002"/>
      <c r="D2002"/>
      <c r="E2002"/>
      <c r="F2002"/>
    </row>
    <row r="2003" spans="1:6" ht="15" x14ac:dyDescent="0.25">
      <c r="A2003"/>
      <c r="B2003"/>
      <c r="C2003"/>
      <c r="D2003"/>
      <c r="E2003"/>
      <c r="F2003"/>
    </row>
    <row r="2004" spans="1:6" ht="15" x14ac:dyDescent="0.25">
      <c r="A2004"/>
      <c r="B2004"/>
      <c r="C2004"/>
      <c r="D2004"/>
      <c r="E2004"/>
      <c r="F2004"/>
    </row>
    <row r="2005" spans="1:6" ht="15" x14ac:dyDescent="0.25">
      <c r="A2005"/>
      <c r="B2005"/>
      <c r="C2005"/>
      <c r="D2005"/>
      <c r="E2005"/>
      <c r="F2005"/>
    </row>
    <row r="2006" spans="1:6" ht="15" x14ac:dyDescent="0.25">
      <c r="A2006"/>
      <c r="B2006"/>
      <c r="C2006"/>
      <c r="D2006"/>
      <c r="E2006"/>
      <c r="F2006"/>
    </row>
    <row r="2007" spans="1:6" ht="15" x14ac:dyDescent="0.25">
      <c r="A2007"/>
      <c r="B2007"/>
      <c r="C2007"/>
      <c r="D2007"/>
      <c r="E2007"/>
      <c r="F2007"/>
    </row>
    <row r="2008" spans="1:6" ht="15" x14ac:dyDescent="0.25">
      <c r="A2008"/>
      <c r="B2008"/>
      <c r="C2008"/>
      <c r="D2008"/>
      <c r="E2008"/>
      <c r="F2008"/>
    </row>
    <row r="2009" spans="1:6" ht="15" x14ac:dyDescent="0.25">
      <c r="A2009"/>
      <c r="B2009"/>
      <c r="C2009"/>
      <c r="D2009"/>
      <c r="E2009"/>
      <c r="F2009"/>
    </row>
    <row r="2010" spans="1:6" ht="15" x14ac:dyDescent="0.25">
      <c r="A2010"/>
      <c r="B2010"/>
      <c r="C2010"/>
      <c r="D2010"/>
      <c r="E2010"/>
      <c r="F2010"/>
    </row>
    <row r="2011" spans="1:6" ht="15" x14ac:dyDescent="0.25">
      <c r="A2011"/>
      <c r="B2011"/>
      <c r="C2011"/>
      <c r="D2011"/>
      <c r="E2011"/>
      <c r="F2011"/>
    </row>
    <row r="2012" spans="1:6" ht="15" x14ac:dyDescent="0.25">
      <c r="A2012"/>
      <c r="B2012"/>
      <c r="C2012"/>
      <c r="D2012"/>
      <c r="E2012"/>
      <c r="F2012"/>
    </row>
    <row r="2013" spans="1:6" ht="15" x14ac:dyDescent="0.25">
      <c r="A2013"/>
      <c r="B2013"/>
      <c r="C2013"/>
      <c r="D2013"/>
      <c r="E2013"/>
      <c r="F2013"/>
    </row>
    <row r="2014" spans="1:6" ht="15" x14ac:dyDescent="0.25">
      <c r="A2014"/>
      <c r="B2014"/>
      <c r="C2014"/>
      <c r="D2014"/>
      <c r="E2014"/>
      <c r="F2014"/>
    </row>
    <row r="2015" spans="1:6" ht="15" x14ac:dyDescent="0.25">
      <c r="A2015"/>
      <c r="B2015"/>
      <c r="C2015"/>
      <c r="D2015"/>
      <c r="E2015"/>
      <c r="F2015"/>
    </row>
    <row r="2016" spans="1:6" ht="15" x14ac:dyDescent="0.25">
      <c r="A2016"/>
      <c r="B2016"/>
      <c r="C2016"/>
      <c r="D2016"/>
      <c r="E2016"/>
      <c r="F2016"/>
    </row>
    <row r="2017" spans="1:6" ht="15" x14ac:dyDescent="0.25">
      <c r="A2017"/>
      <c r="B2017"/>
      <c r="C2017"/>
      <c r="D2017"/>
      <c r="E2017"/>
      <c r="F2017"/>
    </row>
    <row r="2018" spans="1:6" ht="15" x14ac:dyDescent="0.25">
      <c r="A2018"/>
      <c r="B2018"/>
      <c r="C2018"/>
      <c r="D2018"/>
      <c r="E2018"/>
      <c r="F2018"/>
    </row>
    <row r="2019" spans="1:6" ht="15" x14ac:dyDescent="0.25">
      <c r="A2019"/>
      <c r="B2019"/>
      <c r="C2019"/>
      <c r="D2019"/>
      <c r="E2019"/>
      <c r="F2019"/>
    </row>
    <row r="2020" spans="1:6" ht="15" x14ac:dyDescent="0.25">
      <c r="A2020"/>
      <c r="B2020"/>
      <c r="C2020"/>
      <c r="D2020"/>
      <c r="E2020"/>
      <c r="F2020"/>
    </row>
    <row r="2021" spans="1:6" ht="15" x14ac:dyDescent="0.25">
      <c r="A2021"/>
      <c r="B2021"/>
      <c r="C2021"/>
      <c r="D2021"/>
      <c r="E2021"/>
      <c r="F2021"/>
    </row>
    <row r="2022" spans="1:6" ht="15" x14ac:dyDescent="0.25">
      <c r="A2022"/>
      <c r="B2022"/>
      <c r="C2022"/>
      <c r="D2022"/>
      <c r="E2022"/>
      <c r="F2022"/>
    </row>
    <row r="2023" spans="1:6" ht="15" x14ac:dyDescent="0.25">
      <c r="A2023"/>
      <c r="B2023"/>
      <c r="C2023"/>
      <c r="D2023"/>
      <c r="E2023"/>
      <c r="F2023"/>
    </row>
    <row r="2024" spans="1:6" ht="15" x14ac:dyDescent="0.25">
      <c r="A2024"/>
      <c r="B2024"/>
      <c r="C2024"/>
      <c r="D2024"/>
      <c r="E2024"/>
      <c r="F2024"/>
    </row>
    <row r="2025" spans="1:6" ht="15" x14ac:dyDescent="0.25">
      <c r="A2025"/>
      <c r="B2025"/>
      <c r="C2025"/>
      <c r="D2025"/>
      <c r="E2025"/>
      <c r="F2025"/>
    </row>
    <row r="2026" spans="1:6" ht="15" x14ac:dyDescent="0.25">
      <c r="A2026"/>
      <c r="B2026"/>
      <c r="C2026"/>
      <c r="D2026"/>
      <c r="E2026"/>
      <c r="F2026"/>
    </row>
    <row r="2027" spans="1:6" ht="15" x14ac:dyDescent="0.25">
      <c r="A2027"/>
      <c r="B2027"/>
      <c r="C2027"/>
      <c r="D2027"/>
      <c r="E2027"/>
      <c r="F2027"/>
    </row>
    <row r="2028" spans="1:6" ht="15" x14ac:dyDescent="0.25">
      <c r="A2028"/>
      <c r="B2028"/>
      <c r="C2028"/>
      <c r="D2028"/>
      <c r="E2028"/>
      <c r="F2028"/>
    </row>
    <row r="2029" spans="1:6" ht="15" x14ac:dyDescent="0.25">
      <c r="A2029"/>
      <c r="B2029"/>
      <c r="C2029"/>
      <c r="D2029"/>
      <c r="E2029"/>
      <c r="F2029"/>
    </row>
    <row r="2030" spans="1:6" ht="15" x14ac:dyDescent="0.25">
      <c r="A2030"/>
      <c r="B2030"/>
      <c r="C2030"/>
      <c r="D2030"/>
      <c r="E2030"/>
      <c r="F2030"/>
    </row>
    <row r="2031" spans="1:6" ht="15" x14ac:dyDescent="0.25">
      <c r="A2031"/>
      <c r="B2031"/>
      <c r="C2031"/>
      <c r="D2031"/>
      <c r="E2031"/>
      <c r="F2031"/>
    </row>
    <row r="2032" spans="1:6" ht="15" x14ac:dyDescent="0.25">
      <c r="A2032"/>
      <c r="B2032"/>
      <c r="C2032"/>
      <c r="D2032"/>
      <c r="E2032"/>
      <c r="F2032"/>
    </row>
    <row r="2033" spans="1:6" ht="15" x14ac:dyDescent="0.25">
      <c r="A2033"/>
      <c r="B2033"/>
      <c r="C2033"/>
      <c r="D2033"/>
      <c r="E2033"/>
      <c r="F2033"/>
    </row>
    <row r="2034" spans="1:6" ht="15" x14ac:dyDescent="0.25">
      <c r="A2034"/>
      <c r="B2034"/>
      <c r="C2034"/>
      <c r="D2034"/>
      <c r="E2034"/>
      <c r="F2034"/>
    </row>
    <row r="2035" spans="1:6" ht="15" x14ac:dyDescent="0.25">
      <c r="A2035"/>
      <c r="B2035"/>
      <c r="C2035"/>
      <c r="D2035"/>
      <c r="E2035"/>
      <c r="F2035"/>
    </row>
    <row r="2036" spans="1:6" ht="15" x14ac:dyDescent="0.25">
      <c r="A2036"/>
      <c r="B2036"/>
      <c r="C2036"/>
      <c r="D2036"/>
      <c r="E2036"/>
      <c r="F2036"/>
    </row>
    <row r="2037" spans="1:6" ht="15" x14ac:dyDescent="0.25">
      <c r="A2037"/>
      <c r="B2037"/>
      <c r="C2037"/>
      <c r="D2037"/>
      <c r="E2037"/>
      <c r="F2037"/>
    </row>
    <row r="2038" spans="1:6" ht="15" x14ac:dyDescent="0.25">
      <c r="A2038"/>
      <c r="B2038"/>
      <c r="C2038"/>
      <c r="D2038"/>
      <c r="E2038"/>
      <c r="F2038"/>
    </row>
    <row r="2039" spans="1:6" ht="15" x14ac:dyDescent="0.25">
      <c r="A2039"/>
      <c r="B2039"/>
      <c r="C2039"/>
      <c r="D2039"/>
      <c r="E2039"/>
      <c r="F2039"/>
    </row>
    <row r="2040" spans="1:6" ht="15" x14ac:dyDescent="0.25">
      <c r="A2040"/>
      <c r="B2040"/>
      <c r="C2040"/>
      <c r="D2040"/>
      <c r="E2040"/>
      <c r="F2040"/>
    </row>
    <row r="2041" spans="1:6" ht="15" x14ac:dyDescent="0.25">
      <c r="A2041"/>
      <c r="B2041"/>
      <c r="C2041"/>
      <c r="D2041"/>
      <c r="E2041"/>
      <c r="F2041"/>
    </row>
    <row r="2042" spans="1:6" ht="15" x14ac:dyDescent="0.25">
      <c r="A2042"/>
      <c r="B2042"/>
      <c r="C2042"/>
      <c r="D2042"/>
      <c r="E2042"/>
      <c r="F2042"/>
    </row>
    <row r="2043" spans="1:6" ht="15" x14ac:dyDescent="0.25">
      <c r="A2043"/>
      <c r="B2043"/>
      <c r="C2043"/>
      <c r="D2043"/>
      <c r="E2043"/>
      <c r="F2043"/>
    </row>
    <row r="2044" spans="1:6" ht="15" x14ac:dyDescent="0.25">
      <c r="A2044"/>
      <c r="B2044"/>
      <c r="C2044"/>
      <c r="D2044"/>
      <c r="E2044"/>
      <c r="F2044"/>
    </row>
    <row r="2045" spans="1:6" ht="15" x14ac:dyDescent="0.25">
      <c r="A2045"/>
      <c r="B2045"/>
      <c r="C2045"/>
      <c r="D2045"/>
      <c r="E2045"/>
      <c r="F2045"/>
    </row>
    <row r="2046" spans="1:6" ht="15" x14ac:dyDescent="0.25">
      <c r="A2046"/>
      <c r="B2046"/>
      <c r="C2046"/>
      <c r="D2046"/>
      <c r="E2046"/>
      <c r="F2046"/>
    </row>
    <row r="2047" spans="1:6" ht="15" x14ac:dyDescent="0.25">
      <c r="A2047"/>
      <c r="B2047"/>
      <c r="C2047"/>
      <c r="D2047"/>
      <c r="E2047"/>
      <c r="F2047"/>
    </row>
    <row r="2048" spans="1:6" ht="15" x14ac:dyDescent="0.25">
      <c r="A2048"/>
      <c r="B2048"/>
      <c r="C2048"/>
      <c r="D2048"/>
      <c r="E2048"/>
      <c r="F2048"/>
    </row>
    <row r="2049" spans="1:6" ht="15" x14ac:dyDescent="0.25">
      <c r="A2049"/>
      <c r="B2049"/>
      <c r="C2049"/>
      <c r="D2049"/>
      <c r="E2049"/>
      <c r="F2049"/>
    </row>
    <row r="2050" spans="1:6" ht="15" x14ac:dyDescent="0.25">
      <c r="A2050"/>
      <c r="B2050"/>
      <c r="C2050"/>
      <c r="D2050"/>
      <c r="E2050"/>
      <c r="F2050"/>
    </row>
    <row r="2051" spans="1:6" ht="15" x14ac:dyDescent="0.25">
      <c r="A2051"/>
      <c r="B2051"/>
      <c r="C2051"/>
      <c r="D2051"/>
      <c r="E2051"/>
      <c r="F2051"/>
    </row>
    <row r="2052" spans="1:6" ht="15" x14ac:dyDescent="0.25">
      <c r="A2052"/>
      <c r="B2052"/>
      <c r="C2052"/>
      <c r="D2052"/>
      <c r="E2052"/>
      <c r="F2052"/>
    </row>
    <row r="2053" spans="1:6" ht="15" x14ac:dyDescent="0.25">
      <c r="A2053"/>
      <c r="B2053"/>
      <c r="C2053"/>
      <c r="D2053"/>
      <c r="E2053"/>
      <c r="F2053"/>
    </row>
    <row r="2054" spans="1:6" ht="15" x14ac:dyDescent="0.25">
      <c r="A2054"/>
      <c r="B2054"/>
      <c r="C2054"/>
      <c r="D2054"/>
      <c r="E2054"/>
      <c r="F2054"/>
    </row>
    <row r="2055" spans="1:6" ht="15" x14ac:dyDescent="0.25">
      <c r="A2055"/>
      <c r="B2055"/>
      <c r="C2055"/>
      <c r="D2055"/>
      <c r="E2055"/>
      <c r="F2055"/>
    </row>
    <row r="2056" spans="1:6" ht="15" x14ac:dyDescent="0.25">
      <c r="A2056"/>
      <c r="B2056"/>
      <c r="C2056"/>
      <c r="D2056"/>
      <c r="E2056"/>
      <c r="F2056"/>
    </row>
    <row r="2057" spans="1:6" ht="15" x14ac:dyDescent="0.25">
      <c r="A2057"/>
      <c r="B2057"/>
      <c r="C2057"/>
      <c r="D2057"/>
      <c r="E2057"/>
      <c r="F2057"/>
    </row>
    <row r="2058" spans="1:6" ht="15" x14ac:dyDescent="0.25">
      <c r="A2058"/>
      <c r="B2058"/>
      <c r="C2058"/>
      <c r="D2058"/>
      <c r="E2058"/>
      <c r="F2058"/>
    </row>
    <row r="2059" spans="1:6" ht="15" x14ac:dyDescent="0.25">
      <c r="A2059"/>
      <c r="B2059"/>
      <c r="C2059"/>
      <c r="D2059"/>
      <c r="E2059"/>
      <c r="F2059"/>
    </row>
    <row r="2060" spans="1:6" ht="15" x14ac:dyDescent="0.25">
      <c r="A2060"/>
      <c r="B2060"/>
      <c r="C2060"/>
      <c r="D2060"/>
      <c r="E2060"/>
      <c r="F2060"/>
    </row>
    <row r="2061" spans="1:6" ht="15" x14ac:dyDescent="0.25">
      <c r="A2061"/>
      <c r="B2061"/>
      <c r="C2061"/>
      <c r="D2061"/>
      <c r="E2061"/>
      <c r="F2061"/>
    </row>
    <row r="2062" spans="1:6" ht="15" x14ac:dyDescent="0.25">
      <c r="A2062"/>
      <c r="B2062"/>
      <c r="C2062"/>
      <c r="D2062"/>
      <c r="E2062"/>
      <c r="F2062"/>
    </row>
    <row r="2063" spans="1:6" ht="15" x14ac:dyDescent="0.25">
      <c r="A2063"/>
      <c r="B2063"/>
      <c r="C2063"/>
      <c r="D2063"/>
      <c r="E2063"/>
      <c r="F2063"/>
    </row>
    <row r="2064" spans="1:6" ht="15" x14ac:dyDescent="0.25">
      <c r="A2064"/>
      <c r="B2064"/>
      <c r="C2064"/>
      <c r="D2064"/>
      <c r="E2064"/>
      <c r="F2064"/>
    </row>
    <row r="2065" spans="1:6" ht="15" x14ac:dyDescent="0.25">
      <c r="A2065"/>
      <c r="B2065"/>
      <c r="C2065"/>
      <c r="D2065"/>
      <c r="E2065"/>
      <c r="F2065"/>
    </row>
    <row r="2066" spans="1:6" ht="15" x14ac:dyDescent="0.25">
      <c r="A2066"/>
      <c r="B2066"/>
      <c r="C2066"/>
      <c r="D2066"/>
      <c r="E2066"/>
      <c r="F2066"/>
    </row>
    <row r="2067" spans="1:6" ht="15" x14ac:dyDescent="0.25">
      <c r="A2067"/>
      <c r="B2067"/>
      <c r="C2067"/>
      <c r="D2067"/>
      <c r="E2067"/>
      <c r="F2067"/>
    </row>
    <row r="2068" spans="1:6" ht="15" x14ac:dyDescent="0.25">
      <c r="A2068"/>
      <c r="B2068"/>
      <c r="C2068"/>
      <c r="D2068"/>
      <c r="E2068"/>
      <c r="F2068"/>
    </row>
    <row r="2069" spans="1:6" ht="15" x14ac:dyDescent="0.25">
      <c r="A2069"/>
      <c r="B2069"/>
      <c r="C2069"/>
      <c r="D2069"/>
      <c r="E2069"/>
      <c r="F2069"/>
    </row>
    <row r="2070" spans="1:6" ht="15" x14ac:dyDescent="0.25">
      <c r="A2070"/>
      <c r="B2070"/>
      <c r="C2070"/>
      <c r="D2070"/>
      <c r="E2070"/>
      <c r="F2070"/>
    </row>
    <row r="2071" spans="1:6" ht="15" x14ac:dyDescent="0.25">
      <c r="A2071"/>
      <c r="B2071"/>
      <c r="C2071"/>
      <c r="D2071"/>
      <c r="E2071"/>
      <c r="F2071"/>
    </row>
    <row r="2072" spans="1:6" ht="15" x14ac:dyDescent="0.25">
      <c r="A2072"/>
      <c r="B2072"/>
      <c r="C2072"/>
      <c r="D2072"/>
      <c r="E2072"/>
      <c r="F2072"/>
    </row>
    <row r="2073" spans="1:6" ht="15" x14ac:dyDescent="0.25">
      <c r="A2073"/>
      <c r="B2073"/>
      <c r="C2073"/>
      <c r="D2073"/>
      <c r="E2073"/>
      <c r="F2073"/>
    </row>
    <row r="2074" spans="1:6" ht="15" x14ac:dyDescent="0.25">
      <c r="A2074"/>
      <c r="B2074"/>
      <c r="C2074"/>
      <c r="D2074"/>
      <c r="E2074"/>
      <c r="F2074"/>
    </row>
    <row r="2075" spans="1:6" ht="15" x14ac:dyDescent="0.25">
      <c r="A2075"/>
      <c r="B2075"/>
      <c r="C2075"/>
      <c r="D2075"/>
      <c r="E2075"/>
      <c r="F2075"/>
    </row>
    <row r="2076" spans="1:6" ht="15" x14ac:dyDescent="0.25">
      <c r="A2076"/>
      <c r="B2076"/>
      <c r="C2076"/>
      <c r="D2076"/>
      <c r="E2076"/>
      <c r="F2076"/>
    </row>
    <row r="2077" spans="1:6" ht="15" x14ac:dyDescent="0.25">
      <c r="A2077"/>
      <c r="B2077"/>
      <c r="C2077"/>
      <c r="D2077"/>
      <c r="E2077"/>
      <c r="F2077"/>
    </row>
    <row r="2078" spans="1:6" ht="15" x14ac:dyDescent="0.25">
      <c r="A2078"/>
      <c r="B2078"/>
      <c r="C2078"/>
      <c r="D2078"/>
      <c r="E2078"/>
      <c r="F2078"/>
    </row>
    <row r="2079" spans="1:6" ht="15" x14ac:dyDescent="0.25">
      <c r="A2079"/>
      <c r="B2079"/>
      <c r="C2079"/>
      <c r="D2079"/>
      <c r="E2079"/>
      <c r="F2079"/>
    </row>
    <row r="2080" spans="1:6" ht="15" x14ac:dyDescent="0.25">
      <c r="A2080"/>
      <c r="B2080"/>
      <c r="C2080"/>
      <c r="D2080"/>
      <c r="E2080"/>
      <c r="F2080"/>
    </row>
    <row r="2081" spans="1:6" ht="15" x14ac:dyDescent="0.25">
      <c r="A2081"/>
      <c r="B2081"/>
      <c r="C2081"/>
      <c r="D2081"/>
      <c r="E2081"/>
      <c r="F2081"/>
    </row>
    <row r="2082" spans="1:6" ht="15" x14ac:dyDescent="0.25">
      <c r="A2082"/>
      <c r="B2082"/>
      <c r="C2082"/>
      <c r="D2082"/>
      <c r="E2082"/>
      <c r="F2082"/>
    </row>
    <row r="2083" spans="1:6" ht="15" x14ac:dyDescent="0.25">
      <c r="A2083"/>
      <c r="B2083"/>
      <c r="C2083"/>
      <c r="D2083"/>
      <c r="E2083"/>
      <c r="F2083"/>
    </row>
    <row r="2084" spans="1:6" ht="15" x14ac:dyDescent="0.25">
      <c r="A2084"/>
      <c r="B2084"/>
      <c r="C2084"/>
      <c r="D2084"/>
      <c r="E2084"/>
      <c r="F2084"/>
    </row>
    <row r="2085" spans="1:6" ht="15" x14ac:dyDescent="0.25">
      <c r="A2085"/>
      <c r="B2085"/>
      <c r="C2085"/>
      <c r="D2085"/>
      <c r="E2085"/>
      <c r="F2085"/>
    </row>
    <row r="2086" spans="1:6" ht="15" x14ac:dyDescent="0.25">
      <c r="A2086"/>
      <c r="B2086"/>
      <c r="C2086"/>
      <c r="D2086"/>
      <c r="E2086"/>
      <c r="F2086"/>
    </row>
    <row r="2087" spans="1:6" ht="15" x14ac:dyDescent="0.25">
      <c r="A2087"/>
      <c r="B2087"/>
      <c r="C2087"/>
      <c r="D2087"/>
      <c r="E2087"/>
      <c r="F2087"/>
    </row>
    <row r="2088" spans="1:6" ht="15" x14ac:dyDescent="0.25">
      <c r="A2088"/>
      <c r="B2088"/>
      <c r="C2088"/>
      <c r="D2088"/>
      <c r="E2088"/>
      <c r="F2088"/>
    </row>
    <row r="2089" spans="1:6" ht="15" x14ac:dyDescent="0.25">
      <c r="A2089"/>
      <c r="B2089"/>
      <c r="C2089"/>
      <c r="D2089"/>
      <c r="E2089"/>
      <c r="F2089"/>
    </row>
    <row r="2090" spans="1:6" ht="15" x14ac:dyDescent="0.25">
      <c r="A2090"/>
      <c r="B2090"/>
      <c r="C2090"/>
      <c r="D2090"/>
      <c r="E2090"/>
      <c r="F2090"/>
    </row>
    <row r="2091" spans="1:6" ht="15" x14ac:dyDescent="0.25">
      <c r="A2091"/>
      <c r="B2091"/>
      <c r="C2091"/>
      <c r="D2091"/>
      <c r="E2091"/>
      <c r="F2091"/>
    </row>
    <row r="2092" spans="1:6" ht="15" x14ac:dyDescent="0.25">
      <c r="A2092"/>
      <c r="B2092"/>
      <c r="C2092"/>
      <c r="D2092"/>
      <c r="E2092"/>
      <c r="F2092"/>
    </row>
    <row r="2093" spans="1:6" ht="15" x14ac:dyDescent="0.25">
      <c r="A2093"/>
      <c r="B2093"/>
      <c r="C2093"/>
      <c r="D2093"/>
      <c r="E2093"/>
      <c r="F2093"/>
    </row>
    <row r="2094" spans="1:6" ht="15" x14ac:dyDescent="0.25">
      <c r="A2094"/>
      <c r="B2094"/>
      <c r="C2094"/>
      <c r="D2094"/>
      <c r="E2094"/>
      <c r="F2094"/>
    </row>
    <row r="2095" spans="1:6" ht="15" x14ac:dyDescent="0.25">
      <c r="A2095"/>
      <c r="B2095"/>
      <c r="C2095"/>
      <c r="D2095"/>
      <c r="E2095"/>
      <c r="F2095"/>
    </row>
    <row r="2096" spans="1:6" ht="15" x14ac:dyDescent="0.25">
      <c r="A2096"/>
      <c r="B2096"/>
      <c r="C2096"/>
      <c r="D2096"/>
      <c r="E2096"/>
      <c r="F2096"/>
    </row>
    <row r="2097" spans="1:6" ht="15" x14ac:dyDescent="0.25">
      <c r="A2097"/>
      <c r="B2097"/>
      <c r="C2097"/>
      <c r="D2097"/>
      <c r="E2097"/>
      <c r="F2097"/>
    </row>
    <row r="2098" spans="1:6" ht="15" x14ac:dyDescent="0.25">
      <c r="A2098"/>
      <c r="B2098"/>
      <c r="C2098"/>
      <c r="D2098"/>
      <c r="E2098"/>
      <c r="F2098"/>
    </row>
    <row r="2099" spans="1:6" ht="15" x14ac:dyDescent="0.25">
      <c r="A2099"/>
      <c r="B2099"/>
      <c r="C2099"/>
      <c r="D2099"/>
      <c r="E2099"/>
      <c r="F2099"/>
    </row>
    <row r="2100" spans="1:6" ht="15" x14ac:dyDescent="0.25">
      <c r="A2100"/>
      <c r="B2100"/>
      <c r="C2100"/>
      <c r="D2100"/>
      <c r="E2100"/>
      <c r="F2100"/>
    </row>
    <row r="2101" spans="1:6" ht="15" x14ac:dyDescent="0.25">
      <c r="A2101"/>
      <c r="B2101"/>
      <c r="C2101"/>
      <c r="D2101"/>
      <c r="E2101"/>
      <c r="F2101"/>
    </row>
    <row r="2102" spans="1:6" ht="15" x14ac:dyDescent="0.25">
      <c r="A2102"/>
      <c r="B2102"/>
      <c r="C2102"/>
      <c r="D2102"/>
      <c r="E2102"/>
      <c r="F2102"/>
    </row>
    <row r="2103" spans="1:6" ht="15" x14ac:dyDescent="0.25">
      <c r="A2103"/>
      <c r="B2103"/>
      <c r="C2103"/>
      <c r="D2103"/>
      <c r="E2103"/>
      <c r="F2103"/>
    </row>
    <row r="2104" spans="1:6" ht="15" x14ac:dyDescent="0.25">
      <c r="A2104"/>
      <c r="B2104"/>
      <c r="C2104"/>
      <c r="D2104"/>
      <c r="E2104"/>
      <c r="F2104"/>
    </row>
    <row r="2105" spans="1:6" ht="15" x14ac:dyDescent="0.25">
      <c r="A2105"/>
      <c r="B2105"/>
      <c r="C2105"/>
      <c r="D2105"/>
      <c r="E2105"/>
      <c r="F2105"/>
    </row>
    <row r="2106" spans="1:6" ht="15" x14ac:dyDescent="0.25">
      <c r="A2106"/>
      <c r="B2106"/>
      <c r="C2106"/>
      <c r="D2106"/>
      <c r="E2106"/>
      <c r="F2106"/>
    </row>
    <row r="2107" spans="1:6" ht="15" x14ac:dyDescent="0.25">
      <c r="A2107"/>
      <c r="B2107"/>
      <c r="C2107"/>
      <c r="D2107"/>
      <c r="E2107"/>
      <c r="F2107"/>
    </row>
    <row r="2108" spans="1:6" ht="15" x14ac:dyDescent="0.25">
      <c r="A2108"/>
      <c r="B2108"/>
      <c r="C2108"/>
      <c r="D2108"/>
      <c r="E2108"/>
      <c r="F2108"/>
    </row>
    <row r="2109" spans="1:6" ht="15" x14ac:dyDescent="0.25">
      <c r="A2109"/>
      <c r="B2109"/>
      <c r="C2109"/>
      <c r="D2109"/>
      <c r="E2109"/>
      <c r="F2109"/>
    </row>
    <row r="2110" spans="1:6" ht="15" x14ac:dyDescent="0.25">
      <c r="A2110"/>
      <c r="B2110"/>
      <c r="C2110"/>
      <c r="D2110"/>
      <c r="E2110"/>
      <c r="F2110"/>
    </row>
    <row r="2111" spans="1:6" ht="15" x14ac:dyDescent="0.25">
      <c r="A2111"/>
      <c r="B2111"/>
      <c r="C2111"/>
      <c r="D2111"/>
      <c r="E2111"/>
      <c r="F2111"/>
    </row>
    <row r="2112" spans="1:6" ht="15" x14ac:dyDescent="0.25">
      <c r="A2112"/>
      <c r="B2112"/>
      <c r="C2112"/>
      <c r="D2112"/>
      <c r="E2112"/>
      <c r="F2112"/>
    </row>
    <row r="2113" spans="1:6" ht="15" x14ac:dyDescent="0.25">
      <c r="A2113"/>
      <c r="B2113"/>
      <c r="C2113"/>
      <c r="D2113"/>
      <c r="E2113"/>
      <c r="F2113"/>
    </row>
    <row r="2114" spans="1:6" ht="15" x14ac:dyDescent="0.25">
      <c r="A2114"/>
      <c r="B2114"/>
      <c r="C2114"/>
      <c r="D2114"/>
      <c r="E2114"/>
      <c r="F2114"/>
    </row>
    <row r="2115" spans="1:6" ht="15" x14ac:dyDescent="0.25">
      <c r="A2115"/>
      <c r="B2115"/>
      <c r="C2115"/>
      <c r="D2115"/>
      <c r="E2115"/>
      <c r="F2115"/>
    </row>
    <row r="2116" spans="1:6" ht="15" x14ac:dyDescent="0.25">
      <c r="A2116"/>
      <c r="B2116"/>
      <c r="C2116"/>
      <c r="D2116"/>
      <c r="E2116"/>
      <c r="F2116"/>
    </row>
    <row r="2117" spans="1:6" ht="15" x14ac:dyDescent="0.25">
      <c r="A2117"/>
      <c r="B2117"/>
      <c r="C2117"/>
      <c r="D2117"/>
      <c r="E2117"/>
      <c r="F2117"/>
    </row>
    <row r="2118" spans="1:6" ht="15" x14ac:dyDescent="0.25">
      <c r="A2118"/>
      <c r="B2118"/>
      <c r="C2118"/>
      <c r="D2118"/>
      <c r="E2118"/>
      <c r="F2118"/>
    </row>
    <row r="2119" spans="1:6" ht="15" x14ac:dyDescent="0.25">
      <c r="A2119"/>
      <c r="B2119"/>
      <c r="C2119"/>
      <c r="D2119"/>
      <c r="E2119"/>
      <c r="F2119"/>
    </row>
    <row r="2120" spans="1:6" ht="15" x14ac:dyDescent="0.25">
      <c r="A2120"/>
      <c r="B2120"/>
      <c r="C2120"/>
      <c r="D2120"/>
      <c r="E2120"/>
      <c r="F2120"/>
    </row>
    <row r="2121" spans="1:6" ht="15" x14ac:dyDescent="0.25">
      <c r="A2121"/>
      <c r="B2121"/>
      <c r="C2121"/>
      <c r="D2121"/>
      <c r="E2121"/>
      <c r="F2121"/>
    </row>
    <row r="2122" spans="1:6" ht="15" x14ac:dyDescent="0.25">
      <c r="A2122"/>
      <c r="B2122"/>
      <c r="C2122"/>
      <c r="D2122"/>
      <c r="E2122"/>
      <c r="F2122"/>
    </row>
    <row r="2123" spans="1:6" ht="15" x14ac:dyDescent="0.25">
      <c r="A2123"/>
      <c r="B2123"/>
      <c r="C2123"/>
      <c r="D2123"/>
      <c r="E2123"/>
      <c r="F2123"/>
    </row>
    <row r="2124" spans="1:6" ht="15" x14ac:dyDescent="0.25">
      <c r="A2124"/>
      <c r="B2124"/>
      <c r="C2124"/>
      <c r="D2124"/>
      <c r="E2124"/>
      <c r="F2124"/>
    </row>
    <row r="2125" spans="1:6" ht="15" x14ac:dyDescent="0.25">
      <c r="A2125"/>
      <c r="B2125"/>
      <c r="C2125"/>
      <c r="D2125"/>
      <c r="E2125"/>
      <c r="F2125"/>
    </row>
    <row r="2126" spans="1:6" ht="15" x14ac:dyDescent="0.25">
      <c r="A2126"/>
      <c r="B2126"/>
      <c r="C2126"/>
      <c r="D2126"/>
      <c r="E2126"/>
      <c r="F2126"/>
    </row>
    <row r="2127" spans="1:6" ht="15" x14ac:dyDescent="0.25">
      <c r="A2127"/>
      <c r="B2127"/>
      <c r="C2127"/>
      <c r="D2127"/>
      <c r="E2127"/>
      <c r="F2127"/>
    </row>
    <row r="2128" spans="1:6" ht="15" x14ac:dyDescent="0.25">
      <c r="A2128"/>
      <c r="B2128"/>
      <c r="C2128"/>
      <c r="D2128"/>
      <c r="E2128"/>
      <c r="F2128"/>
    </row>
    <row r="2129" spans="1:6" ht="15" x14ac:dyDescent="0.25">
      <c r="A2129"/>
      <c r="B2129"/>
      <c r="C2129"/>
      <c r="D2129"/>
      <c r="E2129"/>
      <c r="F2129"/>
    </row>
    <row r="2130" spans="1:6" ht="15" x14ac:dyDescent="0.25">
      <c r="A2130"/>
      <c r="B2130"/>
      <c r="C2130"/>
      <c r="D2130"/>
      <c r="E2130"/>
      <c r="F2130"/>
    </row>
    <row r="2131" spans="1:6" ht="15" x14ac:dyDescent="0.25">
      <c r="A2131"/>
      <c r="B2131"/>
      <c r="C2131"/>
      <c r="D2131"/>
      <c r="E2131"/>
      <c r="F2131"/>
    </row>
    <row r="2132" spans="1:6" ht="15" x14ac:dyDescent="0.25">
      <c r="A2132"/>
      <c r="B2132"/>
      <c r="C2132"/>
      <c r="D2132"/>
      <c r="E2132"/>
      <c r="F2132"/>
    </row>
    <row r="2133" spans="1:6" ht="15" x14ac:dyDescent="0.25">
      <c r="A2133"/>
      <c r="B2133"/>
      <c r="C2133"/>
      <c r="D2133"/>
      <c r="E2133"/>
      <c r="F2133"/>
    </row>
    <row r="2134" spans="1:6" ht="15" x14ac:dyDescent="0.25">
      <c r="A2134"/>
      <c r="B2134"/>
      <c r="C2134"/>
      <c r="D2134"/>
      <c r="E2134"/>
      <c r="F2134"/>
    </row>
    <row r="2135" spans="1:6" ht="15" x14ac:dyDescent="0.25">
      <c r="A2135"/>
      <c r="B2135"/>
      <c r="C2135"/>
      <c r="D2135"/>
      <c r="E2135"/>
      <c r="F2135"/>
    </row>
    <row r="2136" spans="1:6" ht="15" x14ac:dyDescent="0.25">
      <c r="A2136"/>
      <c r="B2136"/>
      <c r="C2136"/>
      <c r="D2136"/>
      <c r="E2136"/>
      <c r="F2136"/>
    </row>
    <row r="2137" spans="1:6" ht="15" x14ac:dyDescent="0.25">
      <c r="A2137"/>
      <c r="B2137"/>
      <c r="C2137"/>
      <c r="D2137"/>
      <c r="E2137"/>
      <c r="F2137"/>
    </row>
    <row r="2138" spans="1:6" ht="15" x14ac:dyDescent="0.25">
      <c r="A2138"/>
      <c r="B2138"/>
      <c r="C2138"/>
      <c r="D2138"/>
      <c r="E2138"/>
      <c r="F2138"/>
    </row>
    <row r="2139" spans="1:6" ht="15" x14ac:dyDescent="0.25">
      <c r="A2139"/>
      <c r="B2139"/>
      <c r="C2139"/>
      <c r="D2139"/>
      <c r="E2139"/>
      <c r="F2139"/>
    </row>
    <row r="2140" spans="1:6" ht="15" x14ac:dyDescent="0.25">
      <c r="A2140"/>
      <c r="B2140"/>
      <c r="C2140"/>
      <c r="D2140"/>
      <c r="E2140"/>
      <c r="F2140"/>
    </row>
    <row r="2141" spans="1:6" ht="15" x14ac:dyDescent="0.25">
      <c r="A2141"/>
      <c r="B2141"/>
      <c r="C2141"/>
      <c r="D2141"/>
      <c r="E2141"/>
      <c r="F2141"/>
    </row>
    <row r="2142" spans="1:6" ht="15" x14ac:dyDescent="0.25">
      <c r="A2142"/>
      <c r="B2142"/>
      <c r="C2142"/>
      <c r="D2142"/>
      <c r="E2142"/>
      <c r="F2142"/>
    </row>
    <row r="2143" spans="1:6" ht="15" x14ac:dyDescent="0.25">
      <c r="A2143"/>
      <c r="B2143"/>
      <c r="C2143"/>
      <c r="D2143"/>
      <c r="E2143"/>
      <c r="F2143"/>
    </row>
    <row r="2144" spans="1:6" ht="15" x14ac:dyDescent="0.25">
      <c r="A2144"/>
      <c r="B2144"/>
      <c r="C2144"/>
      <c r="D2144"/>
      <c r="E2144"/>
      <c r="F2144"/>
    </row>
    <row r="2145" spans="1:6" ht="15" x14ac:dyDescent="0.25">
      <c r="A2145"/>
      <c r="B2145"/>
      <c r="C2145"/>
      <c r="D2145"/>
      <c r="E2145"/>
      <c r="F2145"/>
    </row>
    <row r="2146" spans="1:6" ht="15" x14ac:dyDescent="0.25">
      <c r="A2146"/>
      <c r="B2146"/>
      <c r="C2146"/>
      <c r="D2146"/>
      <c r="E2146"/>
      <c r="F2146"/>
    </row>
    <row r="2147" spans="1:6" ht="15" x14ac:dyDescent="0.25">
      <c r="A2147"/>
      <c r="B2147"/>
      <c r="C2147"/>
      <c r="D2147"/>
      <c r="E2147"/>
      <c r="F2147"/>
    </row>
    <row r="2148" spans="1:6" ht="15" x14ac:dyDescent="0.25">
      <c r="A2148"/>
      <c r="B2148"/>
      <c r="C2148"/>
      <c r="D2148"/>
      <c r="E2148"/>
      <c r="F2148"/>
    </row>
    <row r="2149" spans="1:6" ht="15" x14ac:dyDescent="0.25">
      <c r="A2149"/>
      <c r="B2149"/>
      <c r="C2149"/>
      <c r="D2149"/>
      <c r="E2149"/>
      <c r="F2149"/>
    </row>
    <row r="2150" spans="1:6" ht="15" x14ac:dyDescent="0.25">
      <c r="A2150"/>
      <c r="B2150"/>
      <c r="C2150"/>
      <c r="D2150"/>
      <c r="E2150"/>
      <c r="F2150"/>
    </row>
    <row r="2151" spans="1:6" ht="15" x14ac:dyDescent="0.25">
      <c r="A2151"/>
      <c r="B2151"/>
      <c r="C2151"/>
      <c r="D2151"/>
      <c r="E2151"/>
      <c r="F2151"/>
    </row>
    <row r="2152" spans="1:6" ht="15" x14ac:dyDescent="0.25">
      <c r="A2152"/>
      <c r="B2152"/>
      <c r="C2152"/>
      <c r="D2152"/>
      <c r="E2152"/>
      <c r="F2152"/>
    </row>
    <row r="2153" spans="1:6" ht="15" x14ac:dyDescent="0.25">
      <c r="A2153"/>
      <c r="B2153"/>
      <c r="C2153"/>
      <c r="D2153"/>
      <c r="E2153"/>
      <c r="F2153"/>
    </row>
    <row r="2154" spans="1:6" ht="15" x14ac:dyDescent="0.25">
      <c r="A2154"/>
      <c r="B2154"/>
      <c r="C2154"/>
      <c r="D2154"/>
      <c r="E2154"/>
      <c r="F2154"/>
    </row>
    <row r="2155" spans="1:6" ht="15" x14ac:dyDescent="0.25">
      <c r="A2155"/>
      <c r="B2155"/>
      <c r="C2155"/>
      <c r="D2155"/>
      <c r="E2155"/>
      <c r="F2155"/>
    </row>
    <row r="2156" spans="1:6" ht="15" x14ac:dyDescent="0.25">
      <c r="A2156"/>
      <c r="B2156"/>
      <c r="C2156"/>
      <c r="D2156"/>
      <c r="E2156"/>
      <c r="F2156"/>
    </row>
    <row r="2157" spans="1:6" ht="15" x14ac:dyDescent="0.25">
      <c r="A2157"/>
      <c r="B2157"/>
      <c r="C2157"/>
      <c r="D2157"/>
      <c r="E2157"/>
      <c r="F2157"/>
    </row>
    <row r="2158" spans="1:6" ht="15" x14ac:dyDescent="0.25">
      <c r="A2158"/>
      <c r="B2158"/>
      <c r="C2158"/>
      <c r="D2158"/>
      <c r="E2158"/>
      <c r="F2158"/>
    </row>
    <row r="2159" spans="1:6" ht="15" x14ac:dyDescent="0.25">
      <c r="A2159"/>
      <c r="B2159"/>
      <c r="C2159"/>
      <c r="D2159"/>
      <c r="E2159"/>
      <c r="F2159"/>
    </row>
    <row r="2160" spans="1:6" ht="15" x14ac:dyDescent="0.25">
      <c r="A2160"/>
      <c r="B2160"/>
      <c r="C2160"/>
      <c r="D2160"/>
      <c r="E2160"/>
      <c r="F2160"/>
    </row>
    <row r="2161" spans="1:6" ht="15" x14ac:dyDescent="0.25">
      <c r="A2161"/>
      <c r="B2161"/>
      <c r="C2161"/>
      <c r="D2161"/>
      <c r="E2161"/>
      <c r="F2161"/>
    </row>
    <row r="2162" spans="1:6" ht="15" x14ac:dyDescent="0.25">
      <c r="A2162"/>
      <c r="B2162"/>
      <c r="C2162"/>
      <c r="D2162"/>
      <c r="E2162"/>
      <c r="F2162"/>
    </row>
    <row r="2163" spans="1:6" ht="15" x14ac:dyDescent="0.25">
      <c r="A2163"/>
      <c r="B2163"/>
      <c r="C2163"/>
      <c r="D2163"/>
      <c r="E2163"/>
      <c r="F2163"/>
    </row>
    <row r="2164" spans="1:6" ht="15" x14ac:dyDescent="0.25">
      <c r="A2164"/>
      <c r="B2164"/>
      <c r="C2164"/>
      <c r="D2164"/>
      <c r="E2164"/>
      <c r="F2164"/>
    </row>
    <row r="2165" spans="1:6" ht="15" x14ac:dyDescent="0.25">
      <c r="A2165"/>
      <c r="B2165"/>
      <c r="C2165"/>
      <c r="D2165"/>
      <c r="E2165"/>
      <c r="F2165"/>
    </row>
    <row r="2166" spans="1:6" ht="15" x14ac:dyDescent="0.25">
      <c r="A2166"/>
      <c r="B2166"/>
      <c r="C2166"/>
      <c r="D2166"/>
      <c r="E2166"/>
      <c r="F2166"/>
    </row>
    <row r="2167" spans="1:6" ht="15" x14ac:dyDescent="0.25">
      <c r="A2167"/>
      <c r="B2167"/>
      <c r="C2167"/>
      <c r="D2167"/>
      <c r="E2167"/>
      <c r="F2167"/>
    </row>
    <row r="2168" spans="1:6" ht="15" x14ac:dyDescent="0.25">
      <c r="A2168"/>
      <c r="B2168"/>
      <c r="C2168"/>
      <c r="D2168"/>
      <c r="E2168"/>
      <c r="F2168"/>
    </row>
    <row r="2169" spans="1:6" ht="15" x14ac:dyDescent="0.25">
      <c r="A2169"/>
      <c r="B2169"/>
      <c r="C2169"/>
      <c r="D2169"/>
      <c r="E2169"/>
      <c r="F2169"/>
    </row>
    <row r="2170" spans="1:6" ht="15" x14ac:dyDescent="0.25">
      <c r="A2170"/>
      <c r="B2170"/>
      <c r="C2170"/>
      <c r="D2170"/>
      <c r="E2170"/>
      <c r="F2170"/>
    </row>
    <row r="2171" spans="1:6" ht="15" x14ac:dyDescent="0.25">
      <c r="A2171"/>
      <c r="B2171"/>
      <c r="C2171"/>
      <c r="D2171"/>
      <c r="E2171"/>
      <c r="F2171"/>
    </row>
    <row r="2172" spans="1:6" ht="15" x14ac:dyDescent="0.25">
      <c r="A2172"/>
      <c r="B2172"/>
      <c r="C2172"/>
      <c r="D2172"/>
      <c r="E2172"/>
      <c r="F2172"/>
    </row>
    <row r="2173" spans="1:6" ht="15" x14ac:dyDescent="0.25">
      <c r="A2173"/>
      <c r="B2173"/>
      <c r="C2173"/>
      <c r="D2173"/>
      <c r="E2173"/>
      <c r="F2173"/>
    </row>
    <row r="2174" spans="1:6" ht="15" x14ac:dyDescent="0.25">
      <c r="A2174"/>
      <c r="B2174"/>
      <c r="C2174"/>
      <c r="D2174"/>
      <c r="E2174"/>
      <c r="F2174"/>
    </row>
    <row r="2175" spans="1:6" ht="15" x14ac:dyDescent="0.25">
      <c r="A2175"/>
      <c r="B2175"/>
      <c r="C2175"/>
      <c r="D2175"/>
      <c r="E2175"/>
      <c r="F2175"/>
    </row>
    <row r="2176" spans="1:6" ht="15" x14ac:dyDescent="0.25">
      <c r="A2176"/>
      <c r="B2176"/>
      <c r="C2176"/>
      <c r="D2176"/>
      <c r="E2176"/>
      <c r="F2176"/>
    </row>
    <row r="2177" spans="1:6" ht="15" x14ac:dyDescent="0.25">
      <c r="A2177"/>
      <c r="B2177"/>
      <c r="C2177"/>
      <c r="D2177"/>
      <c r="E2177"/>
      <c r="F2177"/>
    </row>
    <row r="2178" spans="1:6" ht="15" x14ac:dyDescent="0.25">
      <c r="A2178"/>
      <c r="B2178"/>
      <c r="C2178"/>
      <c r="D2178"/>
      <c r="E2178"/>
      <c r="F2178"/>
    </row>
    <row r="2179" spans="1:6" ht="15" x14ac:dyDescent="0.25">
      <c r="A2179"/>
      <c r="B2179"/>
      <c r="C2179"/>
      <c r="D2179"/>
      <c r="E2179"/>
      <c r="F2179"/>
    </row>
    <row r="2180" spans="1:6" ht="15" x14ac:dyDescent="0.25">
      <c r="A2180"/>
      <c r="B2180"/>
      <c r="C2180"/>
      <c r="D2180"/>
      <c r="E2180"/>
      <c r="F2180"/>
    </row>
    <row r="2181" spans="1:6" ht="15" x14ac:dyDescent="0.25">
      <c r="A2181"/>
      <c r="B2181"/>
      <c r="C2181"/>
      <c r="D2181"/>
      <c r="E2181"/>
      <c r="F2181"/>
    </row>
    <row r="2182" spans="1:6" ht="15" x14ac:dyDescent="0.25">
      <c r="A2182"/>
      <c r="B2182"/>
      <c r="C2182"/>
      <c r="D2182"/>
      <c r="E2182"/>
      <c r="F2182"/>
    </row>
    <row r="2183" spans="1:6" ht="15" x14ac:dyDescent="0.25">
      <c r="A2183"/>
      <c r="B2183"/>
      <c r="C2183"/>
      <c r="D2183"/>
      <c r="E2183"/>
      <c r="F2183"/>
    </row>
    <row r="2184" spans="1:6" ht="15" x14ac:dyDescent="0.25">
      <c r="A2184"/>
      <c r="B2184"/>
      <c r="C2184"/>
      <c r="D2184"/>
      <c r="E2184"/>
      <c r="F2184"/>
    </row>
    <row r="2185" spans="1:6" ht="15" x14ac:dyDescent="0.25">
      <c r="A2185"/>
      <c r="B2185"/>
      <c r="C2185"/>
      <c r="D2185"/>
      <c r="E2185"/>
      <c r="F2185"/>
    </row>
    <row r="2186" spans="1:6" ht="15" x14ac:dyDescent="0.25">
      <c r="A2186"/>
      <c r="B2186"/>
      <c r="C2186"/>
      <c r="D2186"/>
      <c r="E2186"/>
      <c r="F2186"/>
    </row>
    <row r="2187" spans="1:6" ht="15" x14ac:dyDescent="0.25">
      <c r="A2187"/>
      <c r="B2187"/>
      <c r="C2187"/>
      <c r="D2187"/>
      <c r="E2187"/>
      <c r="F2187"/>
    </row>
    <row r="2188" spans="1:6" ht="15" x14ac:dyDescent="0.25">
      <c r="A2188"/>
      <c r="B2188"/>
      <c r="C2188"/>
      <c r="D2188"/>
      <c r="E2188"/>
      <c r="F2188"/>
    </row>
    <row r="2189" spans="1:6" ht="15" x14ac:dyDescent="0.25">
      <c r="A2189"/>
      <c r="B2189"/>
      <c r="C2189"/>
      <c r="D2189"/>
      <c r="E2189"/>
      <c r="F2189"/>
    </row>
    <row r="2190" spans="1:6" ht="15" x14ac:dyDescent="0.25">
      <c r="A2190"/>
      <c r="B2190"/>
      <c r="C2190"/>
      <c r="D2190"/>
      <c r="E2190"/>
      <c r="F2190"/>
    </row>
    <row r="2191" spans="1:6" ht="15" x14ac:dyDescent="0.25">
      <c r="A2191"/>
      <c r="B2191"/>
      <c r="C2191"/>
      <c r="D2191"/>
      <c r="E2191"/>
      <c r="F2191"/>
    </row>
    <row r="2192" spans="1:6" ht="15" x14ac:dyDescent="0.25">
      <c r="A2192"/>
      <c r="B2192"/>
      <c r="C2192"/>
      <c r="D2192"/>
      <c r="E2192"/>
      <c r="F2192"/>
    </row>
    <row r="2193" spans="1:6" ht="15" x14ac:dyDescent="0.25">
      <c r="A2193"/>
      <c r="B2193"/>
      <c r="C2193"/>
      <c r="D2193"/>
      <c r="E2193"/>
      <c r="F2193"/>
    </row>
    <row r="2194" spans="1:6" ht="15" x14ac:dyDescent="0.25">
      <c r="A2194"/>
      <c r="B2194"/>
      <c r="C2194"/>
      <c r="D2194"/>
      <c r="E2194"/>
      <c r="F2194"/>
    </row>
    <row r="2195" spans="1:6" ht="15" x14ac:dyDescent="0.25">
      <c r="A2195"/>
      <c r="B2195"/>
      <c r="C2195"/>
      <c r="D2195"/>
      <c r="E2195"/>
      <c r="F2195"/>
    </row>
    <row r="2196" spans="1:6" ht="15" x14ac:dyDescent="0.25">
      <c r="A2196"/>
      <c r="B2196"/>
      <c r="C2196"/>
      <c r="D2196"/>
      <c r="E2196"/>
      <c r="F2196"/>
    </row>
    <row r="2197" spans="1:6" ht="15" x14ac:dyDescent="0.25">
      <c r="A2197"/>
      <c r="B2197"/>
      <c r="C2197"/>
      <c r="D2197"/>
      <c r="E2197"/>
      <c r="F2197"/>
    </row>
    <row r="2198" spans="1:6" ht="15" x14ac:dyDescent="0.25">
      <c r="A2198"/>
      <c r="B2198"/>
      <c r="C2198"/>
      <c r="D2198"/>
      <c r="E2198"/>
      <c r="F2198"/>
    </row>
    <row r="2199" spans="1:6" ht="15" x14ac:dyDescent="0.25">
      <c r="A2199"/>
      <c r="B2199"/>
      <c r="C2199"/>
      <c r="D2199"/>
      <c r="E2199"/>
      <c r="F2199"/>
    </row>
    <row r="2200" spans="1:6" ht="15" x14ac:dyDescent="0.25">
      <c r="A2200"/>
      <c r="B2200"/>
      <c r="C2200"/>
      <c r="D2200"/>
      <c r="E2200"/>
      <c r="F2200"/>
    </row>
    <row r="2201" spans="1:6" ht="15" x14ac:dyDescent="0.25">
      <c r="A2201"/>
      <c r="B2201"/>
      <c r="C2201"/>
      <c r="D2201"/>
      <c r="E2201"/>
      <c r="F2201"/>
    </row>
    <row r="2202" spans="1:6" ht="15" x14ac:dyDescent="0.25">
      <c r="A2202"/>
      <c r="B2202"/>
      <c r="C2202"/>
      <c r="D2202"/>
      <c r="E2202"/>
      <c r="F2202"/>
    </row>
    <row r="2203" spans="1:6" ht="15" x14ac:dyDescent="0.25">
      <c r="A2203"/>
      <c r="B2203"/>
      <c r="C2203"/>
      <c r="D2203"/>
      <c r="E2203"/>
      <c r="F2203"/>
    </row>
    <row r="2204" spans="1:6" ht="15" x14ac:dyDescent="0.25">
      <c r="A2204"/>
      <c r="B2204"/>
      <c r="C2204"/>
      <c r="D2204"/>
      <c r="E2204"/>
      <c r="F2204"/>
    </row>
    <row r="2205" spans="1:6" ht="15" x14ac:dyDescent="0.25">
      <c r="A2205"/>
      <c r="B2205"/>
      <c r="C2205"/>
      <c r="D2205"/>
      <c r="E2205"/>
      <c r="F2205"/>
    </row>
    <row r="2206" spans="1:6" ht="15" x14ac:dyDescent="0.25">
      <c r="A2206"/>
      <c r="B2206"/>
      <c r="C2206"/>
      <c r="D2206"/>
      <c r="E2206"/>
      <c r="F2206"/>
    </row>
    <row r="2207" spans="1:6" ht="15" x14ac:dyDescent="0.25">
      <c r="A2207"/>
      <c r="B2207"/>
      <c r="C2207"/>
      <c r="D2207"/>
      <c r="E2207"/>
      <c r="F2207"/>
    </row>
    <row r="2208" spans="1:6" ht="15" x14ac:dyDescent="0.25">
      <c r="A2208"/>
      <c r="B2208"/>
      <c r="C2208"/>
      <c r="D2208"/>
      <c r="E2208"/>
      <c r="F2208"/>
    </row>
    <row r="2209" spans="1:6" ht="15" x14ac:dyDescent="0.25">
      <c r="A2209"/>
      <c r="B2209"/>
      <c r="C2209"/>
      <c r="D2209"/>
      <c r="E2209"/>
      <c r="F2209"/>
    </row>
    <row r="2210" spans="1:6" ht="15" x14ac:dyDescent="0.25">
      <c r="A2210"/>
      <c r="B2210"/>
      <c r="C2210"/>
      <c r="D2210"/>
      <c r="E2210"/>
      <c r="F2210"/>
    </row>
    <row r="2211" spans="1:6" ht="15" x14ac:dyDescent="0.25">
      <c r="A2211"/>
      <c r="B2211"/>
      <c r="C2211"/>
      <c r="D2211"/>
      <c r="E2211"/>
      <c r="F2211"/>
    </row>
    <row r="2212" spans="1:6" ht="15" x14ac:dyDescent="0.25">
      <c r="A2212"/>
      <c r="B2212"/>
      <c r="C2212"/>
      <c r="D2212"/>
      <c r="E2212"/>
      <c r="F2212"/>
    </row>
    <row r="2213" spans="1:6" ht="15" x14ac:dyDescent="0.25">
      <c r="A2213"/>
      <c r="B2213"/>
      <c r="C2213"/>
      <c r="D2213"/>
      <c r="E2213"/>
      <c r="F2213"/>
    </row>
    <row r="2214" spans="1:6" ht="15" x14ac:dyDescent="0.25">
      <c r="A2214"/>
      <c r="B2214"/>
      <c r="C2214"/>
      <c r="D2214"/>
      <c r="E2214"/>
      <c r="F2214"/>
    </row>
    <row r="2215" spans="1:6" ht="15" x14ac:dyDescent="0.25">
      <c r="A2215"/>
      <c r="B2215"/>
      <c r="C2215"/>
      <c r="D2215"/>
      <c r="E2215"/>
      <c r="F2215"/>
    </row>
    <row r="2216" spans="1:6" ht="15" x14ac:dyDescent="0.25">
      <c r="A2216"/>
      <c r="B2216"/>
      <c r="C2216"/>
      <c r="D2216"/>
      <c r="E2216"/>
      <c r="F2216"/>
    </row>
    <row r="2217" spans="1:6" ht="15" x14ac:dyDescent="0.25">
      <c r="A2217"/>
      <c r="B2217"/>
      <c r="C2217"/>
      <c r="D2217"/>
      <c r="E2217"/>
      <c r="F2217"/>
    </row>
    <row r="2218" spans="1:6" ht="15" x14ac:dyDescent="0.25">
      <c r="A2218"/>
      <c r="B2218"/>
      <c r="C2218"/>
      <c r="D2218"/>
      <c r="E2218"/>
      <c r="F2218"/>
    </row>
    <row r="2219" spans="1:6" ht="15" x14ac:dyDescent="0.25">
      <c r="A2219"/>
      <c r="B2219"/>
      <c r="C2219"/>
      <c r="D2219"/>
      <c r="E2219"/>
      <c r="F2219"/>
    </row>
    <row r="2220" spans="1:6" ht="15" x14ac:dyDescent="0.25">
      <c r="A2220"/>
      <c r="B2220"/>
      <c r="C2220"/>
      <c r="D2220"/>
      <c r="E2220"/>
      <c r="F2220"/>
    </row>
    <row r="2221" spans="1:6" ht="15" x14ac:dyDescent="0.25">
      <c r="A2221"/>
      <c r="B2221"/>
      <c r="C2221"/>
      <c r="D2221"/>
      <c r="E2221"/>
      <c r="F2221"/>
    </row>
    <row r="2222" spans="1:6" ht="15" x14ac:dyDescent="0.25">
      <c r="A2222"/>
      <c r="B2222"/>
      <c r="C2222"/>
      <c r="D2222"/>
      <c r="E2222"/>
      <c r="F2222"/>
    </row>
    <row r="2223" spans="1:6" ht="15" x14ac:dyDescent="0.25">
      <c r="A2223"/>
      <c r="B2223"/>
      <c r="C2223"/>
      <c r="D2223"/>
      <c r="E2223"/>
      <c r="F2223"/>
    </row>
    <row r="2224" spans="1:6" ht="15" x14ac:dyDescent="0.25">
      <c r="A2224"/>
      <c r="B2224"/>
      <c r="C2224"/>
      <c r="D2224"/>
      <c r="E2224"/>
      <c r="F2224"/>
    </row>
    <row r="2225" spans="1:6" ht="15" x14ac:dyDescent="0.25">
      <c r="A2225"/>
      <c r="B2225"/>
      <c r="C2225"/>
      <c r="D2225"/>
      <c r="E2225"/>
      <c r="F2225"/>
    </row>
    <row r="2226" spans="1:6" ht="15" x14ac:dyDescent="0.25">
      <c r="A2226"/>
      <c r="B2226"/>
      <c r="C2226"/>
      <c r="D2226"/>
      <c r="E2226"/>
      <c r="F2226"/>
    </row>
    <row r="2227" spans="1:6" ht="15" x14ac:dyDescent="0.25">
      <c r="A2227"/>
      <c r="B2227"/>
      <c r="C2227"/>
      <c r="D2227"/>
      <c r="E2227"/>
      <c r="F2227"/>
    </row>
    <row r="2228" spans="1:6" ht="15" x14ac:dyDescent="0.25">
      <c r="A2228"/>
      <c r="B2228"/>
      <c r="C2228"/>
      <c r="D2228"/>
      <c r="E2228"/>
      <c r="F2228"/>
    </row>
    <row r="2229" spans="1:6" ht="15" x14ac:dyDescent="0.25">
      <c r="A2229"/>
      <c r="B2229"/>
      <c r="C2229"/>
      <c r="D2229"/>
      <c r="E2229"/>
      <c r="F2229"/>
    </row>
    <row r="2230" spans="1:6" ht="15" x14ac:dyDescent="0.25">
      <c r="A2230"/>
      <c r="B2230"/>
      <c r="C2230"/>
      <c r="D2230"/>
      <c r="E2230"/>
      <c r="F2230"/>
    </row>
    <row r="2231" spans="1:6" ht="15" x14ac:dyDescent="0.25">
      <c r="A2231"/>
      <c r="B2231"/>
      <c r="C2231"/>
      <c r="D2231"/>
      <c r="E2231"/>
      <c r="F2231"/>
    </row>
    <row r="2232" spans="1:6" ht="15" x14ac:dyDescent="0.25">
      <c r="A2232"/>
      <c r="B2232"/>
      <c r="C2232"/>
      <c r="D2232"/>
      <c r="E2232"/>
      <c r="F2232"/>
    </row>
    <row r="2233" spans="1:6" ht="15" x14ac:dyDescent="0.25">
      <c r="A2233"/>
      <c r="B2233"/>
      <c r="C2233"/>
      <c r="D2233"/>
      <c r="E2233"/>
      <c r="F2233"/>
    </row>
    <row r="2234" spans="1:6" ht="15" x14ac:dyDescent="0.25">
      <c r="A2234"/>
      <c r="B2234"/>
      <c r="C2234"/>
      <c r="D2234"/>
      <c r="E2234"/>
      <c r="F2234"/>
    </row>
    <row r="2235" spans="1:6" ht="15" x14ac:dyDescent="0.25">
      <c r="A2235"/>
      <c r="B2235"/>
      <c r="C2235"/>
      <c r="D2235"/>
      <c r="E2235"/>
      <c r="F2235"/>
    </row>
    <row r="2236" spans="1:6" ht="15" x14ac:dyDescent="0.25">
      <c r="A2236"/>
      <c r="B2236"/>
      <c r="C2236"/>
      <c r="D2236"/>
      <c r="E2236"/>
      <c r="F2236"/>
    </row>
    <row r="2237" spans="1:6" ht="15" x14ac:dyDescent="0.25">
      <c r="A2237"/>
      <c r="B2237"/>
      <c r="C2237"/>
      <c r="D2237"/>
      <c r="E2237"/>
      <c r="F2237"/>
    </row>
    <row r="2238" spans="1:6" ht="15" x14ac:dyDescent="0.25">
      <c r="A2238"/>
      <c r="B2238"/>
      <c r="C2238"/>
      <c r="D2238"/>
      <c r="E2238"/>
      <c r="F2238"/>
    </row>
    <row r="2239" spans="1:6" ht="15" x14ac:dyDescent="0.25">
      <c r="A2239"/>
      <c r="B2239"/>
      <c r="C2239"/>
      <c r="D2239"/>
      <c r="E2239"/>
      <c r="F2239"/>
    </row>
    <row r="2240" spans="1:6" ht="15" x14ac:dyDescent="0.25">
      <c r="A2240"/>
      <c r="B2240"/>
      <c r="C2240"/>
      <c r="D2240"/>
      <c r="E2240"/>
      <c r="F2240"/>
    </row>
    <row r="2241" spans="1:6" ht="15" x14ac:dyDescent="0.25">
      <c r="A2241"/>
      <c r="B2241"/>
      <c r="C2241"/>
      <c r="D2241"/>
      <c r="E2241"/>
      <c r="F2241"/>
    </row>
    <row r="2242" spans="1:6" ht="15" x14ac:dyDescent="0.25">
      <c r="A2242"/>
      <c r="B2242"/>
      <c r="C2242"/>
      <c r="D2242"/>
      <c r="E2242"/>
      <c r="F2242"/>
    </row>
    <row r="2243" spans="1:6" ht="15" x14ac:dyDescent="0.25">
      <c r="A2243"/>
      <c r="B2243"/>
      <c r="C2243"/>
      <c r="D2243"/>
      <c r="E2243"/>
      <c r="F2243"/>
    </row>
    <row r="2244" spans="1:6" ht="15" x14ac:dyDescent="0.25">
      <c r="A2244"/>
      <c r="B2244"/>
      <c r="C2244"/>
      <c r="D2244"/>
      <c r="E2244"/>
      <c r="F2244"/>
    </row>
    <row r="2245" spans="1:6" ht="15" x14ac:dyDescent="0.25">
      <c r="A2245"/>
      <c r="B2245"/>
      <c r="C2245"/>
      <c r="D2245"/>
      <c r="E2245"/>
      <c r="F2245"/>
    </row>
    <row r="2246" spans="1:6" ht="15" x14ac:dyDescent="0.25">
      <c r="A2246"/>
      <c r="B2246"/>
      <c r="C2246"/>
      <c r="D2246"/>
      <c r="E2246"/>
      <c r="F2246"/>
    </row>
    <row r="2247" spans="1:6" ht="15" x14ac:dyDescent="0.25">
      <c r="A2247"/>
      <c r="B2247"/>
      <c r="C2247"/>
      <c r="D2247"/>
      <c r="E2247"/>
      <c r="F2247"/>
    </row>
    <row r="2248" spans="1:6" ht="15" x14ac:dyDescent="0.25">
      <c r="A2248"/>
      <c r="B2248"/>
      <c r="C2248"/>
      <c r="D2248"/>
      <c r="E2248"/>
      <c r="F2248"/>
    </row>
    <row r="2249" spans="1:6" ht="15" x14ac:dyDescent="0.25">
      <c r="A2249"/>
      <c r="B2249"/>
      <c r="C2249"/>
      <c r="D2249"/>
      <c r="E2249"/>
      <c r="F2249"/>
    </row>
    <row r="2250" spans="1:6" ht="15" x14ac:dyDescent="0.25">
      <c r="A2250"/>
      <c r="B2250"/>
      <c r="C2250"/>
      <c r="D2250"/>
      <c r="E2250"/>
      <c r="F2250"/>
    </row>
    <row r="2251" spans="1:6" ht="15" x14ac:dyDescent="0.25">
      <c r="A2251"/>
      <c r="B2251"/>
      <c r="C2251"/>
      <c r="D2251"/>
      <c r="E2251"/>
      <c r="F2251"/>
    </row>
    <row r="2252" spans="1:6" ht="15" x14ac:dyDescent="0.25">
      <c r="A2252"/>
      <c r="B2252"/>
      <c r="C2252"/>
      <c r="D2252"/>
      <c r="E2252"/>
      <c r="F2252"/>
    </row>
    <row r="2253" spans="1:6" ht="15" x14ac:dyDescent="0.25">
      <c r="A2253"/>
      <c r="B2253"/>
      <c r="C2253"/>
      <c r="D2253"/>
      <c r="E2253"/>
      <c r="F2253"/>
    </row>
    <row r="2254" spans="1:6" ht="15" x14ac:dyDescent="0.25">
      <c r="A2254"/>
      <c r="B2254"/>
      <c r="C2254"/>
      <c r="D2254"/>
      <c r="E2254"/>
      <c r="F2254"/>
    </row>
    <row r="2255" spans="1:6" ht="15" x14ac:dyDescent="0.25">
      <c r="A2255"/>
      <c r="B2255"/>
      <c r="C2255"/>
      <c r="D2255"/>
      <c r="E2255"/>
      <c r="F2255"/>
    </row>
    <row r="2256" spans="1:6" ht="15" x14ac:dyDescent="0.25">
      <c r="A2256"/>
      <c r="B2256"/>
      <c r="C2256"/>
      <c r="D2256"/>
      <c r="E2256"/>
      <c r="F2256"/>
    </row>
    <row r="2257" spans="1:6" ht="15" x14ac:dyDescent="0.25">
      <c r="A2257"/>
      <c r="B2257"/>
      <c r="C2257"/>
      <c r="D2257"/>
      <c r="E2257"/>
      <c r="F2257"/>
    </row>
    <row r="2258" spans="1:6" ht="15" x14ac:dyDescent="0.25">
      <c r="A2258"/>
      <c r="B2258"/>
      <c r="C2258"/>
      <c r="D2258"/>
      <c r="E2258"/>
      <c r="F2258"/>
    </row>
    <row r="2259" spans="1:6" ht="15" x14ac:dyDescent="0.25">
      <c r="A2259"/>
      <c r="B2259"/>
      <c r="C2259"/>
      <c r="D2259"/>
      <c r="E2259"/>
      <c r="F2259"/>
    </row>
    <row r="2260" spans="1:6" ht="15" x14ac:dyDescent="0.25">
      <c r="A2260"/>
      <c r="B2260"/>
      <c r="C2260"/>
      <c r="D2260"/>
      <c r="E2260"/>
      <c r="F2260"/>
    </row>
    <row r="2261" spans="1:6" ht="15" x14ac:dyDescent="0.25">
      <c r="A2261"/>
      <c r="B2261"/>
      <c r="C2261"/>
      <c r="D2261"/>
      <c r="E2261"/>
      <c r="F2261"/>
    </row>
    <row r="2262" spans="1:6" ht="15" x14ac:dyDescent="0.25">
      <c r="A2262"/>
      <c r="B2262"/>
      <c r="C2262"/>
      <c r="D2262"/>
      <c r="E2262"/>
      <c r="F2262"/>
    </row>
    <row r="2263" spans="1:6" ht="15" x14ac:dyDescent="0.25">
      <c r="A2263"/>
      <c r="B2263"/>
      <c r="C2263"/>
      <c r="D2263"/>
      <c r="E2263"/>
      <c r="F2263"/>
    </row>
    <row r="2264" spans="1:6" ht="15" x14ac:dyDescent="0.25">
      <c r="A2264"/>
      <c r="B2264"/>
      <c r="C2264"/>
      <c r="D2264"/>
      <c r="E2264"/>
      <c r="F2264"/>
    </row>
    <row r="2265" spans="1:6" ht="15" x14ac:dyDescent="0.25">
      <c r="A2265"/>
      <c r="B2265"/>
      <c r="C2265"/>
      <c r="D2265"/>
      <c r="E2265"/>
      <c r="F2265"/>
    </row>
    <row r="2266" spans="1:6" ht="15" x14ac:dyDescent="0.25">
      <c r="A2266"/>
      <c r="B2266"/>
      <c r="C2266"/>
      <c r="D2266"/>
      <c r="E2266"/>
      <c r="F2266"/>
    </row>
    <row r="2267" spans="1:6" ht="15" x14ac:dyDescent="0.25">
      <c r="A2267"/>
      <c r="B2267"/>
      <c r="C2267"/>
      <c r="D2267"/>
      <c r="E2267"/>
      <c r="F2267"/>
    </row>
    <row r="2268" spans="1:6" ht="15" x14ac:dyDescent="0.25">
      <c r="A2268"/>
      <c r="B2268"/>
      <c r="C2268"/>
      <c r="D2268"/>
      <c r="E2268"/>
      <c r="F2268"/>
    </row>
    <row r="2269" spans="1:6" ht="15" x14ac:dyDescent="0.25">
      <c r="A2269"/>
      <c r="B2269"/>
      <c r="C2269"/>
      <c r="D2269"/>
      <c r="E2269"/>
      <c r="F2269"/>
    </row>
    <row r="2270" spans="1:6" ht="15" x14ac:dyDescent="0.25">
      <c r="A2270"/>
      <c r="B2270"/>
      <c r="C2270"/>
      <c r="D2270"/>
      <c r="E2270"/>
      <c r="F2270"/>
    </row>
    <row r="2271" spans="1:6" ht="15" x14ac:dyDescent="0.25">
      <c r="A2271"/>
      <c r="B2271"/>
      <c r="C2271"/>
      <c r="D2271"/>
      <c r="E2271"/>
      <c r="F2271"/>
    </row>
    <row r="2272" spans="1:6" ht="15" x14ac:dyDescent="0.25">
      <c r="A2272"/>
      <c r="B2272"/>
      <c r="C2272"/>
      <c r="D2272"/>
      <c r="E2272"/>
      <c r="F2272"/>
    </row>
    <row r="2273" spans="1:6" ht="15" x14ac:dyDescent="0.25">
      <c r="A2273"/>
      <c r="B2273"/>
      <c r="C2273"/>
      <c r="D2273"/>
      <c r="E2273"/>
      <c r="F2273"/>
    </row>
    <row r="2274" spans="1:6" ht="15" x14ac:dyDescent="0.25">
      <c r="A2274"/>
      <c r="B2274"/>
      <c r="C2274"/>
      <c r="D2274"/>
      <c r="E2274"/>
      <c r="F2274"/>
    </row>
    <row r="2275" spans="1:6" ht="15" x14ac:dyDescent="0.25">
      <c r="A2275"/>
      <c r="B2275"/>
      <c r="C2275"/>
      <c r="D2275"/>
      <c r="E2275"/>
      <c r="F2275"/>
    </row>
    <row r="2276" spans="1:6" ht="15" x14ac:dyDescent="0.25">
      <c r="A2276"/>
      <c r="B2276"/>
      <c r="C2276"/>
      <c r="D2276"/>
      <c r="E2276"/>
      <c r="F2276"/>
    </row>
    <row r="2277" spans="1:6" ht="15" x14ac:dyDescent="0.25">
      <c r="A2277"/>
      <c r="B2277"/>
      <c r="C2277"/>
      <c r="D2277"/>
      <c r="E2277"/>
      <c r="F2277"/>
    </row>
    <row r="2278" spans="1:6" ht="15" x14ac:dyDescent="0.25">
      <c r="A2278"/>
      <c r="B2278"/>
      <c r="C2278"/>
      <c r="D2278"/>
      <c r="E2278"/>
      <c r="F2278"/>
    </row>
    <row r="2279" spans="1:6" ht="15" x14ac:dyDescent="0.25">
      <c r="A2279"/>
      <c r="B2279"/>
      <c r="C2279"/>
      <c r="D2279"/>
      <c r="E2279"/>
      <c r="F2279"/>
    </row>
    <row r="2280" spans="1:6" ht="15" x14ac:dyDescent="0.25">
      <c r="A2280"/>
      <c r="B2280"/>
      <c r="C2280"/>
      <c r="D2280"/>
      <c r="E2280"/>
      <c r="F2280"/>
    </row>
    <row r="2281" spans="1:6" ht="15" x14ac:dyDescent="0.25">
      <c r="A2281"/>
      <c r="B2281"/>
      <c r="C2281"/>
      <c r="D2281"/>
      <c r="E2281"/>
      <c r="F2281"/>
    </row>
    <row r="2282" spans="1:6" ht="15" x14ac:dyDescent="0.25">
      <c r="A2282"/>
      <c r="B2282"/>
      <c r="C2282"/>
      <c r="D2282"/>
      <c r="E2282"/>
      <c r="F2282"/>
    </row>
    <row r="2283" spans="1:6" ht="15" x14ac:dyDescent="0.25">
      <c r="A2283"/>
      <c r="B2283"/>
      <c r="C2283"/>
      <c r="D2283"/>
      <c r="E2283"/>
      <c r="F2283"/>
    </row>
    <row r="2284" spans="1:6" ht="15" x14ac:dyDescent="0.25">
      <c r="A2284"/>
      <c r="B2284"/>
      <c r="C2284"/>
      <c r="D2284"/>
      <c r="E2284"/>
      <c r="F2284"/>
    </row>
    <row r="2285" spans="1:6" ht="15" x14ac:dyDescent="0.25">
      <c r="A2285"/>
      <c r="B2285"/>
      <c r="C2285"/>
      <c r="D2285"/>
      <c r="E2285"/>
      <c r="F2285"/>
    </row>
    <row r="2286" spans="1:6" ht="15" x14ac:dyDescent="0.25">
      <c r="A2286"/>
      <c r="B2286"/>
      <c r="C2286"/>
      <c r="D2286"/>
      <c r="E2286"/>
      <c r="F2286"/>
    </row>
    <row r="2287" spans="1:6" ht="15" x14ac:dyDescent="0.25">
      <c r="A2287"/>
      <c r="B2287"/>
      <c r="C2287"/>
      <c r="D2287"/>
      <c r="E2287"/>
      <c r="F2287"/>
    </row>
    <row r="2288" spans="1:6" ht="15" x14ac:dyDescent="0.25">
      <c r="A2288"/>
      <c r="B2288"/>
      <c r="C2288"/>
      <c r="D2288"/>
      <c r="E2288"/>
      <c r="F2288"/>
    </row>
    <row r="2289" spans="1:6" ht="15" x14ac:dyDescent="0.25">
      <c r="A2289"/>
      <c r="B2289"/>
      <c r="C2289"/>
      <c r="D2289"/>
      <c r="E2289"/>
      <c r="F2289"/>
    </row>
    <row r="2290" spans="1:6" ht="15" x14ac:dyDescent="0.25">
      <c r="A2290"/>
      <c r="B2290"/>
      <c r="C2290"/>
      <c r="D2290"/>
      <c r="E2290"/>
      <c r="F2290"/>
    </row>
    <row r="2291" spans="1:6" ht="15" x14ac:dyDescent="0.25">
      <c r="A2291"/>
      <c r="B2291"/>
      <c r="C2291"/>
      <c r="D2291"/>
      <c r="E2291"/>
      <c r="F2291"/>
    </row>
    <row r="2292" spans="1:6" ht="15" x14ac:dyDescent="0.25">
      <c r="A2292"/>
      <c r="B2292"/>
      <c r="C2292"/>
      <c r="D2292"/>
      <c r="E2292"/>
      <c r="F2292"/>
    </row>
    <row r="2293" spans="1:6" ht="15" x14ac:dyDescent="0.25">
      <c r="A2293"/>
      <c r="B2293"/>
      <c r="C2293"/>
      <c r="D2293"/>
      <c r="E2293"/>
      <c r="F2293"/>
    </row>
    <row r="2294" spans="1:6" ht="15" x14ac:dyDescent="0.25">
      <c r="A2294"/>
      <c r="B2294"/>
      <c r="C2294"/>
      <c r="D2294"/>
      <c r="E2294"/>
      <c r="F2294"/>
    </row>
    <row r="2295" spans="1:6" ht="15" x14ac:dyDescent="0.25">
      <c r="A2295"/>
      <c r="B2295"/>
      <c r="C2295"/>
      <c r="D2295"/>
      <c r="E2295"/>
      <c r="F2295"/>
    </row>
    <row r="2296" spans="1:6" ht="15" x14ac:dyDescent="0.25">
      <c r="A2296"/>
      <c r="B2296"/>
      <c r="C2296"/>
      <c r="D2296"/>
      <c r="E2296"/>
      <c r="F2296"/>
    </row>
    <row r="2297" spans="1:6" ht="15" x14ac:dyDescent="0.25">
      <c r="A2297"/>
      <c r="B2297"/>
      <c r="C2297"/>
      <c r="D2297"/>
      <c r="E2297"/>
      <c r="F2297"/>
    </row>
    <row r="2298" spans="1:6" ht="15" x14ac:dyDescent="0.25">
      <c r="A2298"/>
      <c r="B2298"/>
      <c r="C2298"/>
      <c r="D2298"/>
      <c r="E2298"/>
      <c r="F2298"/>
    </row>
    <row r="2299" spans="1:6" ht="15" x14ac:dyDescent="0.25">
      <c r="A2299"/>
      <c r="B2299"/>
      <c r="C2299"/>
      <c r="D2299"/>
      <c r="E2299"/>
      <c r="F2299"/>
    </row>
    <row r="2300" spans="1:6" ht="15" x14ac:dyDescent="0.25">
      <c r="A2300"/>
      <c r="B2300"/>
      <c r="C2300"/>
      <c r="D2300"/>
      <c r="E2300"/>
      <c r="F2300"/>
    </row>
    <row r="2301" spans="1:6" ht="15" x14ac:dyDescent="0.25">
      <c r="A2301"/>
      <c r="B2301"/>
      <c r="C2301"/>
      <c r="D2301"/>
      <c r="E2301"/>
      <c r="F2301"/>
    </row>
    <row r="2302" spans="1:6" ht="15" x14ac:dyDescent="0.25">
      <c r="A2302"/>
      <c r="B2302"/>
      <c r="C2302"/>
      <c r="D2302"/>
      <c r="E2302"/>
      <c r="F2302"/>
    </row>
    <row r="2303" spans="1:6" ht="15" x14ac:dyDescent="0.25">
      <c r="A2303"/>
      <c r="B2303"/>
      <c r="C2303"/>
      <c r="D2303"/>
      <c r="E2303"/>
      <c r="F2303"/>
    </row>
    <row r="2304" spans="1:6" ht="15" x14ac:dyDescent="0.25">
      <c r="A2304"/>
      <c r="B2304"/>
      <c r="C2304"/>
      <c r="D2304"/>
      <c r="E2304"/>
      <c r="F2304"/>
    </row>
    <row r="2305" spans="1:6" ht="15" x14ac:dyDescent="0.25">
      <c r="A2305"/>
      <c r="B2305"/>
      <c r="C2305"/>
      <c r="D2305"/>
      <c r="E2305"/>
      <c r="F2305"/>
    </row>
    <row r="2306" spans="1:6" ht="15" x14ac:dyDescent="0.25">
      <c r="A2306"/>
      <c r="B2306"/>
      <c r="C2306"/>
      <c r="D2306"/>
      <c r="E2306"/>
      <c r="F2306"/>
    </row>
    <row r="2307" spans="1:6" ht="15" x14ac:dyDescent="0.25">
      <c r="A2307"/>
      <c r="B2307"/>
      <c r="C2307"/>
      <c r="D2307"/>
      <c r="E2307"/>
      <c r="F2307"/>
    </row>
    <row r="2308" spans="1:6" ht="15" x14ac:dyDescent="0.25">
      <c r="A2308"/>
      <c r="B2308"/>
      <c r="C2308"/>
      <c r="D2308"/>
      <c r="E2308"/>
      <c r="F2308"/>
    </row>
    <row r="2309" spans="1:6" ht="15" x14ac:dyDescent="0.25">
      <c r="A2309"/>
      <c r="B2309"/>
      <c r="C2309"/>
      <c r="D2309"/>
      <c r="E2309"/>
      <c r="F2309"/>
    </row>
    <row r="2310" spans="1:6" ht="15" x14ac:dyDescent="0.25">
      <c r="A2310"/>
      <c r="B2310"/>
      <c r="C2310"/>
      <c r="D2310"/>
      <c r="E2310"/>
      <c r="F2310"/>
    </row>
    <row r="2311" spans="1:6" ht="15" x14ac:dyDescent="0.25">
      <c r="A2311"/>
      <c r="B2311"/>
      <c r="C2311"/>
      <c r="D2311"/>
      <c r="E2311"/>
      <c r="F2311"/>
    </row>
    <row r="2312" spans="1:6" ht="15" x14ac:dyDescent="0.25">
      <c r="A2312"/>
      <c r="B2312"/>
      <c r="C2312"/>
      <c r="D2312"/>
      <c r="E2312"/>
      <c r="F2312"/>
    </row>
    <row r="2313" spans="1:6" ht="15" x14ac:dyDescent="0.25">
      <c r="A2313"/>
      <c r="B2313"/>
      <c r="C2313"/>
      <c r="D2313"/>
      <c r="E2313"/>
      <c r="F2313"/>
    </row>
    <row r="2314" spans="1:6" ht="15" x14ac:dyDescent="0.25">
      <c r="A2314"/>
      <c r="B2314"/>
      <c r="C2314"/>
      <c r="D2314"/>
      <c r="E2314"/>
      <c r="F2314"/>
    </row>
    <row r="2315" spans="1:6" ht="15" x14ac:dyDescent="0.25">
      <c r="A2315"/>
      <c r="B2315"/>
      <c r="C2315"/>
      <c r="D2315"/>
      <c r="E2315"/>
      <c r="F2315"/>
    </row>
    <row r="2316" spans="1:6" ht="15" x14ac:dyDescent="0.25">
      <c r="A2316"/>
      <c r="B2316"/>
      <c r="C2316"/>
      <c r="D2316"/>
      <c r="E2316"/>
      <c r="F2316"/>
    </row>
    <row r="2317" spans="1:6" ht="15" x14ac:dyDescent="0.25">
      <c r="A2317"/>
      <c r="B2317"/>
      <c r="C2317"/>
      <c r="D2317"/>
      <c r="E2317"/>
      <c r="F2317"/>
    </row>
    <row r="2318" spans="1:6" ht="15" x14ac:dyDescent="0.25">
      <c r="A2318"/>
      <c r="B2318"/>
      <c r="C2318"/>
      <c r="D2318"/>
      <c r="E2318"/>
      <c r="F2318"/>
    </row>
    <row r="2319" spans="1:6" ht="15" x14ac:dyDescent="0.25">
      <c r="A2319"/>
      <c r="B2319"/>
      <c r="C2319"/>
      <c r="D2319"/>
      <c r="E2319"/>
      <c r="F2319"/>
    </row>
    <row r="2320" spans="1:6" ht="15" x14ac:dyDescent="0.25">
      <c r="A2320"/>
      <c r="B2320"/>
      <c r="C2320"/>
      <c r="D2320"/>
      <c r="E2320"/>
      <c r="F2320"/>
    </row>
    <row r="2321" spans="1:6" ht="15" x14ac:dyDescent="0.25">
      <c r="A2321"/>
      <c r="B2321"/>
      <c r="C2321"/>
      <c r="D2321"/>
      <c r="E2321"/>
      <c r="F2321"/>
    </row>
    <row r="2322" spans="1:6" ht="15" x14ac:dyDescent="0.25">
      <c r="A2322"/>
      <c r="B2322"/>
      <c r="C2322"/>
      <c r="D2322"/>
      <c r="E2322"/>
      <c r="F2322"/>
    </row>
    <row r="2323" spans="1:6" ht="15" x14ac:dyDescent="0.25">
      <c r="A2323"/>
      <c r="B2323"/>
      <c r="C2323"/>
      <c r="D2323"/>
      <c r="E2323"/>
      <c r="F2323"/>
    </row>
    <row r="2324" spans="1:6" ht="15" x14ac:dyDescent="0.25">
      <c r="A2324"/>
      <c r="B2324"/>
      <c r="C2324"/>
      <c r="D2324"/>
      <c r="E2324"/>
      <c r="F2324"/>
    </row>
    <row r="2325" spans="1:6" ht="15" x14ac:dyDescent="0.25">
      <c r="A2325"/>
      <c r="B2325"/>
      <c r="C2325"/>
      <c r="D2325"/>
      <c r="E2325"/>
      <c r="F2325"/>
    </row>
    <row r="2326" spans="1:6" ht="15" x14ac:dyDescent="0.25">
      <c r="A2326"/>
      <c r="B2326"/>
      <c r="C2326"/>
      <c r="D2326"/>
      <c r="E2326"/>
      <c r="F2326"/>
    </row>
    <row r="2327" spans="1:6" ht="15" x14ac:dyDescent="0.25">
      <c r="A2327"/>
      <c r="B2327"/>
      <c r="C2327"/>
      <c r="D2327"/>
      <c r="E2327"/>
      <c r="F2327"/>
    </row>
    <row r="2328" spans="1:6" ht="15" x14ac:dyDescent="0.25">
      <c r="A2328"/>
      <c r="B2328"/>
      <c r="C2328"/>
      <c r="D2328"/>
      <c r="E2328"/>
      <c r="F2328"/>
    </row>
    <row r="2329" spans="1:6" ht="15" x14ac:dyDescent="0.25">
      <c r="A2329"/>
      <c r="B2329"/>
      <c r="C2329"/>
      <c r="D2329"/>
      <c r="E2329"/>
      <c r="F2329"/>
    </row>
    <row r="2330" spans="1:6" ht="15" x14ac:dyDescent="0.25">
      <c r="A2330"/>
      <c r="B2330"/>
      <c r="C2330"/>
      <c r="D2330"/>
      <c r="E2330"/>
      <c r="F2330"/>
    </row>
    <row r="2331" spans="1:6" ht="15" x14ac:dyDescent="0.25">
      <c r="A2331"/>
      <c r="B2331"/>
      <c r="C2331"/>
      <c r="D2331"/>
      <c r="E2331"/>
      <c r="F2331"/>
    </row>
    <row r="2332" spans="1:6" ht="15" x14ac:dyDescent="0.25">
      <c r="A2332"/>
      <c r="B2332"/>
      <c r="C2332"/>
      <c r="D2332"/>
      <c r="E2332"/>
      <c r="F2332"/>
    </row>
    <row r="2333" spans="1:6" ht="15" x14ac:dyDescent="0.25">
      <c r="A2333"/>
      <c r="B2333"/>
      <c r="C2333"/>
      <c r="D2333"/>
      <c r="E2333"/>
      <c r="F2333"/>
    </row>
    <row r="2334" spans="1:6" ht="15" x14ac:dyDescent="0.25">
      <c r="A2334"/>
      <c r="B2334"/>
      <c r="C2334"/>
      <c r="D2334"/>
      <c r="E2334"/>
      <c r="F2334"/>
    </row>
    <row r="2335" spans="1:6" ht="15" x14ac:dyDescent="0.25">
      <c r="A2335"/>
      <c r="B2335"/>
      <c r="C2335"/>
      <c r="D2335"/>
      <c r="E2335"/>
      <c r="F2335"/>
    </row>
    <row r="2336" spans="1:6" ht="15" x14ac:dyDescent="0.25">
      <c r="A2336"/>
      <c r="B2336"/>
      <c r="C2336"/>
      <c r="D2336"/>
      <c r="E2336"/>
      <c r="F2336"/>
    </row>
    <row r="2337" spans="1:6" ht="15" x14ac:dyDescent="0.25">
      <c r="A2337"/>
      <c r="B2337"/>
      <c r="C2337"/>
      <c r="D2337"/>
      <c r="E2337"/>
      <c r="F2337"/>
    </row>
    <row r="2338" spans="1:6" ht="15" x14ac:dyDescent="0.25">
      <c r="A2338"/>
      <c r="B2338"/>
      <c r="C2338"/>
      <c r="D2338"/>
      <c r="E2338"/>
      <c r="F2338"/>
    </row>
    <row r="2339" spans="1:6" ht="15" x14ac:dyDescent="0.25">
      <c r="A2339"/>
      <c r="B2339"/>
      <c r="C2339"/>
      <c r="D2339"/>
      <c r="E2339"/>
      <c r="F2339"/>
    </row>
    <row r="2340" spans="1:6" ht="15" x14ac:dyDescent="0.25">
      <c r="A2340"/>
      <c r="B2340"/>
      <c r="C2340"/>
      <c r="D2340"/>
      <c r="E2340"/>
      <c r="F2340"/>
    </row>
    <row r="2341" spans="1:6" ht="15" x14ac:dyDescent="0.25">
      <c r="A2341"/>
      <c r="B2341"/>
      <c r="C2341"/>
      <c r="D2341"/>
      <c r="E2341"/>
      <c r="F2341"/>
    </row>
    <row r="2342" spans="1:6" ht="15" x14ac:dyDescent="0.25">
      <c r="A2342"/>
      <c r="B2342"/>
      <c r="C2342"/>
      <c r="D2342"/>
      <c r="E2342"/>
      <c r="F2342"/>
    </row>
    <row r="2343" spans="1:6" ht="15" x14ac:dyDescent="0.25">
      <c r="A2343"/>
      <c r="B2343"/>
      <c r="C2343"/>
      <c r="D2343"/>
      <c r="E2343"/>
      <c r="F2343"/>
    </row>
    <row r="2344" spans="1:6" ht="15" x14ac:dyDescent="0.25">
      <c r="A2344"/>
      <c r="B2344"/>
      <c r="C2344"/>
      <c r="D2344"/>
      <c r="E2344"/>
      <c r="F2344"/>
    </row>
    <row r="2345" spans="1:6" ht="15" x14ac:dyDescent="0.25">
      <c r="A2345"/>
      <c r="B2345"/>
      <c r="C2345"/>
      <c r="D2345"/>
      <c r="E2345"/>
      <c r="F2345"/>
    </row>
    <row r="2346" spans="1:6" ht="15" x14ac:dyDescent="0.25">
      <c r="A2346"/>
      <c r="B2346"/>
      <c r="C2346"/>
      <c r="D2346"/>
      <c r="E2346"/>
      <c r="F2346"/>
    </row>
    <row r="2347" spans="1:6" ht="15" x14ac:dyDescent="0.25">
      <c r="A2347"/>
      <c r="B2347"/>
      <c r="C2347"/>
      <c r="D2347"/>
      <c r="E2347"/>
      <c r="F2347"/>
    </row>
    <row r="2348" spans="1:6" ht="15" x14ac:dyDescent="0.25">
      <c r="A2348"/>
      <c r="B2348"/>
      <c r="C2348"/>
      <c r="D2348"/>
      <c r="E2348"/>
      <c r="F2348"/>
    </row>
    <row r="2349" spans="1:6" ht="15" x14ac:dyDescent="0.25">
      <c r="A2349"/>
      <c r="B2349"/>
      <c r="C2349"/>
      <c r="D2349"/>
      <c r="E2349"/>
      <c r="F2349"/>
    </row>
    <row r="2350" spans="1:6" ht="15" x14ac:dyDescent="0.25">
      <c r="A2350"/>
      <c r="B2350"/>
      <c r="C2350"/>
      <c r="D2350"/>
      <c r="E2350"/>
      <c r="F2350"/>
    </row>
    <row r="2351" spans="1:6" ht="15" x14ac:dyDescent="0.25">
      <c r="A2351"/>
      <c r="B2351"/>
      <c r="C2351"/>
      <c r="D2351"/>
      <c r="E2351"/>
      <c r="F2351"/>
    </row>
    <row r="2352" spans="1:6" ht="15" x14ac:dyDescent="0.25">
      <c r="A2352"/>
      <c r="B2352"/>
      <c r="C2352"/>
      <c r="D2352"/>
      <c r="E2352"/>
      <c r="F2352"/>
    </row>
    <row r="2353" spans="1:6" ht="15" x14ac:dyDescent="0.25">
      <c r="A2353"/>
      <c r="B2353"/>
      <c r="C2353"/>
      <c r="D2353"/>
      <c r="E2353"/>
      <c r="F2353"/>
    </row>
    <row r="2354" spans="1:6" ht="15" x14ac:dyDescent="0.25">
      <c r="A2354"/>
      <c r="B2354"/>
      <c r="C2354"/>
      <c r="D2354"/>
      <c r="E2354"/>
      <c r="F2354"/>
    </row>
    <row r="2355" spans="1:6" ht="15" x14ac:dyDescent="0.25">
      <c r="A2355"/>
      <c r="B2355"/>
      <c r="C2355"/>
      <c r="D2355"/>
      <c r="E2355"/>
      <c r="F2355"/>
    </row>
    <row r="2356" spans="1:6" ht="15" x14ac:dyDescent="0.25">
      <c r="A2356"/>
      <c r="B2356"/>
      <c r="C2356"/>
      <c r="D2356"/>
      <c r="E2356"/>
      <c r="F2356"/>
    </row>
    <row r="2357" spans="1:6" ht="15" x14ac:dyDescent="0.25">
      <c r="A2357"/>
      <c r="B2357"/>
      <c r="C2357"/>
      <c r="D2357"/>
      <c r="E2357"/>
      <c r="F2357"/>
    </row>
    <row r="2358" spans="1:6" ht="15" x14ac:dyDescent="0.25">
      <c r="A2358"/>
      <c r="B2358"/>
      <c r="C2358"/>
      <c r="D2358"/>
      <c r="E2358"/>
      <c r="F2358"/>
    </row>
    <row r="2359" spans="1:6" ht="15" x14ac:dyDescent="0.25">
      <c r="A2359"/>
      <c r="B2359"/>
      <c r="C2359"/>
      <c r="D2359"/>
      <c r="E2359"/>
      <c r="F2359"/>
    </row>
    <row r="2360" spans="1:6" ht="15" x14ac:dyDescent="0.25">
      <c r="A2360"/>
      <c r="B2360"/>
      <c r="C2360"/>
      <c r="D2360"/>
      <c r="E2360"/>
      <c r="F2360"/>
    </row>
    <row r="2361" spans="1:6" ht="15" x14ac:dyDescent="0.25">
      <c r="A2361"/>
      <c r="B2361"/>
      <c r="C2361"/>
      <c r="D2361"/>
      <c r="E2361"/>
      <c r="F2361"/>
    </row>
    <row r="2362" spans="1:6" ht="15" x14ac:dyDescent="0.25">
      <c r="A2362"/>
      <c r="B2362"/>
      <c r="C2362"/>
      <c r="D2362"/>
      <c r="E2362"/>
      <c r="F2362"/>
    </row>
    <row r="2363" spans="1:6" ht="15" x14ac:dyDescent="0.25">
      <c r="A2363"/>
      <c r="B2363"/>
      <c r="C2363"/>
      <c r="D2363"/>
      <c r="E2363"/>
      <c r="F2363"/>
    </row>
    <row r="2364" spans="1:6" ht="15" x14ac:dyDescent="0.25">
      <c r="A2364"/>
      <c r="B2364"/>
      <c r="C2364"/>
      <c r="D2364"/>
      <c r="E2364"/>
      <c r="F2364"/>
    </row>
    <row r="2365" spans="1:6" ht="15" x14ac:dyDescent="0.25">
      <c r="A2365"/>
      <c r="B2365"/>
      <c r="C2365"/>
      <c r="D2365"/>
      <c r="E2365"/>
      <c r="F2365"/>
    </row>
    <row r="2366" spans="1:6" ht="15" x14ac:dyDescent="0.25">
      <c r="A2366"/>
      <c r="B2366"/>
      <c r="C2366"/>
      <c r="D2366"/>
      <c r="E2366"/>
      <c r="F2366"/>
    </row>
    <row r="2367" spans="1:6" ht="15" x14ac:dyDescent="0.25">
      <c r="A2367"/>
      <c r="B2367"/>
      <c r="C2367"/>
      <c r="D2367"/>
      <c r="E2367"/>
      <c r="F2367"/>
    </row>
    <row r="2368" spans="1:6" ht="15" x14ac:dyDescent="0.25">
      <c r="A2368"/>
      <c r="B2368"/>
      <c r="C2368"/>
      <c r="D2368"/>
      <c r="E2368"/>
      <c r="F2368"/>
    </row>
    <row r="2369" spans="1:6" ht="15" x14ac:dyDescent="0.25">
      <c r="A2369"/>
      <c r="B2369"/>
      <c r="C2369"/>
      <c r="D2369"/>
      <c r="E2369"/>
      <c r="F2369"/>
    </row>
    <row r="2370" spans="1:6" ht="15" x14ac:dyDescent="0.25">
      <c r="A2370"/>
      <c r="B2370"/>
      <c r="C2370"/>
      <c r="D2370"/>
      <c r="E2370"/>
      <c r="F2370"/>
    </row>
    <row r="2371" spans="1:6" ht="15" x14ac:dyDescent="0.25">
      <c r="A2371"/>
      <c r="B2371"/>
      <c r="C2371"/>
      <c r="D2371"/>
      <c r="E2371"/>
      <c r="F2371"/>
    </row>
    <row r="2372" spans="1:6" ht="15" x14ac:dyDescent="0.25">
      <c r="A2372"/>
      <c r="B2372"/>
      <c r="C2372"/>
      <c r="D2372"/>
      <c r="E2372"/>
      <c r="F2372"/>
    </row>
    <row r="2373" spans="1:6" ht="15" x14ac:dyDescent="0.25">
      <c r="A2373"/>
      <c r="B2373"/>
      <c r="C2373"/>
      <c r="D2373"/>
      <c r="E2373"/>
      <c r="F2373"/>
    </row>
    <row r="2374" spans="1:6" ht="15" x14ac:dyDescent="0.25">
      <c r="A2374"/>
      <c r="B2374"/>
      <c r="C2374"/>
      <c r="D2374"/>
      <c r="E2374"/>
      <c r="F2374"/>
    </row>
    <row r="2375" spans="1:6" ht="15" x14ac:dyDescent="0.25">
      <c r="A2375"/>
      <c r="B2375"/>
      <c r="C2375"/>
      <c r="D2375"/>
      <c r="E2375"/>
      <c r="F2375"/>
    </row>
    <row r="2376" spans="1:6" ht="15" x14ac:dyDescent="0.25">
      <c r="A2376"/>
      <c r="B2376"/>
      <c r="C2376"/>
      <c r="D2376"/>
      <c r="E2376"/>
      <c r="F2376"/>
    </row>
    <row r="2377" spans="1:6" ht="15" x14ac:dyDescent="0.25">
      <c r="A2377"/>
      <c r="B2377"/>
      <c r="C2377"/>
      <c r="D2377"/>
      <c r="E2377"/>
      <c r="F2377"/>
    </row>
    <row r="2378" spans="1:6" ht="15" x14ac:dyDescent="0.25">
      <c r="A2378"/>
      <c r="B2378"/>
      <c r="C2378"/>
      <c r="D2378"/>
      <c r="E2378"/>
      <c r="F2378"/>
    </row>
    <row r="2379" spans="1:6" ht="15" x14ac:dyDescent="0.25">
      <c r="A2379"/>
      <c r="B2379"/>
      <c r="C2379"/>
      <c r="D2379"/>
      <c r="E2379"/>
      <c r="F2379"/>
    </row>
    <row r="2380" spans="1:6" ht="15" x14ac:dyDescent="0.25">
      <c r="A2380"/>
      <c r="B2380"/>
      <c r="C2380"/>
      <c r="D2380"/>
      <c r="E2380"/>
      <c r="F2380"/>
    </row>
    <row r="2381" spans="1:6" ht="15" x14ac:dyDescent="0.25">
      <c r="A2381"/>
      <c r="B2381"/>
      <c r="C2381"/>
      <c r="D2381"/>
      <c r="E2381"/>
      <c r="F2381"/>
    </row>
    <row r="2382" spans="1:6" ht="15" x14ac:dyDescent="0.25">
      <c r="A2382"/>
      <c r="B2382"/>
      <c r="C2382"/>
      <c r="D2382"/>
      <c r="E2382"/>
      <c r="F2382"/>
    </row>
    <row r="2383" spans="1:6" ht="15" x14ac:dyDescent="0.25">
      <c r="A2383"/>
      <c r="B2383"/>
      <c r="C2383"/>
      <c r="D2383"/>
      <c r="E2383"/>
      <c r="F2383"/>
    </row>
    <row r="2384" spans="1:6" ht="15" x14ac:dyDescent="0.25">
      <c r="A2384"/>
      <c r="B2384"/>
      <c r="C2384"/>
      <c r="D2384"/>
      <c r="E2384"/>
      <c r="F2384"/>
    </row>
    <row r="2385" spans="1:6" ht="15" x14ac:dyDescent="0.25">
      <c r="A2385"/>
      <c r="B2385"/>
      <c r="C2385"/>
      <c r="D2385"/>
      <c r="E2385"/>
      <c r="F2385"/>
    </row>
    <row r="2386" spans="1:6" ht="15" x14ac:dyDescent="0.25">
      <c r="A2386"/>
      <c r="B2386"/>
      <c r="C2386"/>
      <c r="D2386"/>
      <c r="E2386"/>
      <c r="F2386"/>
    </row>
    <row r="2387" spans="1:6" ht="15" x14ac:dyDescent="0.25">
      <c r="A2387"/>
      <c r="B2387"/>
      <c r="C2387"/>
      <c r="D2387"/>
      <c r="E2387"/>
      <c r="F2387"/>
    </row>
    <row r="2388" spans="1:6" ht="15" x14ac:dyDescent="0.25">
      <c r="A2388"/>
      <c r="B2388"/>
      <c r="C2388"/>
      <c r="D2388"/>
      <c r="E2388"/>
      <c r="F2388"/>
    </row>
    <row r="2389" spans="1:6" ht="15" x14ac:dyDescent="0.25">
      <c r="A2389"/>
      <c r="B2389"/>
      <c r="C2389"/>
      <c r="D2389"/>
      <c r="E2389"/>
      <c r="F2389"/>
    </row>
    <row r="2390" spans="1:6" ht="15" x14ac:dyDescent="0.25">
      <c r="A2390"/>
      <c r="B2390"/>
      <c r="C2390"/>
      <c r="D2390"/>
      <c r="E2390"/>
      <c r="F2390"/>
    </row>
    <row r="2391" spans="1:6" ht="15" x14ac:dyDescent="0.25">
      <c r="A2391"/>
      <c r="B2391"/>
      <c r="C2391"/>
      <c r="D2391"/>
      <c r="E2391"/>
      <c r="F2391"/>
    </row>
    <row r="2392" spans="1:6" ht="15" x14ac:dyDescent="0.25">
      <c r="A2392"/>
      <c r="B2392"/>
      <c r="C2392"/>
      <c r="D2392"/>
      <c r="E2392"/>
      <c r="F2392"/>
    </row>
    <row r="2393" spans="1:6" ht="15" x14ac:dyDescent="0.25">
      <c r="A2393"/>
      <c r="B2393"/>
      <c r="C2393"/>
      <c r="D2393"/>
      <c r="E2393"/>
      <c r="F2393"/>
    </row>
    <row r="2394" spans="1:6" ht="15" x14ac:dyDescent="0.25">
      <c r="A2394"/>
      <c r="B2394"/>
      <c r="C2394"/>
      <c r="D2394"/>
      <c r="E2394"/>
      <c r="F2394"/>
    </row>
    <row r="2395" spans="1:6" ht="15" x14ac:dyDescent="0.25">
      <c r="A2395"/>
      <c r="B2395"/>
      <c r="C2395"/>
      <c r="D2395"/>
      <c r="E2395"/>
      <c r="F2395"/>
    </row>
    <row r="2396" spans="1:6" ht="15" x14ac:dyDescent="0.25">
      <c r="A2396"/>
      <c r="B2396"/>
      <c r="C2396"/>
      <c r="D2396"/>
      <c r="E2396"/>
      <c r="F2396"/>
    </row>
    <row r="2397" spans="1:6" ht="15" x14ac:dyDescent="0.25">
      <c r="A2397"/>
      <c r="B2397"/>
      <c r="C2397"/>
      <c r="D2397"/>
      <c r="E2397"/>
      <c r="F2397"/>
    </row>
    <row r="2398" spans="1:6" ht="15" x14ac:dyDescent="0.25">
      <c r="A2398"/>
      <c r="B2398"/>
      <c r="C2398"/>
      <c r="D2398"/>
      <c r="E2398"/>
      <c r="F2398"/>
    </row>
    <row r="2399" spans="1:6" ht="15" x14ac:dyDescent="0.25">
      <c r="A2399"/>
      <c r="B2399"/>
      <c r="C2399"/>
      <c r="D2399"/>
      <c r="E2399"/>
      <c r="F2399"/>
    </row>
    <row r="2400" spans="1:6" ht="15" x14ac:dyDescent="0.25">
      <c r="A2400"/>
      <c r="B2400"/>
      <c r="C2400"/>
      <c r="D2400"/>
      <c r="E2400"/>
      <c r="F2400"/>
    </row>
    <row r="2401" spans="1:6" ht="15" x14ac:dyDescent="0.25">
      <c r="A2401"/>
      <c r="B2401"/>
      <c r="C2401"/>
      <c r="D2401"/>
      <c r="E2401"/>
      <c r="F2401"/>
    </row>
    <row r="2402" spans="1:6" ht="15" x14ac:dyDescent="0.25">
      <c r="A2402"/>
      <c r="B2402"/>
      <c r="C2402"/>
      <c r="D2402"/>
      <c r="E2402"/>
      <c r="F2402"/>
    </row>
    <row r="2403" spans="1:6" ht="15" x14ac:dyDescent="0.25">
      <c r="A2403"/>
      <c r="B2403"/>
      <c r="C2403"/>
      <c r="D2403"/>
      <c r="E2403"/>
      <c r="F2403"/>
    </row>
    <row r="2404" spans="1:6" ht="15" x14ac:dyDescent="0.25">
      <c r="A2404"/>
      <c r="B2404"/>
      <c r="C2404"/>
      <c r="D2404"/>
      <c r="E2404"/>
      <c r="F2404"/>
    </row>
    <row r="2405" spans="1:6" ht="15" x14ac:dyDescent="0.25">
      <c r="A2405"/>
      <c r="B2405"/>
      <c r="C2405"/>
      <c r="D2405"/>
      <c r="E2405"/>
      <c r="F2405"/>
    </row>
    <row r="2406" spans="1:6" ht="15" x14ac:dyDescent="0.25">
      <c r="A2406"/>
      <c r="B2406"/>
      <c r="C2406"/>
      <c r="D2406"/>
      <c r="E2406"/>
      <c r="F2406"/>
    </row>
    <row r="2407" spans="1:6" ht="15" x14ac:dyDescent="0.25">
      <c r="A2407"/>
      <c r="B2407"/>
      <c r="C2407"/>
      <c r="D2407"/>
      <c r="E2407"/>
      <c r="F2407"/>
    </row>
    <row r="2408" spans="1:6" ht="15" x14ac:dyDescent="0.25">
      <c r="A2408"/>
      <c r="B2408"/>
      <c r="C2408"/>
      <c r="D2408"/>
      <c r="E2408"/>
      <c r="F2408"/>
    </row>
    <row r="2409" spans="1:6" ht="15" x14ac:dyDescent="0.25">
      <c r="A2409"/>
      <c r="B2409"/>
      <c r="C2409"/>
      <c r="D2409"/>
      <c r="E2409"/>
      <c r="F2409"/>
    </row>
    <row r="2410" spans="1:6" ht="15" x14ac:dyDescent="0.25">
      <c r="A2410"/>
      <c r="B2410"/>
      <c r="C2410"/>
      <c r="D2410"/>
      <c r="E2410"/>
      <c r="F2410"/>
    </row>
    <row r="2411" spans="1:6" ht="15" x14ac:dyDescent="0.25">
      <c r="A2411"/>
      <c r="B2411"/>
      <c r="C2411"/>
      <c r="D2411"/>
      <c r="E2411"/>
      <c r="F2411"/>
    </row>
    <row r="2412" spans="1:6" ht="15" x14ac:dyDescent="0.25">
      <c r="A2412"/>
      <c r="B2412"/>
      <c r="C2412"/>
      <c r="D2412"/>
      <c r="E2412"/>
      <c r="F2412"/>
    </row>
    <row r="2413" spans="1:6" ht="15" x14ac:dyDescent="0.25">
      <c r="A2413"/>
      <c r="B2413"/>
      <c r="C2413"/>
      <c r="D2413"/>
      <c r="E2413"/>
      <c r="F2413"/>
    </row>
    <row r="2414" spans="1:6" ht="15" x14ac:dyDescent="0.25">
      <c r="A2414"/>
      <c r="B2414"/>
      <c r="C2414"/>
      <c r="D2414"/>
      <c r="E2414"/>
      <c r="F2414"/>
    </row>
    <row r="2415" spans="1:6" ht="15" x14ac:dyDescent="0.25">
      <c r="A2415"/>
      <c r="B2415"/>
      <c r="C2415"/>
      <c r="D2415"/>
      <c r="E2415"/>
      <c r="F2415"/>
    </row>
    <row r="2416" spans="1:6" ht="15" x14ac:dyDescent="0.25">
      <c r="A2416"/>
      <c r="B2416"/>
      <c r="C2416"/>
      <c r="D2416"/>
      <c r="E2416"/>
      <c r="F2416"/>
    </row>
    <row r="2417" spans="1:6" ht="15" x14ac:dyDescent="0.25">
      <c r="A2417"/>
      <c r="B2417"/>
      <c r="C2417"/>
      <c r="D2417"/>
      <c r="E2417"/>
      <c r="F2417"/>
    </row>
    <row r="2418" spans="1:6" ht="15" x14ac:dyDescent="0.25">
      <c r="A2418"/>
      <c r="B2418"/>
      <c r="C2418"/>
      <c r="D2418"/>
      <c r="E2418"/>
      <c r="F2418"/>
    </row>
    <row r="2419" spans="1:6" ht="15" x14ac:dyDescent="0.25">
      <c r="A2419"/>
      <c r="B2419"/>
      <c r="C2419"/>
      <c r="D2419"/>
      <c r="E2419"/>
      <c r="F2419"/>
    </row>
    <row r="2420" spans="1:6" ht="15" x14ac:dyDescent="0.25">
      <c r="A2420"/>
      <c r="B2420"/>
      <c r="C2420"/>
      <c r="D2420"/>
      <c r="E2420"/>
      <c r="F2420"/>
    </row>
    <row r="2421" spans="1:6" ht="15" x14ac:dyDescent="0.25">
      <c r="A2421"/>
      <c r="B2421"/>
      <c r="C2421"/>
      <c r="D2421"/>
      <c r="E2421"/>
      <c r="F2421"/>
    </row>
    <row r="2422" spans="1:6" ht="15" x14ac:dyDescent="0.25">
      <c r="A2422"/>
      <c r="B2422"/>
      <c r="C2422"/>
      <c r="D2422"/>
      <c r="E2422"/>
      <c r="F2422"/>
    </row>
    <row r="2423" spans="1:6" ht="15" x14ac:dyDescent="0.25">
      <c r="A2423"/>
      <c r="B2423"/>
      <c r="C2423"/>
      <c r="D2423"/>
      <c r="E2423"/>
      <c r="F2423"/>
    </row>
    <row r="2424" spans="1:6" ht="15" x14ac:dyDescent="0.25">
      <c r="A2424"/>
      <c r="B2424"/>
      <c r="C2424"/>
      <c r="D2424"/>
      <c r="E2424"/>
      <c r="F2424"/>
    </row>
    <row r="2425" spans="1:6" ht="15" x14ac:dyDescent="0.25">
      <c r="A2425"/>
      <c r="B2425"/>
      <c r="C2425"/>
      <c r="D2425"/>
      <c r="E2425"/>
      <c r="F2425"/>
    </row>
    <row r="2426" spans="1:6" ht="15" x14ac:dyDescent="0.25">
      <c r="A2426"/>
      <c r="B2426"/>
      <c r="C2426"/>
      <c r="D2426"/>
      <c r="E2426"/>
      <c r="F2426"/>
    </row>
    <row r="2427" spans="1:6" ht="15" x14ac:dyDescent="0.25">
      <c r="A2427"/>
      <c r="B2427"/>
      <c r="C2427"/>
      <c r="D2427"/>
      <c r="E2427"/>
      <c r="F2427"/>
    </row>
    <row r="2428" spans="1:6" ht="15" x14ac:dyDescent="0.25">
      <c r="A2428"/>
      <c r="B2428"/>
      <c r="C2428"/>
      <c r="D2428"/>
      <c r="E2428"/>
      <c r="F2428"/>
    </row>
    <row r="2429" spans="1:6" ht="15" x14ac:dyDescent="0.25">
      <c r="A2429"/>
      <c r="B2429"/>
      <c r="C2429"/>
      <c r="D2429"/>
      <c r="E2429"/>
      <c r="F2429"/>
    </row>
    <row r="2430" spans="1:6" ht="15" x14ac:dyDescent="0.25">
      <c r="A2430"/>
      <c r="B2430"/>
      <c r="C2430"/>
      <c r="D2430"/>
      <c r="E2430"/>
      <c r="F2430"/>
    </row>
    <row r="2431" spans="1:6" ht="15" x14ac:dyDescent="0.25">
      <c r="A2431"/>
      <c r="B2431"/>
      <c r="C2431"/>
      <c r="D2431"/>
      <c r="E2431"/>
      <c r="F2431"/>
    </row>
    <row r="2432" spans="1:6" ht="15" x14ac:dyDescent="0.25">
      <c r="A2432"/>
      <c r="B2432"/>
      <c r="C2432"/>
      <c r="D2432"/>
      <c r="E2432"/>
      <c r="F2432"/>
    </row>
    <row r="2433" spans="1:6" ht="15" x14ac:dyDescent="0.25">
      <c r="A2433"/>
      <c r="B2433"/>
      <c r="C2433"/>
      <c r="D2433"/>
      <c r="E2433"/>
      <c r="F2433"/>
    </row>
    <row r="2434" spans="1:6" ht="15" x14ac:dyDescent="0.25">
      <c r="A2434"/>
      <c r="B2434"/>
      <c r="C2434"/>
      <c r="D2434"/>
      <c r="E2434"/>
      <c r="F2434"/>
    </row>
    <row r="2435" spans="1:6" ht="15" x14ac:dyDescent="0.25">
      <c r="A2435"/>
      <c r="B2435"/>
      <c r="C2435"/>
      <c r="D2435"/>
      <c r="E2435"/>
      <c r="F2435"/>
    </row>
    <row r="2436" spans="1:6" ht="15" x14ac:dyDescent="0.25">
      <c r="A2436"/>
      <c r="B2436"/>
      <c r="C2436"/>
      <c r="D2436"/>
      <c r="E2436"/>
      <c r="F2436"/>
    </row>
    <row r="2437" spans="1:6" ht="15" x14ac:dyDescent="0.25">
      <c r="A2437"/>
      <c r="B2437"/>
      <c r="C2437"/>
      <c r="D2437"/>
      <c r="E2437"/>
      <c r="F2437"/>
    </row>
    <row r="2438" spans="1:6" ht="15" x14ac:dyDescent="0.25">
      <c r="A2438"/>
      <c r="B2438"/>
      <c r="C2438"/>
      <c r="D2438"/>
      <c r="E2438"/>
      <c r="F2438"/>
    </row>
    <row r="2439" spans="1:6" ht="15" x14ac:dyDescent="0.25">
      <c r="A2439"/>
      <c r="B2439"/>
      <c r="C2439"/>
      <c r="D2439"/>
      <c r="E2439"/>
      <c r="F2439"/>
    </row>
    <row r="2440" spans="1:6" ht="15" x14ac:dyDescent="0.25">
      <c r="A2440"/>
      <c r="B2440"/>
      <c r="C2440"/>
      <c r="D2440"/>
      <c r="E2440"/>
      <c r="F2440"/>
    </row>
    <row r="2441" spans="1:6" ht="15" x14ac:dyDescent="0.25">
      <c r="A2441"/>
      <c r="B2441"/>
      <c r="C2441"/>
      <c r="D2441"/>
      <c r="E2441"/>
      <c r="F2441"/>
    </row>
    <row r="2442" spans="1:6" ht="15" x14ac:dyDescent="0.25">
      <c r="A2442"/>
      <c r="B2442"/>
      <c r="C2442"/>
      <c r="D2442"/>
      <c r="E2442"/>
      <c r="F2442"/>
    </row>
    <row r="2443" spans="1:6" ht="15" x14ac:dyDescent="0.25">
      <c r="A2443"/>
      <c r="B2443"/>
      <c r="C2443"/>
      <c r="D2443"/>
      <c r="E2443"/>
      <c r="F2443"/>
    </row>
    <row r="2444" spans="1:6" ht="15" x14ac:dyDescent="0.25">
      <c r="A2444"/>
      <c r="B2444"/>
      <c r="C2444"/>
      <c r="D2444"/>
      <c r="E2444"/>
      <c r="F2444"/>
    </row>
    <row r="2445" spans="1:6" ht="15" x14ac:dyDescent="0.25">
      <c r="A2445"/>
      <c r="B2445"/>
      <c r="C2445"/>
      <c r="D2445"/>
      <c r="E2445"/>
      <c r="F2445"/>
    </row>
    <row r="2446" spans="1:6" ht="15" x14ac:dyDescent="0.25">
      <c r="A2446"/>
      <c r="B2446"/>
      <c r="C2446"/>
      <c r="D2446"/>
      <c r="E2446"/>
      <c r="F2446"/>
    </row>
    <row r="2447" spans="1:6" ht="15" x14ac:dyDescent="0.25">
      <c r="A2447"/>
      <c r="B2447"/>
      <c r="C2447"/>
      <c r="D2447"/>
      <c r="E2447"/>
      <c r="F2447"/>
    </row>
    <row r="2448" spans="1:6" ht="15" x14ac:dyDescent="0.25">
      <c r="A2448"/>
      <c r="B2448"/>
      <c r="C2448"/>
      <c r="D2448"/>
      <c r="E2448"/>
      <c r="F2448"/>
    </row>
    <row r="2449" spans="1:6" ht="15" x14ac:dyDescent="0.25">
      <c r="A2449"/>
      <c r="B2449"/>
      <c r="C2449"/>
      <c r="D2449"/>
      <c r="E2449"/>
      <c r="F2449"/>
    </row>
    <row r="2450" spans="1:6" ht="15" x14ac:dyDescent="0.25">
      <c r="A2450"/>
      <c r="B2450"/>
      <c r="C2450"/>
      <c r="D2450"/>
      <c r="E2450"/>
      <c r="F2450"/>
    </row>
    <row r="2451" spans="1:6" ht="15" x14ac:dyDescent="0.25">
      <c r="A2451"/>
      <c r="B2451"/>
      <c r="C2451"/>
      <c r="D2451"/>
      <c r="E2451"/>
      <c r="F2451"/>
    </row>
    <row r="2452" spans="1:6" ht="15" x14ac:dyDescent="0.25">
      <c r="A2452"/>
      <c r="B2452"/>
      <c r="C2452"/>
      <c r="D2452"/>
      <c r="E2452"/>
      <c r="F2452"/>
    </row>
    <row r="2453" spans="1:6" ht="15" x14ac:dyDescent="0.25">
      <c r="A2453"/>
      <c r="B2453"/>
      <c r="C2453"/>
      <c r="D2453"/>
      <c r="E2453"/>
      <c r="F2453"/>
    </row>
    <row r="2454" spans="1:6" ht="15" x14ac:dyDescent="0.25">
      <c r="A2454"/>
      <c r="B2454"/>
      <c r="C2454"/>
      <c r="D2454"/>
      <c r="E2454"/>
      <c r="F2454"/>
    </row>
    <row r="2455" spans="1:6" ht="15" x14ac:dyDescent="0.25">
      <c r="A2455"/>
      <c r="B2455"/>
      <c r="C2455"/>
      <c r="D2455"/>
      <c r="E2455"/>
      <c r="F2455"/>
    </row>
    <row r="2456" spans="1:6" ht="15" x14ac:dyDescent="0.25">
      <c r="A2456"/>
      <c r="B2456"/>
      <c r="C2456"/>
      <c r="D2456"/>
      <c r="E2456"/>
      <c r="F2456"/>
    </row>
    <row r="2457" spans="1:6" ht="15" x14ac:dyDescent="0.25">
      <c r="A2457"/>
      <c r="B2457"/>
      <c r="C2457"/>
      <c r="D2457"/>
      <c r="E2457"/>
      <c r="F2457"/>
    </row>
    <row r="2458" spans="1:6" ht="15" x14ac:dyDescent="0.25">
      <c r="A2458"/>
      <c r="B2458"/>
      <c r="C2458"/>
      <c r="D2458"/>
      <c r="E2458"/>
      <c r="F2458"/>
    </row>
    <row r="2459" spans="1:6" ht="15" x14ac:dyDescent="0.25">
      <c r="A2459"/>
      <c r="B2459"/>
      <c r="C2459"/>
      <c r="D2459"/>
      <c r="E2459"/>
      <c r="F2459"/>
    </row>
    <row r="2460" spans="1:6" ht="15" x14ac:dyDescent="0.25">
      <c r="A2460"/>
      <c r="B2460"/>
      <c r="C2460"/>
      <c r="D2460"/>
      <c r="E2460"/>
      <c r="F2460"/>
    </row>
    <row r="2461" spans="1:6" ht="15" x14ac:dyDescent="0.25">
      <c r="A2461"/>
      <c r="B2461"/>
      <c r="C2461"/>
      <c r="D2461"/>
      <c r="E2461"/>
      <c r="F2461"/>
    </row>
    <row r="2462" spans="1:6" ht="15" x14ac:dyDescent="0.25">
      <c r="A2462"/>
      <c r="B2462"/>
      <c r="C2462"/>
      <c r="D2462"/>
      <c r="E2462"/>
      <c r="F2462"/>
    </row>
    <row r="2463" spans="1:6" ht="15" x14ac:dyDescent="0.25">
      <c r="A2463"/>
      <c r="B2463"/>
      <c r="C2463"/>
      <c r="D2463"/>
      <c r="E2463"/>
      <c r="F2463"/>
    </row>
    <row r="2464" spans="1:6" ht="15" x14ac:dyDescent="0.25">
      <c r="A2464"/>
      <c r="B2464"/>
      <c r="C2464"/>
      <c r="D2464"/>
      <c r="E2464"/>
      <c r="F2464"/>
    </row>
    <row r="2465" spans="1:6" ht="15" x14ac:dyDescent="0.25">
      <c r="A2465"/>
      <c r="B2465"/>
      <c r="C2465"/>
      <c r="D2465"/>
      <c r="E2465"/>
      <c r="F2465"/>
    </row>
    <row r="2466" spans="1:6" ht="15" x14ac:dyDescent="0.25">
      <c r="A2466"/>
      <c r="B2466"/>
      <c r="C2466"/>
      <c r="D2466"/>
      <c r="E2466"/>
      <c r="F2466"/>
    </row>
    <row r="2467" spans="1:6" ht="15" x14ac:dyDescent="0.25">
      <c r="A2467"/>
      <c r="B2467"/>
      <c r="C2467"/>
      <c r="D2467"/>
      <c r="E2467"/>
      <c r="F2467"/>
    </row>
    <row r="2468" spans="1:6" ht="15" x14ac:dyDescent="0.25">
      <c r="A2468"/>
      <c r="B2468"/>
      <c r="C2468"/>
      <c r="D2468"/>
      <c r="E2468"/>
      <c r="F2468"/>
    </row>
    <row r="2469" spans="1:6" ht="15" x14ac:dyDescent="0.25">
      <c r="A2469"/>
      <c r="B2469"/>
      <c r="C2469"/>
      <c r="D2469"/>
      <c r="E2469"/>
      <c r="F2469"/>
    </row>
    <row r="2470" spans="1:6" ht="15" x14ac:dyDescent="0.25">
      <c r="A2470"/>
      <c r="B2470"/>
      <c r="C2470"/>
      <c r="D2470"/>
      <c r="E2470"/>
      <c r="F2470"/>
    </row>
    <row r="2471" spans="1:6" ht="15" x14ac:dyDescent="0.25">
      <c r="A2471"/>
      <c r="B2471"/>
      <c r="C2471"/>
      <c r="D2471"/>
      <c r="E2471"/>
      <c r="F2471"/>
    </row>
    <row r="2472" spans="1:6" ht="15" x14ac:dyDescent="0.25">
      <c r="A2472"/>
      <c r="B2472"/>
      <c r="C2472"/>
      <c r="D2472"/>
      <c r="E2472"/>
      <c r="F2472"/>
    </row>
    <row r="2473" spans="1:6" ht="15" x14ac:dyDescent="0.25">
      <c r="A2473"/>
      <c r="B2473"/>
      <c r="C2473"/>
      <c r="D2473"/>
      <c r="E2473"/>
      <c r="F2473"/>
    </row>
    <row r="2474" spans="1:6" ht="15" x14ac:dyDescent="0.25">
      <c r="A2474"/>
      <c r="B2474"/>
      <c r="C2474"/>
      <c r="D2474"/>
      <c r="E2474"/>
      <c r="F2474"/>
    </row>
    <row r="2475" spans="1:6" ht="15" x14ac:dyDescent="0.25">
      <c r="A2475"/>
      <c r="B2475"/>
      <c r="C2475"/>
      <c r="D2475"/>
      <c r="E2475"/>
      <c r="F2475"/>
    </row>
    <row r="2476" spans="1:6" ht="15" x14ac:dyDescent="0.25">
      <c r="A2476"/>
      <c r="B2476"/>
      <c r="C2476"/>
      <c r="D2476"/>
      <c r="E2476"/>
      <c r="F2476"/>
    </row>
    <row r="2477" spans="1:6" ht="15" x14ac:dyDescent="0.25">
      <c r="A2477"/>
      <c r="B2477"/>
      <c r="C2477"/>
      <c r="D2477"/>
      <c r="E2477"/>
      <c r="F2477"/>
    </row>
    <row r="2478" spans="1:6" ht="15" x14ac:dyDescent="0.25">
      <c r="A2478"/>
      <c r="B2478"/>
      <c r="C2478"/>
      <c r="D2478"/>
      <c r="E2478"/>
      <c r="F2478"/>
    </row>
    <row r="2479" spans="1:6" ht="15" x14ac:dyDescent="0.25">
      <c r="A2479"/>
      <c r="B2479"/>
      <c r="C2479"/>
      <c r="D2479"/>
      <c r="E2479"/>
      <c r="F2479"/>
    </row>
    <row r="2480" spans="1:6" ht="15" x14ac:dyDescent="0.25">
      <c r="A2480"/>
      <c r="B2480"/>
      <c r="C2480"/>
      <c r="D2480"/>
      <c r="E2480"/>
      <c r="F2480"/>
    </row>
    <row r="2481" spans="1:6" ht="15" x14ac:dyDescent="0.25">
      <c r="A2481"/>
      <c r="B2481"/>
      <c r="C2481"/>
      <c r="D2481"/>
      <c r="E2481"/>
      <c r="F2481"/>
    </row>
    <row r="2482" spans="1:6" ht="15" x14ac:dyDescent="0.25">
      <c r="A2482"/>
      <c r="B2482"/>
      <c r="C2482"/>
      <c r="D2482"/>
      <c r="E2482"/>
      <c r="F2482"/>
    </row>
    <row r="2483" spans="1:6" ht="15" x14ac:dyDescent="0.25">
      <c r="A2483"/>
      <c r="B2483"/>
      <c r="C2483"/>
      <c r="D2483"/>
      <c r="E2483"/>
      <c r="F2483"/>
    </row>
    <row r="2484" spans="1:6" ht="15" x14ac:dyDescent="0.25">
      <c r="A2484"/>
      <c r="B2484"/>
      <c r="C2484"/>
      <c r="D2484"/>
      <c r="E2484"/>
      <c r="F2484"/>
    </row>
    <row r="2485" spans="1:6" ht="15" x14ac:dyDescent="0.25">
      <c r="A2485"/>
      <c r="B2485"/>
      <c r="C2485"/>
      <c r="D2485"/>
      <c r="E2485"/>
      <c r="F2485"/>
    </row>
    <row r="2486" spans="1:6" ht="15" x14ac:dyDescent="0.25">
      <c r="A2486"/>
      <c r="B2486"/>
      <c r="C2486"/>
      <c r="D2486"/>
      <c r="E2486"/>
      <c r="F2486"/>
    </row>
    <row r="2487" spans="1:6" ht="15" x14ac:dyDescent="0.25">
      <c r="A2487"/>
      <c r="B2487"/>
      <c r="C2487"/>
      <c r="D2487"/>
      <c r="E2487"/>
      <c r="F2487"/>
    </row>
    <row r="2488" spans="1:6" ht="15" x14ac:dyDescent="0.25">
      <c r="A2488"/>
      <c r="B2488"/>
      <c r="C2488"/>
      <c r="D2488"/>
      <c r="E2488"/>
      <c r="F2488"/>
    </row>
    <row r="2489" spans="1:6" ht="15" x14ac:dyDescent="0.25">
      <c r="A2489"/>
      <c r="B2489"/>
      <c r="C2489"/>
      <c r="D2489"/>
      <c r="E2489"/>
      <c r="F2489"/>
    </row>
    <row r="2490" spans="1:6" ht="15" x14ac:dyDescent="0.25">
      <c r="A2490"/>
      <c r="B2490"/>
      <c r="C2490"/>
      <c r="D2490"/>
      <c r="E2490"/>
      <c r="F2490"/>
    </row>
    <row r="2491" spans="1:6" ht="15" x14ac:dyDescent="0.25">
      <c r="A2491"/>
      <c r="B2491"/>
      <c r="C2491"/>
      <c r="D2491"/>
      <c r="E2491"/>
      <c r="F2491"/>
    </row>
    <row r="2492" spans="1:6" ht="15" x14ac:dyDescent="0.25">
      <c r="A2492"/>
      <c r="B2492"/>
      <c r="C2492"/>
      <c r="D2492"/>
      <c r="E2492"/>
      <c r="F2492"/>
    </row>
    <row r="2493" spans="1:6" ht="15" x14ac:dyDescent="0.25">
      <c r="A2493"/>
      <c r="B2493"/>
      <c r="C2493"/>
      <c r="D2493"/>
      <c r="E2493"/>
      <c r="F2493"/>
    </row>
    <row r="2494" spans="1:6" ht="15" x14ac:dyDescent="0.25">
      <c r="A2494"/>
      <c r="B2494"/>
      <c r="C2494"/>
      <c r="D2494"/>
      <c r="E2494"/>
      <c r="F2494"/>
    </row>
    <row r="2495" spans="1:6" ht="15" x14ac:dyDescent="0.25">
      <c r="A2495"/>
      <c r="B2495"/>
      <c r="C2495"/>
      <c r="D2495"/>
      <c r="E2495"/>
      <c r="F2495"/>
    </row>
    <row r="2496" spans="1:6" ht="15" x14ac:dyDescent="0.25">
      <c r="A2496"/>
      <c r="B2496"/>
      <c r="C2496"/>
      <c r="D2496"/>
      <c r="E2496"/>
      <c r="F2496"/>
    </row>
    <row r="2497" spans="1:6" ht="15" x14ac:dyDescent="0.25">
      <c r="A2497"/>
      <c r="B2497"/>
      <c r="C2497"/>
      <c r="D2497"/>
      <c r="E2497"/>
      <c r="F2497"/>
    </row>
    <row r="2498" spans="1:6" ht="15" x14ac:dyDescent="0.25">
      <c r="A2498"/>
      <c r="B2498"/>
      <c r="C2498"/>
      <c r="D2498"/>
      <c r="E2498"/>
      <c r="F2498"/>
    </row>
    <row r="2499" spans="1:6" ht="15" x14ac:dyDescent="0.25">
      <c r="A2499"/>
      <c r="B2499"/>
      <c r="C2499"/>
      <c r="D2499"/>
      <c r="E2499"/>
      <c r="F2499"/>
    </row>
    <row r="2500" spans="1:6" ht="15" x14ac:dyDescent="0.25">
      <c r="A2500"/>
      <c r="B2500"/>
      <c r="C2500"/>
      <c r="D2500"/>
      <c r="E2500"/>
      <c r="F2500"/>
    </row>
    <row r="2501" spans="1:6" ht="15" x14ac:dyDescent="0.25">
      <c r="A2501"/>
      <c r="B2501"/>
      <c r="C2501"/>
      <c r="D2501"/>
      <c r="E2501"/>
      <c r="F2501"/>
    </row>
    <row r="2502" spans="1:6" ht="15" x14ac:dyDescent="0.25">
      <c r="A2502"/>
      <c r="B2502"/>
      <c r="C2502"/>
      <c r="D2502"/>
      <c r="E2502"/>
      <c r="F2502"/>
    </row>
    <row r="2503" spans="1:6" ht="15" x14ac:dyDescent="0.25">
      <c r="A2503"/>
      <c r="B2503"/>
      <c r="C2503"/>
      <c r="D2503"/>
      <c r="E2503"/>
      <c r="F2503"/>
    </row>
    <row r="2504" spans="1:6" ht="15" x14ac:dyDescent="0.25">
      <c r="A2504"/>
      <c r="B2504"/>
      <c r="C2504"/>
      <c r="D2504"/>
      <c r="E2504"/>
      <c r="F2504"/>
    </row>
    <row r="2505" spans="1:6" ht="15" x14ac:dyDescent="0.25">
      <c r="A2505"/>
      <c r="B2505"/>
      <c r="C2505"/>
      <c r="D2505"/>
      <c r="E2505"/>
      <c r="F2505"/>
    </row>
    <row r="2506" spans="1:6" ht="15" x14ac:dyDescent="0.25">
      <c r="A2506"/>
      <c r="B2506"/>
      <c r="C2506"/>
      <c r="D2506"/>
      <c r="E2506"/>
      <c r="F2506"/>
    </row>
    <row r="2507" spans="1:6" ht="15" x14ac:dyDescent="0.25">
      <c r="A2507"/>
      <c r="B2507"/>
      <c r="C2507"/>
      <c r="D2507"/>
      <c r="E2507"/>
      <c r="F2507"/>
    </row>
    <row r="2508" spans="1:6" ht="15" x14ac:dyDescent="0.25">
      <c r="A2508"/>
      <c r="B2508"/>
      <c r="C2508"/>
      <c r="D2508"/>
      <c r="E2508"/>
      <c r="F2508"/>
    </row>
    <row r="2509" spans="1:6" ht="15" x14ac:dyDescent="0.25">
      <c r="A2509"/>
      <c r="B2509"/>
      <c r="C2509"/>
      <c r="D2509"/>
      <c r="E2509"/>
      <c r="F2509"/>
    </row>
    <row r="2510" spans="1:6" ht="15" x14ac:dyDescent="0.25">
      <c r="A2510"/>
      <c r="B2510"/>
      <c r="C2510"/>
      <c r="D2510"/>
      <c r="E2510"/>
      <c r="F2510"/>
    </row>
    <row r="2511" spans="1:6" ht="15" x14ac:dyDescent="0.25">
      <c r="A2511"/>
      <c r="B2511"/>
      <c r="C2511"/>
      <c r="D2511"/>
      <c r="E2511"/>
      <c r="F2511"/>
    </row>
    <row r="2512" spans="1:6" ht="15" x14ac:dyDescent="0.25">
      <c r="A2512"/>
      <c r="B2512"/>
      <c r="C2512"/>
      <c r="D2512"/>
      <c r="E2512"/>
      <c r="F2512"/>
    </row>
    <row r="2513" spans="1:6" ht="15" x14ac:dyDescent="0.25">
      <c r="A2513"/>
      <c r="B2513"/>
      <c r="C2513"/>
      <c r="D2513"/>
      <c r="E2513"/>
      <c r="F2513"/>
    </row>
    <row r="2514" spans="1:6" ht="15" x14ac:dyDescent="0.25">
      <c r="A2514"/>
      <c r="B2514"/>
      <c r="C2514"/>
      <c r="D2514"/>
      <c r="E2514"/>
      <c r="F2514"/>
    </row>
    <row r="2515" spans="1:6" ht="15" x14ac:dyDescent="0.25">
      <c r="A2515"/>
      <c r="B2515"/>
      <c r="C2515"/>
      <c r="D2515"/>
      <c r="E2515"/>
      <c r="F2515"/>
    </row>
    <row r="2516" spans="1:6" ht="15" x14ac:dyDescent="0.25">
      <c r="A2516"/>
      <c r="B2516"/>
      <c r="C2516"/>
      <c r="D2516"/>
      <c r="E2516"/>
      <c r="F2516"/>
    </row>
    <row r="2517" spans="1:6" ht="15" x14ac:dyDescent="0.25">
      <c r="A2517"/>
      <c r="B2517"/>
      <c r="C2517"/>
      <c r="D2517"/>
      <c r="E2517"/>
      <c r="F2517"/>
    </row>
    <row r="2518" spans="1:6" ht="15" x14ac:dyDescent="0.25">
      <c r="A2518"/>
      <c r="B2518"/>
      <c r="C2518"/>
      <c r="D2518"/>
      <c r="E2518"/>
      <c r="F2518"/>
    </row>
    <row r="2519" spans="1:6" ht="15" x14ac:dyDescent="0.25">
      <c r="A2519"/>
      <c r="B2519"/>
      <c r="C2519"/>
      <c r="D2519"/>
      <c r="E2519"/>
      <c r="F2519"/>
    </row>
    <row r="2520" spans="1:6" ht="15" x14ac:dyDescent="0.25">
      <c r="A2520"/>
      <c r="B2520"/>
      <c r="C2520"/>
      <c r="D2520"/>
      <c r="E2520"/>
      <c r="F2520"/>
    </row>
    <row r="2521" spans="1:6" ht="15" x14ac:dyDescent="0.25">
      <c r="A2521"/>
      <c r="B2521"/>
      <c r="C2521"/>
      <c r="D2521"/>
      <c r="E2521"/>
      <c r="F2521"/>
    </row>
    <row r="2522" spans="1:6" ht="15" x14ac:dyDescent="0.25">
      <c r="A2522"/>
      <c r="B2522"/>
      <c r="C2522"/>
      <c r="D2522"/>
      <c r="E2522"/>
      <c r="F2522"/>
    </row>
    <row r="2523" spans="1:6" ht="15" x14ac:dyDescent="0.25">
      <c r="A2523"/>
      <c r="B2523"/>
      <c r="C2523"/>
      <c r="D2523"/>
      <c r="E2523"/>
      <c r="F2523"/>
    </row>
    <row r="2524" spans="1:6" ht="15" x14ac:dyDescent="0.25">
      <c r="A2524"/>
      <c r="B2524"/>
      <c r="C2524"/>
      <c r="D2524"/>
      <c r="E2524"/>
      <c r="F2524"/>
    </row>
    <row r="2525" spans="1:6" ht="15" x14ac:dyDescent="0.25">
      <c r="A2525"/>
      <c r="B2525"/>
      <c r="C2525"/>
      <c r="D2525"/>
      <c r="E2525"/>
      <c r="F2525"/>
    </row>
    <row r="2526" spans="1:6" ht="15" x14ac:dyDescent="0.25">
      <c r="A2526"/>
      <c r="B2526"/>
      <c r="C2526"/>
      <c r="D2526"/>
      <c r="E2526"/>
      <c r="F2526"/>
    </row>
    <row r="2527" spans="1:6" ht="15" x14ac:dyDescent="0.25">
      <c r="A2527"/>
      <c r="B2527"/>
      <c r="C2527"/>
      <c r="D2527"/>
      <c r="E2527"/>
      <c r="F2527"/>
    </row>
    <row r="2528" spans="1:6" ht="15" x14ac:dyDescent="0.25">
      <c r="A2528"/>
      <c r="B2528"/>
      <c r="C2528"/>
      <c r="D2528"/>
      <c r="E2528"/>
      <c r="F2528"/>
    </row>
    <row r="2529" spans="1:6" ht="15" x14ac:dyDescent="0.25">
      <c r="A2529"/>
      <c r="B2529"/>
      <c r="C2529"/>
      <c r="D2529"/>
      <c r="E2529"/>
      <c r="F2529"/>
    </row>
    <row r="2530" spans="1:6" ht="15" x14ac:dyDescent="0.25">
      <c r="A2530"/>
      <c r="B2530"/>
      <c r="C2530"/>
      <c r="D2530"/>
      <c r="E2530"/>
      <c r="F2530"/>
    </row>
    <row r="2531" spans="1:6" ht="15" x14ac:dyDescent="0.25">
      <c r="A2531"/>
      <c r="B2531"/>
      <c r="C2531"/>
      <c r="D2531"/>
      <c r="E2531"/>
      <c r="F2531"/>
    </row>
    <row r="2532" spans="1:6" ht="15" x14ac:dyDescent="0.25">
      <c r="A2532"/>
      <c r="B2532"/>
      <c r="C2532"/>
      <c r="D2532"/>
      <c r="E2532"/>
      <c r="F2532"/>
    </row>
    <row r="2533" spans="1:6" ht="15" x14ac:dyDescent="0.25">
      <c r="A2533"/>
      <c r="B2533"/>
      <c r="C2533"/>
      <c r="D2533"/>
      <c r="E2533"/>
      <c r="F2533"/>
    </row>
    <row r="2534" spans="1:6" ht="15" x14ac:dyDescent="0.25">
      <c r="A2534"/>
      <c r="B2534"/>
      <c r="C2534"/>
      <c r="D2534"/>
      <c r="E2534"/>
      <c r="F2534"/>
    </row>
    <row r="2535" spans="1:6" ht="15" x14ac:dyDescent="0.25">
      <c r="A2535"/>
      <c r="B2535"/>
      <c r="C2535"/>
      <c r="D2535"/>
      <c r="E2535"/>
      <c r="F2535"/>
    </row>
    <row r="2536" spans="1:6" ht="15" x14ac:dyDescent="0.25">
      <c r="A2536"/>
      <c r="B2536"/>
      <c r="C2536"/>
      <c r="D2536"/>
      <c r="E2536"/>
      <c r="F2536"/>
    </row>
    <row r="2537" spans="1:6" ht="15" x14ac:dyDescent="0.25">
      <c r="A2537"/>
      <c r="B2537"/>
      <c r="C2537"/>
      <c r="D2537"/>
      <c r="E2537"/>
      <c r="F2537"/>
    </row>
    <row r="2538" spans="1:6" ht="15" x14ac:dyDescent="0.25">
      <c r="A2538"/>
      <c r="B2538"/>
      <c r="C2538"/>
      <c r="D2538"/>
      <c r="E2538"/>
      <c r="F2538"/>
    </row>
    <row r="2539" spans="1:6" ht="15" x14ac:dyDescent="0.25">
      <c r="A2539"/>
      <c r="B2539"/>
      <c r="C2539"/>
      <c r="D2539"/>
      <c r="E2539"/>
      <c r="F2539"/>
    </row>
    <row r="2540" spans="1:6" ht="15" x14ac:dyDescent="0.25">
      <c r="A2540"/>
      <c r="B2540"/>
      <c r="C2540"/>
      <c r="D2540"/>
      <c r="E2540"/>
      <c r="F2540"/>
    </row>
    <row r="2541" spans="1:6" ht="15" x14ac:dyDescent="0.25">
      <c r="A2541"/>
      <c r="B2541"/>
      <c r="C2541"/>
      <c r="D2541"/>
      <c r="E2541"/>
      <c r="F2541"/>
    </row>
    <row r="2542" spans="1:6" ht="15" x14ac:dyDescent="0.25">
      <c r="A2542"/>
      <c r="B2542"/>
      <c r="C2542"/>
      <c r="D2542"/>
      <c r="E2542"/>
      <c r="F2542"/>
    </row>
    <row r="2543" spans="1:6" ht="15" x14ac:dyDescent="0.25">
      <c r="A2543"/>
      <c r="B2543"/>
      <c r="C2543"/>
      <c r="D2543"/>
      <c r="E2543"/>
      <c r="F2543"/>
    </row>
    <row r="2544" spans="1:6" ht="15" x14ac:dyDescent="0.25">
      <c r="A2544"/>
      <c r="B2544"/>
      <c r="C2544"/>
      <c r="D2544"/>
      <c r="E2544"/>
      <c r="F2544"/>
    </row>
    <row r="2545" spans="1:6" ht="15" x14ac:dyDescent="0.25">
      <c r="A2545"/>
      <c r="B2545"/>
      <c r="C2545"/>
      <c r="D2545"/>
      <c r="E2545"/>
      <c r="F2545"/>
    </row>
    <row r="2546" spans="1:6" ht="15" x14ac:dyDescent="0.25">
      <c r="A2546"/>
      <c r="B2546"/>
      <c r="C2546"/>
      <c r="D2546"/>
      <c r="E2546"/>
      <c r="F2546"/>
    </row>
    <row r="2547" spans="1:6" ht="15" x14ac:dyDescent="0.25">
      <c r="A2547"/>
      <c r="B2547"/>
      <c r="C2547"/>
      <c r="D2547"/>
      <c r="E2547"/>
      <c r="F2547"/>
    </row>
    <row r="2548" spans="1:6" ht="15" x14ac:dyDescent="0.25">
      <c r="A2548"/>
      <c r="B2548"/>
      <c r="C2548"/>
      <c r="D2548"/>
      <c r="E2548"/>
      <c r="F2548"/>
    </row>
    <row r="2549" spans="1:6" ht="15" x14ac:dyDescent="0.25">
      <c r="A2549"/>
      <c r="B2549"/>
      <c r="C2549"/>
      <c r="D2549"/>
      <c r="E2549"/>
      <c r="F2549"/>
    </row>
    <row r="2550" spans="1:6" ht="15" x14ac:dyDescent="0.25">
      <c r="A2550"/>
      <c r="B2550"/>
      <c r="C2550"/>
      <c r="D2550"/>
      <c r="E2550"/>
      <c r="F2550"/>
    </row>
    <row r="2551" spans="1:6" ht="15" x14ac:dyDescent="0.25">
      <c r="A2551"/>
      <c r="B2551"/>
      <c r="C2551"/>
      <c r="D2551"/>
      <c r="E2551"/>
      <c r="F2551"/>
    </row>
    <row r="2552" spans="1:6" ht="15" x14ac:dyDescent="0.25">
      <c r="A2552"/>
      <c r="B2552"/>
      <c r="C2552"/>
      <c r="D2552"/>
      <c r="E2552"/>
      <c r="F2552"/>
    </row>
    <row r="2553" spans="1:6" ht="15" x14ac:dyDescent="0.25">
      <c r="A2553"/>
      <c r="B2553"/>
      <c r="C2553"/>
      <c r="D2553"/>
      <c r="E2553"/>
      <c r="F2553"/>
    </row>
    <row r="2554" spans="1:6" ht="15" x14ac:dyDescent="0.25">
      <c r="A2554"/>
      <c r="B2554"/>
      <c r="C2554"/>
      <c r="D2554"/>
      <c r="E2554"/>
      <c r="F2554"/>
    </row>
    <row r="2555" spans="1:6" ht="15" x14ac:dyDescent="0.25">
      <c r="A2555"/>
      <c r="B2555"/>
      <c r="C2555"/>
      <c r="D2555"/>
      <c r="E2555"/>
      <c r="F2555"/>
    </row>
    <row r="2556" spans="1:6" ht="15" x14ac:dyDescent="0.25">
      <c r="A2556"/>
      <c r="B2556"/>
      <c r="C2556"/>
      <c r="D2556"/>
      <c r="E2556"/>
      <c r="F2556"/>
    </row>
    <row r="2557" spans="1:6" ht="15" x14ac:dyDescent="0.25">
      <c r="A2557"/>
      <c r="B2557"/>
      <c r="C2557"/>
      <c r="D2557"/>
      <c r="E2557"/>
      <c r="F2557"/>
    </row>
    <row r="2558" spans="1:6" ht="15" x14ac:dyDescent="0.25">
      <c r="A2558"/>
      <c r="B2558"/>
      <c r="C2558"/>
      <c r="D2558"/>
      <c r="E2558"/>
      <c r="F2558"/>
    </row>
    <row r="2559" spans="1:6" ht="15" x14ac:dyDescent="0.25">
      <c r="A2559"/>
      <c r="B2559"/>
      <c r="C2559"/>
      <c r="D2559"/>
      <c r="E2559"/>
      <c r="F2559"/>
    </row>
    <row r="2560" spans="1:6" ht="15" x14ac:dyDescent="0.25">
      <c r="A2560"/>
      <c r="B2560"/>
      <c r="C2560"/>
      <c r="D2560"/>
      <c r="E2560"/>
      <c r="F2560"/>
    </row>
    <row r="2561" spans="1:6" ht="15" x14ac:dyDescent="0.25">
      <c r="A2561"/>
      <c r="B2561"/>
      <c r="C2561"/>
      <c r="D2561"/>
      <c r="E2561"/>
      <c r="F2561"/>
    </row>
    <row r="2562" spans="1:6" ht="15" x14ac:dyDescent="0.25">
      <c r="A2562"/>
      <c r="B2562"/>
      <c r="C2562"/>
      <c r="D2562"/>
      <c r="E2562"/>
      <c r="F2562"/>
    </row>
    <row r="2563" spans="1:6" ht="15" x14ac:dyDescent="0.25">
      <c r="A2563"/>
      <c r="B2563"/>
      <c r="C2563"/>
      <c r="D2563"/>
      <c r="E2563"/>
      <c r="F2563"/>
    </row>
    <row r="2564" spans="1:6" ht="15" x14ac:dyDescent="0.25">
      <c r="A2564"/>
      <c r="B2564"/>
      <c r="C2564"/>
      <c r="D2564"/>
      <c r="E2564"/>
      <c r="F2564"/>
    </row>
    <row r="2565" spans="1:6" ht="15" x14ac:dyDescent="0.25">
      <c r="A2565"/>
      <c r="B2565"/>
      <c r="C2565"/>
      <c r="D2565"/>
      <c r="E2565"/>
      <c r="F2565"/>
    </row>
    <row r="2566" spans="1:6" ht="15" x14ac:dyDescent="0.25">
      <c r="A2566"/>
      <c r="B2566"/>
      <c r="C2566"/>
      <c r="D2566"/>
      <c r="E2566"/>
      <c r="F2566"/>
    </row>
    <row r="2567" spans="1:6" ht="15" x14ac:dyDescent="0.25">
      <c r="A2567"/>
      <c r="B2567"/>
      <c r="C2567"/>
      <c r="D2567"/>
      <c r="E2567"/>
      <c r="F2567"/>
    </row>
    <row r="2568" spans="1:6" ht="15" x14ac:dyDescent="0.25">
      <c r="A2568"/>
      <c r="B2568"/>
      <c r="C2568"/>
      <c r="D2568"/>
      <c r="E2568"/>
      <c r="F2568"/>
    </row>
    <row r="2569" spans="1:6" ht="15" x14ac:dyDescent="0.25">
      <c r="A2569"/>
      <c r="B2569"/>
      <c r="C2569"/>
      <c r="D2569"/>
      <c r="E2569"/>
      <c r="F2569"/>
    </row>
    <row r="2570" spans="1:6" ht="15" x14ac:dyDescent="0.25">
      <c r="A2570"/>
      <c r="B2570"/>
      <c r="C2570"/>
      <c r="D2570"/>
      <c r="E2570"/>
      <c r="F2570"/>
    </row>
    <row r="2571" spans="1:6" ht="15" x14ac:dyDescent="0.25">
      <c r="A2571"/>
      <c r="B2571"/>
      <c r="C2571"/>
      <c r="D2571"/>
      <c r="E2571"/>
      <c r="F2571"/>
    </row>
    <row r="2572" spans="1:6" ht="15" x14ac:dyDescent="0.25">
      <c r="A2572"/>
      <c r="B2572"/>
      <c r="C2572"/>
      <c r="D2572"/>
      <c r="E2572"/>
      <c r="F2572"/>
    </row>
    <row r="2573" spans="1:6" ht="15" x14ac:dyDescent="0.25">
      <c r="A2573"/>
      <c r="B2573"/>
      <c r="C2573"/>
      <c r="D2573"/>
      <c r="E2573"/>
      <c r="F2573"/>
    </row>
    <row r="2574" spans="1:6" ht="15" x14ac:dyDescent="0.25">
      <c r="A2574"/>
      <c r="B2574"/>
      <c r="C2574"/>
      <c r="D2574"/>
      <c r="E2574"/>
      <c r="F2574"/>
    </row>
    <row r="2575" spans="1:6" ht="15" x14ac:dyDescent="0.25">
      <c r="A2575"/>
      <c r="B2575"/>
      <c r="C2575"/>
      <c r="D2575"/>
      <c r="E2575"/>
      <c r="F2575"/>
    </row>
    <row r="2576" spans="1:6" ht="15" x14ac:dyDescent="0.25">
      <c r="A2576"/>
      <c r="B2576"/>
      <c r="C2576"/>
      <c r="D2576"/>
      <c r="E2576"/>
      <c r="F2576"/>
    </row>
    <row r="2577" spans="1:6" ht="15" x14ac:dyDescent="0.25">
      <c r="A2577"/>
      <c r="B2577"/>
      <c r="C2577"/>
      <c r="D2577"/>
      <c r="E2577"/>
      <c r="F2577"/>
    </row>
    <row r="2578" spans="1:6" ht="15" x14ac:dyDescent="0.25">
      <c r="A2578"/>
      <c r="B2578"/>
      <c r="C2578"/>
      <c r="D2578"/>
      <c r="E2578"/>
      <c r="F2578"/>
    </row>
    <row r="2579" spans="1:6" ht="15" x14ac:dyDescent="0.25">
      <c r="A2579"/>
      <c r="B2579"/>
      <c r="C2579"/>
      <c r="D2579"/>
      <c r="E2579"/>
      <c r="F2579"/>
    </row>
    <row r="2580" spans="1:6" ht="15" x14ac:dyDescent="0.25">
      <c r="A2580"/>
      <c r="B2580"/>
      <c r="C2580"/>
      <c r="D2580"/>
      <c r="E2580"/>
      <c r="F2580"/>
    </row>
    <row r="2581" spans="1:6" ht="15" x14ac:dyDescent="0.25">
      <c r="A2581"/>
      <c r="B2581"/>
      <c r="C2581"/>
      <c r="D2581"/>
      <c r="E2581"/>
      <c r="F2581"/>
    </row>
    <row r="2582" spans="1:6" ht="15" x14ac:dyDescent="0.25">
      <c r="A2582"/>
      <c r="B2582"/>
      <c r="C2582"/>
      <c r="D2582"/>
      <c r="E2582"/>
      <c r="F2582"/>
    </row>
    <row r="2583" spans="1:6" ht="15" x14ac:dyDescent="0.25">
      <c r="A2583"/>
      <c r="B2583"/>
      <c r="C2583"/>
      <c r="D2583"/>
      <c r="E2583"/>
      <c r="F2583"/>
    </row>
    <row r="2584" spans="1:6" ht="15" x14ac:dyDescent="0.25">
      <c r="A2584"/>
      <c r="B2584"/>
      <c r="C2584"/>
      <c r="D2584"/>
      <c r="E2584"/>
      <c r="F2584"/>
    </row>
    <row r="2585" spans="1:6" ht="15" x14ac:dyDescent="0.25">
      <c r="A2585"/>
      <c r="B2585"/>
      <c r="C2585"/>
      <c r="D2585"/>
      <c r="E2585"/>
      <c r="F2585"/>
    </row>
    <row r="2586" spans="1:6" ht="15" x14ac:dyDescent="0.25">
      <c r="A2586"/>
      <c r="B2586"/>
      <c r="C2586"/>
      <c r="D2586"/>
      <c r="E2586"/>
      <c r="F2586"/>
    </row>
    <row r="2587" spans="1:6" ht="15" x14ac:dyDescent="0.25">
      <c r="A2587"/>
      <c r="B2587"/>
      <c r="C2587"/>
      <c r="D2587"/>
      <c r="E2587"/>
      <c r="F2587"/>
    </row>
    <row r="2588" spans="1:6" ht="15" x14ac:dyDescent="0.25">
      <c r="A2588"/>
      <c r="B2588"/>
      <c r="C2588"/>
      <c r="D2588"/>
      <c r="E2588"/>
      <c r="F2588"/>
    </row>
    <row r="2589" spans="1:6" ht="15" x14ac:dyDescent="0.25">
      <c r="A2589"/>
      <c r="B2589"/>
      <c r="C2589"/>
      <c r="D2589"/>
      <c r="E2589"/>
      <c r="F2589"/>
    </row>
    <row r="2590" spans="1:6" ht="15" x14ac:dyDescent="0.25">
      <c r="A2590"/>
      <c r="B2590"/>
      <c r="C2590"/>
      <c r="D2590"/>
      <c r="E2590"/>
      <c r="F2590"/>
    </row>
    <row r="2591" spans="1:6" ht="15" x14ac:dyDescent="0.25">
      <c r="A2591"/>
      <c r="B2591"/>
      <c r="C2591"/>
      <c r="D2591"/>
      <c r="E2591"/>
      <c r="F2591"/>
    </row>
    <row r="2592" spans="1:6" ht="15" x14ac:dyDescent="0.25">
      <c r="A2592"/>
      <c r="B2592"/>
      <c r="C2592"/>
      <c r="D2592"/>
      <c r="E2592"/>
      <c r="F2592"/>
    </row>
    <row r="2593" spans="1:6" ht="15" x14ac:dyDescent="0.25">
      <c r="A2593"/>
      <c r="B2593"/>
      <c r="C2593"/>
      <c r="D2593"/>
      <c r="E2593"/>
      <c r="F2593"/>
    </row>
    <row r="2594" spans="1:6" ht="15" x14ac:dyDescent="0.25">
      <c r="A2594"/>
      <c r="B2594"/>
      <c r="C2594"/>
      <c r="D2594"/>
      <c r="E2594"/>
      <c r="F2594"/>
    </row>
    <row r="2595" spans="1:6" ht="15" x14ac:dyDescent="0.25">
      <c r="A2595"/>
      <c r="B2595"/>
      <c r="C2595"/>
      <c r="D2595"/>
      <c r="E2595"/>
      <c r="F2595"/>
    </row>
    <row r="2596" spans="1:6" ht="15" x14ac:dyDescent="0.25">
      <c r="A2596"/>
      <c r="B2596"/>
      <c r="C2596"/>
      <c r="D2596"/>
      <c r="E2596"/>
      <c r="F2596"/>
    </row>
    <row r="2597" spans="1:6" ht="15" x14ac:dyDescent="0.25">
      <c r="A2597"/>
      <c r="B2597"/>
      <c r="C2597"/>
      <c r="D2597"/>
      <c r="E2597"/>
      <c r="F2597"/>
    </row>
    <row r="2598" spans="1:6" ht="15" x14ac:dyDescent="0.25">
      <c r="A2598"/>
      <c r="B2598"/>
      <c r="C2598"/>
      <c r="D2598"/>
      <c r="E2598"/>
      <c r="F2598"/>
    </row>
    <row r="2599" spans="1:6" ht="15" x14ac:dyDescent="0.25">
      <c r="A2599"/>
      <c r="B2599"/>
      <c r="C2599"/>
      <c r="D2599"/>
      <c r="E2599"/>
      <c r="F2599"/>
    </row>
    <row r="2600" spans="1:6" ht="15" x14ac:dyDescent="0.25">
      <c r="A2600"/>
      <c r="B2600"/>
      <c r="C2600"/>
      <c r="D2600"/>
      <c r="E2600"/>
      <c r="F2600"/>
    </row>
    <row r="2601" spans="1:6" ht="15" x14ac:dyDescent="0.25">
      <c r="A2601"/>
      <c r="B2601"/>
      <c r="C2601"/>
      <c r="D2601"/>
      <c r="E2601"/>
      <c r="F2601"/>
    </row>
    <row r="2602" spans="1:6" ht="15" x14ac:dyDescent="0.25">
      <c r="A2602"/>
      <c r="B2602"/>
      <c r="C2602"/>
      <c r="D2602"/>
      <c r="E2602"/>
      <c r="F2602"/>
    </row>
    <row r="2603" spans="1:6" ht="15" x14ac:dyDescent="0.25">
      <c r="A2603"/>
      <c r="B2603"/>
      <c r="C2603"/>
      <c r="D2603"/>
      <c r="E2603"/>
      <c r="F2603"/>
    </row>
    <row r="2604" spans="1:6" ht="15" x14ac:dyDescent="0.25">
      <c r="A2604"/>
      <c r="B2604"/>
      <c r="C2604"/>
      <c r="D2604"/>
      <c r="E2604"/>
      <c r="F2604"/>
    </row>
    <row r="2605" spans="1:6" ht="15" x14ac:dyDescent="0.25">
      <c r="A2605"/>
      <c r="B2605"/>
      <c r="C2605"/>
      <c r="D2605"/>
      <c r="E2605"/>
      <c r="F2605"/>
    </row>
    <row r="2606" spans="1:6" ht="15" x14ac:dyDescent="0.25">
      <c r="A2606"/>
      <c r="B2606"/>
      <c r="C2606"/>
      <c r="D2606"/>
      <c r="E2606"/>
      <c r="F2606"/>
    </row>
    <row r="2607" spans="1:6" ht="15" x14ac:dyDescent="0.25">
      <c r="A2607"/>
      <c r="B2607"/>
      <c r="C2607"/>
      <c r="D2607"/>
      <c r="E2607"/>
      <c r="F2607"/>
    </row>
    <row r="2608" spans="1:6" ht="15" x14ac:dyDescent="0.25">
      <c r="A2608"/>
      <c r="B2608"/>
      <c r="C2608"/>
      <c r="D2608"/>
      <c r="E2608"/>
      <c r="F2608"/>
    </row>
    <row r="2609" spans="1:6" ht="15" x14ac:dyDescent="0.25">
      <c r="A2609"/>
      <c r="B2609"/>
      <c r="C2609"/>
      <c r="D2609"/>
      <c r="E2609"/>
      <c r="F2609"/>
    </row>
    <row r="2610" spans="1:6" ht="15" x14ac:dyDescent="0.25">
      <c r="A2610"/>
      <c r="B2610"/>
      <c r="C2610"/>
      <c r="D2610"/>
      <c r="E2610"/>
      <c r="F2610"/>
    </row>
    <row r="2611" spans="1:6" ht="15" x14ac:dyDescent="0.25">
      <c r="A2611"/>
      <c r="B2611"/>
      <c r="C2611"/>
      <c r="D2611"/>
      <c r="E2611"/>
      <c r="F2611"/>
    </row>
    <row r="2612" spans="1:6" ht="15" x14ac:dyDescent="0.25">
      <c r="A2612"/>
      <c r="B2612"/>
      <c r="C2612"/>
      <c r="D2612"/>
      <c r="E2612"/>
      <c r="F2612"/>
    </row>
    <row r="2613" spans="1:6" ht="15" x14ac:dyDescent="0.25">
      <c r="A2613"/>
      <c r="B2613"/>
      <c r="C2613"/>
      <c r="D2613"/>
      <c r="E2613"/>
      <c r="F2613"/>
    </row>
    <row r="2614" spans="1:6" ht="15" x14ac:dyDescent="0.25">
      <c r="A2614"/>
      <c r="B2614"/>
      <c r="C2614"/>
      <c r="D2614"/>
      <c r="E2614"/>
      <c r="F2614"/>
    </row>
    <row r="2615" spans="1:6" ht="15" x14ac:dyDescent="0.25">
      <c r="A2615"/>
      <c r="B2615"/>
      <c r="C2615"/>
      <c r="D2615"/>
      <c r="E2615"/>
      <c r="F2615"/>
    </row>
    <row r="2616" spans="1:6" ht="15" x14ac:dyDescent="0.25">
      <c r="A2616"/>
      <c r="B2616"/>
      <c r="C2616"/>
      <c r="D2616"/>
      <c r="E2616"/>
      <c r="F2616"/>
    </row>
    <row r="2617" spans="1:6" ht="15" x14ac:dyDescent="0.25">
      <c r="A2617"/>
      <c r="B2617"/>
      <c r="C2617"/>
      <c r="D2617"/>
      <c r="E2617"/>
      <c r="F2617"/>
    </row>
    <row r="2618" spans="1:6" ht="15" x14ac:dyDescent="0.25">
      <c r="A2618"/>
      <c r="B2618"/>
      <c r="C2618"/>
      <c r="D2618"/>
      <c r="E2618"/>
      <c r="F2618"/>
    </row>
    <row r="2619" spans="1:6" ht="15" x14ac:dyDescent="0.25">
      <c r="A2619"/>
      <c r="B2619"/>
      <c r="C2619"/>
      <c r="D2619"/>
      <c r="E2619"/>
      <c r="F2619"/>
    </row>
    <row r="2620" spans="1:6" ht="15" x14ac:dyDescent="0.25">
      <c r="A2620"/>
      <c r="B2620"/>
      <c r="C2620"/>
      <c r="D2620"/>
      <c r="E2620"/>
      <c r="F2620"/>
    </row>
    <row r="2621" spans="1:6" ht="15" x14ac:dyDescent="0.25">
      <c r="A2621"/>
      <c r="B2621"/>
      <c r="C2621"/>
      <c r="D2621"/>
      <c r="E2621"/>
      <c r="F2621"/>
    </row>
    <row r="2622" spans="1:6" ht="15" x14ac:dyDescent="0.25">
      <c r="A2622"/>
      <c r="B2622"/>
      <c r="C2622"/>
      <c r="D2622"/>
      <c r="E2622"/>
      <c r="F2622"/>
    </row>
    <row r="2623" spans="1:6" ht="15" x14ac:dyDescent="0.25">
      <c r="A2623"/>
      <c r="B2623"/>
      <c r="C2623"/>
      <c r="D2623"/>
      <c r="E2623"/>
      <c r="F2623"/>
    </row>
    <row r="2624" spans="1:6" ht="15" x14ac:dyDescent="0.25">
      <c r="A2624"/>
      <c r="B2624"/>
      <c r="C2624"/>
      <c r="D2624"/>
      <c r="E2624"/>
      <c r="F2624"/>
    </row>
    <row r="2625" spans="1:6" ht="15" x14ac:dyDescent="0.25">
      <c r="A2625"/>
      <c r="B2625"/>
      <c r="C2625"/>
      <c r="D2625"/>
      <c r="E2625"/>
      <c r="F2625"/>
    </row>
    <row r="2626" spans="1:6" ht="15" x14ac:dyDescent="0.25">
      <c r="A2626"/>
      <c r="B2626"/>
      <c r="C2626"/>
      <c r="D2626"/>
      <c r="E2626"/>
      <c r="F2626"/>
    </row>
    <row r="2627" spans="1:6" ht="15" x14ac:dyDescent="0.25">
      <c r="A2627"/>
      <c r="B2627"/>
      <c r="C2627"/>
      <c r="D2627"/>
      <c r="E2627"/>
      <c r="F2627"/>
    </row>
    <row r="2628" spans="1:6" ht="15" x14ac:dyDescent="0.25">
      <c r="A2628"/>
      <c r="B2628"/>
      <c r="C2628"/>
      <c r="D2628"/>
      <c r="E2628"/>
      <c r="F2628"/>
    </row>
    <row r="2629" spans="1:6" ht="15" x14ac:dyDescent="0.25">
      <c r="A2629"/>
      <c r="B2629"/>
      <c r="C2629"/>
      <c r="D2629"/>
      <c r="E2629"/>
      <c r="F2629"/>
    </row>
    <row r="2630" spans="1:6" ht="15" x14ac:dyDescent="0.25">
      <c r="A2630"/>
      <c r="B2630"/>
      <c r="C2630"/>
      <c r="D2630"/>
      <c r="E2630"/>
      <c r="F2630"/>
    </row>
    <row r="2631" spans="1:6" ht="15" x14ac:dyDescent="0.25">
      <c r="A2631"/>
      <c r="B2631"/>
      <c r="C2631"/>
      <c r="D2631"/>
      <c r="E2631"/>
      <c r="F2631"/>
    </row>
    <row r="2632" spans="1:6" ht="15" x14ac:dyDescent="0.25">
      <c r="A2632"/>
      <c r="B2632"/>
      <c r="C2632"/>
      <c r="D2632"/>
      <c r="E2632"/>
      <c r="F2632"/>
    </row>
    <row r="2633" spans="1:6" ht="15" x14ac:dyDescent="0.25">
      <c r="A2633"/>
      <c r="B2633"/>
      <c r="C2633"/>
      <c r="D2633"/>
      <c r="E2633"/>
      <c r="F2633"/>
    </row>
    <row r="2634" spans="1:6" ht="15" x14ac:dyDescent="0.25">
      <c r="A2634"/>
      <c r="B2634"/>
      <c r="C2634"/>
      <c r="D2634"/>
      <c r="E2634"/>
      <c r="F2634"/>
    </row>
    <row r="2635" spans="1:6" ht="15" x14ac:dyDescent="0.25">
      <c r="A2635"/>
      <c r="B2635"/>
      <c r="C2635"/>
      <c r="D2635"/>
      <c r="E2635"/>
      <c r="F2635"/>
    </row>
    <row r="2636" spans="1:6" ht="15" x14ac:dyDescent="0.25">
      <c r="A2636"/>
      <c r="B2636"/>
      <c r="C2636"/>
      <c r="D2636"/>
      <c r="E2636"/>
      <c r="F2636"/>
    </row>
    <row r="2637" spans="1:6" ht="15" x14ac:dyDescent="0.25">
      <c r="A2637"/>
      <c r="B2637"/>
      <c r="C2637"/>
      <c r="D2637"/>
      <c r="E2637"/>
      <c r="F2637"/>
    </row>
    <row r="2638" spans="1:6" ht="15" x14ac:dyDescent="0.25">
      <c r="A2638"/>
      <c r="B2638"/>
      <c r="C2638"/>
      <c r="D2638"/>
      <c r="E2638"/>
      <c r="F2638"/>
    </row>
    <row r="2639" spans="1:6" ht="15" x14ac:dyDescent="0.25">
      <c r="A2639"/>
      <c r="B2639"/>
      <c r="C2639"/>
      <c r="D2639"/>
      <c r="E2639"/>
      <c r="F2639"/>
    </row>
    <row r="2640" spans="1:6" ht="15" x14ac:dyDescent="0.25">
      <c r="A2640"/>
      <c r="B2640"/>
      <c r="C2640"/>
      <c r="D2640"/>
      <c r="E2640"/>
      <c r="F2640"/>
    </row>
    <row r="2641" spans="1:6" ht="15" x14ac:dyDescent="0.25">
      <c r="A2641"/>
      <c r="B2641"/>
      <c r="C2641"/>
      <c r="D2641"/>
      <c r="E2641"/>
      <c r="F2641"/>
    </row>
    <row r="2642" spans="1:6" ht="15" x14ac:dyDescent="0.25">
      <c r="A2642"/>
      <c r="B2642"/>
      <c r="C2642"/>
      <c r="D2642"/>
      <c r="E2642"/>
      <c r="F2642"/>
    </row>
    <row r="2643" spans="1:6" ht="15" x14ac:dyDescent="0.25">
      <c r="A2643"/>
      <c r="B2643"/>
      <c r="C2643"/>
      <c r="D2643"/>
      <c r="E2643"/>
      <c r="F2643"/>
    </row>
    <row r="2644" spans="1:6" ht="15" x14ac:dyDescent="0.25">
      <c r="A2644"/>
      <c r="B2644"/>
      <c r="C2644"/>
      <c r="D2644"/>
      <c r="E2644"/>
      <c r="F2644"/>
    </row>
    <row r="2645" spans="1:6" ht="15" x14ac:dyDescent="0.25">
      <c r="A2645"/>
      <c r="B2645"/>
      <c r="C2645"/>
      <c r="D2645"/>
      <c r="E2645"/>
      <c r="F2645"/>
    </row>
    <row r="2646" spans="1:6" ht="15" x14ac:dyDescent="0.25">
      <c r="A2646"/>
      <c r="B2646"/>
      <c r="C2646"/>
      <c r="D2646"/>
      <c r="E2646"/>
      <c r="F2646"/>
    </row>
    <row r="2647" spans="1:6" ht="15" x14ac:dyDescent="0.25">
      <c r="A2647"/>
      <c r="B2647"/>
      <c r="C2647"/>
      <c r="D2647"/>
      <c r="E2647"/>
      <c r="F2647"/>
    </row>
    <row r="2648" spans="1:6" ht="15" x14ac:dyDescent="0.25">
      <c r="A2648"/>
      <c r="B2648"/>
      <c r="C2648"/>
      <c r="D2648"/>
      <c r="E2648"/>
      <c r="F2648"/>
    </row>
    <row r="2649" spans="1:6" ht="15" x14ac:dyDescent="0.25">
      <c r="A2649"/>
      <c r="B2649"/>
      <c r="C2649"/>
      <c r="D2649"/>
      <c r="E2649"/>
      <c r="F2649"/>
    </row>
    <row r="2650" spans="1:6" ht="15" x14ac:dyDescent="0.25">
      <c r="A2650"/>
      <c r="B2650"/>
      <c r="C2650"/>
      <c r="D2650"/>
      <c r="E2650"/>
      <c r="F2650"/>
    </row>
    <row r="2651" spans="1:6" ht="15" x14ac:dyDescent="0.25">
      <c r="A2651"/>
      <c r="B2651"/>
      <c r="C2651"/>
      <c r="D2651"/>
      <c r="E2651"/>
      <c r="F2651"/>
    </row>
    <row r="2652" spans="1:6" ht="15" x14ac:dyDescent="0.25">
      <c r="A2652"/>
      <c r="B2652"/>
      <c r="C2652"/>
      <c r="D2652"/>
      <c r="E2652"/>
      <c r="F2652"/>
    </row>
    <row r="2653" spans="1:6" ht="15" x14ac:dyDescent="0.25">
      <c r="A2653"/>
      <c r="B2653"/>
      <c r="C2653"/>
      <c r="D2653"/>
      <c r="E2653"/>
      <c r="F2653"/>
    </row>
    <row r="2654" spans="1:6" ht="15" x14ac:dyDescent="0.25">
      <c r="A2654"/>
      <c r="B2654"/>
      <c r="C2654"/>
      <c r="D2654"/>
      <c r="E2654"/>
      <c r="F2654"/>
    </row>
    <row r="2655" spans="1:6" ht="15" x14ac:dyDescent="0.25">
      <c r="A2655"/>
      <c r="B2655"/>
      <c r="C2655"/>
      <c r="D2655"/>
      <c r="E2655"/>
      <c r="F2655"/>
    </row>
    <row r="2656" spans="1:6" ht="15" x14ac:dyDescent="0.25">
      <c r="A2656"/>
      <c r="B2656"/>
      <c r="C2656"/>
      <c r="D2656"/>
      <c r="E2656"/>
      <c r="F2656"/>
    </row>
    <row r="2657" spans="1:6" ht="15" x14ac:dyDescent="0.25">
      <c r="A2657"/>
      <c r="B2657"/>
      <c r="C2657"/>
      <c r="D2657"/>
      <c r="E2657"/>
      <c r="F2657"/>
    </row>
    <row r="2658" spans="1:6" ht="15" x14ac:dyDescent="0.25">
      <c r="A2658"/>
      <c r="B2658"/>
      <c r="C2658"/>
      <c r="D2658"/>
      <c r="E2658"/>
      <c r="F2658"/>
    </row>
    <row r="2659" spans="1:6" ht="15" x14ac:dyDescent="0.25">
      <c r="A2659"/>
      <c r="B2659"/>
      <c r="C2659"/>
      <c r="D2659"/>
      <c r="E2659"/>
      <c r="F2659"/>
    </row>
    <row r="2660" spans="1:6" ht="15" x14ac:dyDescent="0.25">
      <c r="A2660"/>
      <c r="B2660"/>
      <c r="C2660"/>
      <c r="D2660"/>
      <c r="E2660"/>
      <c r="F2660"/>
    </row>
    <row r="2661" spans="1:6" ht="15" x14ac:dyDescent="0.25">
      <c r="A2661"/>
      <c r="B2661"/>
      <c r="C2661"/>
      <c r="D2661"/>
      <c r="E2661"/>
      <c r="F2661"/>
    </row>
    <row r="2662" spans="1:6" ht="15" x14ac:dyDescent="0.25">
      <c r="A2662"/>
      <c r="B2662"/>
      <c r="C2662"/>
      <c r="D2662"/>
      <c r="E2662"/>
      <c r="F2662"/>
    </row>
    <row r="2663" spans="1:6" ht="15" x14ac:dyDescent="0.25">
      <c r="A2663"/>
      <c r="B2663"/>
      <c r="C2663"/>
      <c r="D2663"/>
      <c r="E2663"/>
      <c r="F2663"/>
    </row>
    <row r="2664" spans="1:6" ht="15" x14ac:dyDescent="0.25">
      <c r="A2664"/>
      <c r="B2664"/>
      <c r="C2664"/>
      <c r="D2664"/>
      <c r="E2664"/>
      <c r="F2664"/>
    </row>
    <row r="2665" spans="1:6" ht="15" x14ac:dyDescent="0.25">
      <c r="A2665"/>
      <c r="B2665"/>
      <c r="C2665"/>
      <c r="D2665"/>
      <c r="E2665"/>
      <c r="F2665"/>
    </row>
    <row r="2666" spans="1:6" ht="15" x14ac:dyDescent="0.25">
      <c r="A2666"/>
      <c r="B2666"/>
      <c r="C2666"/>
      <c r="D2666"/>
      <c r="E2666"/>
      <c r="F2666"/>
    </row>
    <row r="2667" spans="1:6" ht="15" x14ac:dyDescent="0.25">
      <c r="A2667"/>
      <c r="B2667"/>
      <c r="C2667"/>
      <c r="D2667"/>
      <c r="E2667"/>
      <c r="F2667"/>
    </row>
    <row r="2668" spans="1:6" ht="15" x14ac:dyDescent="0.25">
      <c r="A2668"/>
      <c r="B2668"/>
      <c r="C2668"/>
      <c r="D2668"/>
      <c r="E2668"/>
      <c r="F2668"/>
    </row>
    <row r="2669" spans="1:6" ht="15" x14ac:dyDescent="0.25">
      <c r="A2669"/>
      <c r="B2669"/>
      <c r="C2669"/>
      <c r="D2669"/>
      <c r="E2669"/>
      <c r="F2669"/>
    </row>
    <row r="2670" spans="1:6" ht="15" x14ac:dyDescent="0.25">
      <c r="A2670"/>
      <c r="B2670"/>
      <c r="C2670"/>
      <c r="D2670"/>
      <c r="E2670"/>
      <c r="F2670"/>
    </row>
    <row r="2671" spans="1:6" ht="15" x14ac:dyDescent="0.25">
      <c r="A2671"/>
      <c r="B2671"/>
      <c r="C2671"/>
      <c r="D2671"/>
      <c r="E2671"/>
      <c r="F2671"/>
    </row>
    <row r="2672" spans="1:6" ht="15" x14ac:dyDescent="0.25">
      <c r="A2672"/>
      <c r="B2672"/>
      <c r="C2672"/>
      <c r="D2672"/>
      <c r="E2672"/>
      <c r="F2672"/>
    </row>
    <row r="2673" spans="1:6" ht="15" x14ac:dyDescent="0.25">
      <c r="A2673"/>
      <c r="B2673"/>
      <c r="C2673"/>
      <c r="D2673"/>
      <c r="E2673"/>
      <c r="F2673"/>
    </row>
    <row r="2674" spans="1:6" ht="15" x14ac:dyDescent="0.25">
      <c r="A2674"/>
      <c r="B2674"/>
      <c r="C2674"/>
      <c r="D2674"/>
      <c r="E2674"/>
      <c r="F2674"/>
    </row>
    <row r="2675" spans="1:6" ht="15" x14ac:dyDescent="0.25">
      <c r="A2675"/>
      <c r="B2675"/>
      <c r="C2675"/>
      <c r="D2675"/>
      <c r="E2675"/>
      <c r="F2675"/>
    </row>
    <row r="2676" spans="1:6" ht="15" x14ac:dyDescent="0.25">
      <c r="A2676"/>
      <c r="B2676"/>
      <c r="C2676"/>
      <c r="D2676"/>
      <c r="E2676"/>
      <c r="F2676"/>
    </row>
    <row r="2677" spans="1:6" ht="15" x14ac:dyDescent="0.25">
      <c r="A2677"/>
      <c r="B2677"/>
      <c r="C2677"/>
      <c r="D2677"/>
      <c r="E2677"/>
      <c r="F2677"/>
    </row>
    <row r="2678" spans="1:6" ht="15" x14ac:dyDescent="0.25">
      <c r="A2678"/>
      <c r="B2678"/>
      <c r="C2678"/>
      <c r="D2678"/>
      <c r="E2678"/>
      <c r="F2678"/>
    </row>
    <row r="2679" spans="1:6" ht="15" x14ac:dyDescent="0.25">
      <c r="A2679"/>
      <c r="B2679"/>
      <c r="C2679"/>
      <c r="D2679"/>
      <c r="E2679"/>
      <c r="F2679"/>
    </row>
    <row r="2680" spans="1:6" ht="15" x14ac:dyDescent="0.25">
      <c r="A2680"/>
      <c r="B2680"/>
      <c r="C2680"/>
      <c r="D2680"/>
      <c r="E2680"/>
      <c r="F2680"/>
    </row>
    <row r="2681" spans="1:6" ht="15" x14ac:dyDescent="0.25">
      <c r="A2681"/>
      <c r="B2681"/>
      <c r="C2681"/>
      <c r="D2681"/>
      <c r="E2681"/>
      <c r="F2681"/>
    </row>
    <row r="2682" spans="1:6" ht="15" x14ac:dyDescent="0.25">
      <c r="A2682"/>
      <c r="B2682"/>
      <c r="C2682"/>
      <c r="D2682"/>
      <c r="E2682"/>
      <c r="F2682"/>
    </row>
    <row r="2683" spans="1:6" ht="15" x14ac:dyDescent="0.25">
      <c r="A2683"/>
      <c r="B2683"/>
      <c r="C2683"/>
      <c r="D2683"/>
      <c r="E2683"/>
      <c r="F2683"/>
    </row>
    <row r="2684" spans="1:6" ht="15" x14ac:dyDescent="0.25">
      <c r="A2684"/>
      <c r="B2684"/>
      <c r="C2684"/>
      <c r="D2684"/>
      <c r="E2684"/>
      <c r="F2684"/>
    </row>
    <row r="2685" spans="1:6" ht="15" x14ac:dyDescent="0.25">
      <c r="A2685"/>
      <c r="B2685"/>
      <c r="C2685"/>
      <c r="D2685"/>
      <c r="E2685"/>
      <c r="F2685"/>
    </row>
    <row r="2686" spans="1:6" ht="15" x14ac:dyDescent="0.25">
      <c r="A2686"/>
      <c r="B2686"/>
      <c r="C2686"/>
      <c r="D2686"/>
      <c r="E2686"/>
      <c r="F2686"/>
    </row>
    <row r="2687" spans="1:6" ht="15" x14ac:dyDescent="0.25">
      <c r="A2687"/>
      <c r="B2687"/>
      <c r="C2687"/>
      <c r="D2687"/>
      <c r="E2687"/>
      <c r="F2687"/>
    </row>
    <row r="2688" spans="1:6" ht="15" x14ac:dyDescent="0.25">
      <c r="A2688"/>
      <c r="B2688"/>
      <c r="C2688"/>
      <c r="D2688"/>
      <c r="E2688"/>
      <c r="F2688"/>
    </row>
    <row r="2689" spans="1:6" ht="15" x14ac:dyDescent="0.25">
      <c r="A2689"/>
      <c r="B2689"/>
      <c r="C2689"/>
      <c r="D2689"/>
      <c r="E2689"/>
      <c r="F2689"/>
    </row>
    <row r="2690" spans="1:6" ht="15" x14ac:dyDescent="0.25">
      <c r="A2690"/>
      <c r="B2690"/>
      <c r="C2690"/>
      <c r="D2690"/>
      <c r="E2690"/>
      <c r="F2690"/>
    </row>
    <row r="2691" spans="1:6" ht="15" x14ac:dyDescent="0.25">
      <c r="A2691"/>
      <c r="B2691"/>
      <c r="C2691"/>
      <c r="D2691"/>
      <c r="E2691"/>
      <c r="F2691"/>
    </row>
    <row r="2692" spans="1:6" ht="15" x14ac:dyDescent="0.25">
      <c r="A2692"/>
      <c r="B2692"/>
      <c r="C2692"/>
      <c r="D2692"/>
      <c r="E2692"/>
      <c r="F2692"/>
    </row>
    <row r="2693" spans="1:6" ht="15" x14ac:dyDescent="0.25">
      <c r="A2693"/>
      <c r="B2693"/>
      <c r="C2693"/>
      <c r="D2693"/>
      <c r="E2693"/>
      <c r="F2693"/>
    </row>
    <row r="2694" spans="1:6" ht="15" x14ac:dyDescent="0.25">
      <c r="A2694"/>
      <c r="B2694"/>
      <c r="C2694"/>
      <c r="D2694"/>
      <c r="E2694"/>
      <c r="F2694"/>
    </row>
    <row r="2695" spans="1:6" ht="15" x14ac:dyDescent="0.25">
      <c r="A2695"/>
      <c r="B2695"/>
      <c r="C2695"/>
      <c r="D2695"/>
      <c r="E2695"/>
      <c r="F2695"/>
    </row>
    <row r="2696" spans="1:6" ht="15" x14ac:dyDescent="0.25">
      <c r="A2696"/>
      <c r="B2696"/>
      <c r="C2696"/>
      <c r="D2696"/>
      <c r="E2696"/>
      <c r="F2696"/>
    </row>
    <row r="2697" spans="1:6" ht="15" x14ac:dyDescent="0.25">
      <c r="A2697"/>
      <c r="B2697"/>
      <c r="C2697"/>
      <c r="D2697"/>
      <c r="E2697"/>
      <c r="F2697"/>
    </row>
    <row r="2698" spans="1:6" ht="15" x14ac:dyDescent="0.25">
      <c r="A2698"/>
      <c r="B2698"/>
      <c r="C2698"/>
      <c r="D2698"/>
      <c r="E2698"/>
      <c r="F2698"/>
    </row>
    <row r="2699" spans="1:6" ht="15" x14ac:dyDescent="0.25">
      <c r="A2699"/>
      <c r="B2699"/>
      <c r="C2699"/>
      <c r="D2699"/>
      <c r="E2699"/>
      <c r="F2699"/>
    </row>
    <row r="2700" spans="1:6" ht="15" x14ac:dyDescent="0.25">
      <c r="A2700"/>
      <c r="B2700"/>
      <c r="C2700"/>
      <c r="D2700"/>
      <c r="E2700"/>
      <c r="F2700"/>
    </row>
    <row r="2701" spans="1:6" ht="15" x14ac:dyDescent="0.25">
      <c r="A2701"/>
      <c r="B2701"/>
      <c r="C2701"/>
      <c r="D2701"/>
      <c r="E2701"/>
      <c r="F2701"/>
    </row>
    <row r="2702" spans="1:6" ht="15" x14ac:dyDescent="0.25">
      <c r="A2702"/>
      <c r="B2702"/>
      <c r="C2702"/>
      <c r="D2702"/>
      <c r="E2702"/>
      <c r="F2702"/>
    </row>
    <row r="2703" spans="1:6" ht="15" x14ac:dyDescent="0.25">
      <c r="A2703"/>
      <c r="B2703"/>
      <c r="C2703"/>
      <c r="D2703"/>
      <c r="E2703"/>
      <c r="F2703"/>
    </row>
    <row r="2704" spans="1:6" ht="15" x14ac:dyDescent="0.25">
      <c r="A2704"/>
      <c r="B2704"/>
      <c r="C2704"/>
      <c r="D2704"/>
      <c r="E2704"/>
      <c r="F2704"/>
    </row>
    <row r="2705" spans="1:6" ht="15" x14ac:dyDescent="0.25">
      <c r="A2705"/>
      <c r="B2705"/>
      <c r="C2705"/>
      <c r="D2705"/>
      <c r="E2705"/>
      <c r="F2705"/>
    </row>
    <row r="2706" spans="1:6" ht="15" x14ac:dyDescent="0.25">
      <c r="A2706"/>
      <c r="B2706"/>
      <c r="C2706"/>
      <c r="D2706"/>
      <c r="E2706"/>
      <c r="F2706"/>
    </row>
    <row r="2707" spans="1:6" ht="15" x14ac:dyDescent="0.25">
      <c r="A2707"/>
      <c r="B2707"/>
      <c r="C2707"/>
      <c r="D2707"/>
      <c r="E2707"/>
      <c r="F2707"/>
    </row>
    <row r="2708" spans="1:6" ht="15" x14ac:dyDescent="0.25">
      <c r="A2708"/>
      <c r="B2708"/>
      <c r="C2708"/>
      <c r="D2708"/>
      <c r="E2708"/>
      <c r="F2708"/>
    </row>
    <row r="2709" spans="1:6" ht="15" x14ac:dyDescent="0.25">
      <c r="A2709"/>
      <c r="B2709"/>
      <c r="C2709"/>
      <c r="D2709"/>
      <c r="E2709"/>
      <c r="F2709"/>
    </row>
    <row r="2710" spans="1:6" ht="15" x14ac:dyDescent="0.25">
      <c r="A2710"/>
      <c r="B2710"/>
      <c r="C2710"/>
      <c r="D2710"/>
      <c r="E2710"/>
      <c r="F2710"/>
    </row>
    <row r="2711" spans="1:6" ht="15" x14ac:dyDescent="0.25">
      <c r="A2711"/>
      <c r="B2711"/>
      <c r="C2711"/>
      <c r="D2711"/>
      <c r="E2711"/>
      <c r="F2711"/>
    </row>
    <row r="2712" spans="1:6" ht="15" x14ac:dyDescent="0.25">
      <c r="A2712"/>
      <c r="B2712"/>
      <c r="C2712"/>
      <c r="D2712"/>
      <c r="E2712"/>
      <c r="F2712"/>
    </row>
    <row r="2713" spans="1:6" ht="15" x14ac:dyDescent="0.25">
      <c r="A2713"/>
      <c r="B2713"/>
      <c r="C2713"/>
      <c r="D2713"/>
      <c r="E2713"/>
      <c r="F2713"/>
    </row>
    <row r="2714" spans="1:6" ht="15" x14ac:dyDescent="0.25">
      <c r="A2714"/>
      <c r="B2714"/>
      <c r="C2714"/>
      <c r="D2714"/>
      <c r="E2714"/>
      <c r="F2714"/>
    </row>
    <row r="2715" spans="1:6" ht="15" x14ac:dyDescent="0.25">
      <c r="A2715"/>
      <c r="B2715"/>
      <c r="C2715"/>
      <c r="D2715"/>
      <c r="E2715"/>
      <c r="F2715"/>
    </row>
    <row r="2716" spans="1:6" ht="15" x14ac:dyDescent="0.25">
      <c r="A2716"/>
      <c r="B2716"/>
      <c r="C2716"/>
      <c r="D2716"/>
      <c r="E2716"/>
      <c r="F2716"/>
    </row>
    <row r="2717" spans="1:6" ht="15" x14ac:dyDescent="0.25">
      <c r="A2717"/>
      <c r="B2717"/>
      <c r="C2717"/>
      <c r="D2717"/>
      <c r="E2717"/>
      <c r="F2717"/>
    </row>
    <row r="2718" spans="1:6" ht="15" x14ac:dyDescent="0.25">
      <c r="A2718"/>
      <c r="B2718"/>
      <c r="C2718"/>
      <c r="D2718"/>
      <c r="E2718"/>
      <c r="F2718"/>
    </row>
    <row r="2719" spans="1:6" ht="15" x14ac:dyDescent="0.25">
      <c r="A2719"/>
      <c r="B2719"/>
      <c r="C2719"/>
      <c r="D2719"/>
      <c r="E2719"/>
      <c r="F2719"/>
    </row>
    <row r="2720" spans="1:6" ht="15" x14ac:dyDescent="0.25">
      <c r="A2720"/>
      <c r="B2720"/>
      <c r="C2720"/>
      <c r="D2720"/>
      <c r="E2720"/>
      <c r="F2720"/>
    </row>
    <row r="2721" spans="1:6" ht="15" x14ac:dyDescent="0.25">
      <c r="A2721"/>
      <c r="B2721"/>
      <c r="C2721"/>
      <c r="D2721"/>
      <c r="E2721"/>
      <c r="F2721"/>
    </row>
    <row r="2722" spans="1:6" ht="15" x14ac:dyDescent="0.25">
      <c r="A2722"/>
      <c r="B2722"/>
      <c r="C2722"/>
      <c r="D2722"/>
      <c r="E2722"/>
      <c r="F2722"/>
    </row>
    <row r="2723" spans="1:6" ht="15" x14ac:dyDescent="0.25">
      <c r="A2723"/>
      <c r="B2723"/>
      <c r="C2723"/>
      <c r="D2723"/>
      <c r="E2723"/>
      <c r="F2723"/>
    </row>
    <row r="2724" spans="1:6" ht="15" x14ac:dyDescent="0.25">
      <c r="A2724"/>
      <c r="B2724"/>
      <c r="C2724"/>
      <c r="D2724"/>
      <c r="E2724"/>
      <c r="F2724"/>
    </row>
    <row r="2725" spans="1:6" ht="15" x14ac:dyDescent="0.25">
      <c r="A2725"/>
      <c r="B2725"/>
      <c r="C2725"/>
      <c r="D2725"/>
      <c r="E2725"/>
      <c r="F2725"/>
    </row>
    <row r="2726" spans="1:6" ht="15" x14ac:dyDescent="0.25">
      <c r="A2726"/>
      <c r="B2726"/>
      <c r="C2726"/>
      <c r="D2726"/>
      <c r="E2726"/>
      <c r="F2726"/>
    </row>
    <row r="2727" spans="1:6" ht="15" x14ac:dyDescent="0.25">
      <c r="A2727"/>
      <c r="B2727"/>
      <c r="C2727"/>
      <c r="D2727"/>
      <c r="E2727"/>
      <c r="F2727"/>
    </row>
    <row r="2728" spans="1:6" ht="15" x14ac:dyDescent="0.25">
      <c r="A2728"/>
      <c r="B2728"/>
      <c r="C2728"/>
      <c r="D2728"/>
      <c r="E2728"/>
      <c r="F2728"/>
    </row>
    <row r="2729" spans="1:6" ht="15" x14ac:dyDescent="0.25">
      <c r="A2729"/>
      <c r="B2729"/>
      <c r="C2729"/>
      <c r="D2729"/>
      <c r="E2729"/>
      <c r="F2729"/>
    </row>
    <row r="2730" spans="1:6" ht="15" x14ac:dyDescent="0.25">
      <c r="A2730"/>
      <c r="B2730"/>
      <c r="C2730"/>
      <c r="D2730"/>
      <c r="E2730"/>
      <c r="F2730"/>
    </row>
    <row r="2731" spans="1:6" ht="15" x14ac:dyDescent="0.25">
      <c r="A2731"/>
      <c r="B2731"/>
      <c r="C2731"/>
      <c r="D2731"/>
      <c r="E2731"/>
      <c r="F2731"/>
    </row>
    <row r="2732" spans="1:6" ht="15" x14ac:dyDescent="0.25">
      <c r="A2732"/>
      <c r="B2732"/>
      <c r="C2732"/>
      <c r="D2732"/>
      <c r="E2732"/>
      <c r="F2732"/>
    </row>
    <row r="2733" spans="1:6" ht="15" x14ac:dyDescent="0.25">
      <c r="A2733"/>
      <c r="B2733"/>
      <c r="C2733"/>
      <c r="D2733"/>
      <c r="E2733"/>
      <c r="F2733"/>
    </row>
    <row r="2734" spans="1:6" ht="15" x14ac:dyDescent="0.25">
      <c r="A2734"/>
      <c r="B2734"/>
      <c r="C2734"/>
      <c r="D2734"/>
      <c r="E2734"/>
      <c r="F2734"/>
    </row>
    <row r="2735" spans="1:6" ht="15" x14ac:dyDescent="0.25">
      <c r="A2735"/>
      <c r="B2735"/>
      <c r="C2735"/>
      <c r="D2735"/>
      <c r="E2735"/>
      <c r="F2735"/>
    </row>
    <row r="2736" spans="1:6" ht="15" x14ac:dyDescent="0.25">
      <c r="A2736"/>
      <c r="B2736"/>
      <c r="C2736"/>
      <c r="D2736"/>
      <c r="E2736"/>
      <c r="F2736"/>
    </row>
    <row r="2737" spans="1:6" ht="15" x14ac:dyDescent="0.25">
      <c r="A2737"/>
      <c r="B2737"/>
      <c r="C2737"/>
      <c r="D2737"/>
      <c r="E2737"/>
      <c r="F2737"/>
    </row>
    <row r="2738" spans="1:6" ht="15" x14ac:dyDescent="0.25">
      <c r="A2738"/>
      <c r="B2738"/>
      <c r="C2738"/>
      <c r="D2738"/>
      <c r="E2738"/>
      <c r="F2738"/>
    </row>
    <row r="2739" spans="1:6" ht="15" x14ac:dyDescent="0.25">
      <c r="A2739"/>
      <c r="B2739"/>
      <c r="C2739"/>
      <c r="D2739"/>
      <c r="E2739"/>
      <c r="F2739"/>
    </row>
    <row r="2740" spans="1:6" ht="15" x14ac:dyDescent="0.25">
      <c r="A2740"/>
      <c r="B2740"/>
      <c r="C2740"/>
      <c r="D2740"/>
      <c r="E2740"/>
      <c r="F2740"/>
    </row>
    <row r="2741" spans="1:6" ht="15" x14ac:dyDescent="0.25">
      <c r="A2741"/>
      <c r="B2741"/>
      <c r="C2741"/>
      <c r="D2741"/>
      <c r="E2741"/>
      <c r="F2741"/>
    </row>
    <row r="2742" spans="1:6" ht="15" x14ac:dyDescent="0.25">
      <c r="A2742"/>
      <c r="B2742"/>
      <c r="C2742"/>
      <c r="D2742"/>
      <c r="E2742"/>
      <c r="F2742"/>
    </row>
    <row r="2743" spans="1:6" ht="15" x14ac:dyDescent="0.25">
      <c r="A2743"/>
      <c r="B2743"/>
      <c r="C2743"/>
      <c r="D2743"/>
      <c r="E2743"/>
      <c r="F2743"/>
    </row>
    <row r="2744" spans="1:6" ht="15" x14ac:dyDescent="0.25">
      <c r="A2744"/>
      <c r="B2744"/>
      <c r="C2744"/>
      <c r="D2744"/>
      <c r="E2744"/>
      <c r="F2744"/>
    </row>
    <row r="2745" spans="1:6" ht="15" x14ac:dyDescent="0.25">
      <c r="A2745"/>
      <c r="B2745"/>
      <c r="C2745"/>
      <c r="D2745"/>
      <c r="E2745"/>
      <c r="F2745"/>
    </row>
    <row r="2746" spans="1:6" ht="15" x14ac:dyDescent="0.25">
      <c r="A2746"/>
      <c r="B2746"/>
      <c r="C2746"/>
      <c r="D2746"/>
      <c r="E2746"/>
      <c r="F2746"/>
    </row>
    <row r="2747" spans="1:6" ht="15" x14ac:dyDescent="0.25">
      <c r="A2747"/>
      <c r="B2747"/>
      <c r="C2747"/>
      <c r="D2747"/>
      <c r="E2747"/>
      <c r="F2747"/>
    </row>
    <row r="2748" spans="1:6" ht="15" x14ac:dyDescent="0.25">
      <c r="A2748"/>
      <c r="B2748"/>
      <c r="C2748"/>
      <c r="D2748"/>
      <c r="E2748"/>
      <c r="F2748"/>
    </row>
    <row r="2749" spans="1:6" ht="15" x14ac:dyDescent="0.25">
      <c r="A2749"/>
      <c r="B2749"/>
      <c r="C2749"/>
      <c r="D2749"/>
      <c r="E2749"/>
      <c r="F2749"/>
    </row>
    <row r="2750" spans="1:6" ht="15" x14ac:dyDescent="0.25">
      <c r="A2750"/>
      <c r="B2750"/>
      <c r="C2750"/>
      <c r="D2750"/>
      <c r="E2750"/>
      <c r="F2750"/>
    </row>
    <row r="2751" spans="1:6" ht="15" x14ac:dyDescent="0.25">
      <c r="A2751"/>
      <c r="B2751"/>
      <c r="C2751"/>
      <c r="D2751"/>
      <c r="E2751"/>
      <c r="F2751"/>
    </row>
    <row r="2752" spans="1:6" ht="15" x14ac:dyDescent="0.25">
      <c r="A2752"/>
      <c r="B2752"/>
      <c r="C2752"/>
      <c r="D2752"/>
      <c r="E2752"/>
      <c r="F2752"/>
    </row>
    <row r="2753" spans="1:6" ht="15" x14ac:dyDescent="0.25">
      <c r="A2753"/>
      <c r="B2753"/>
      <c r="C2753"/>
      <c r="D2753"/>
      <c r="E2753"/>
      <c r="F2753"/>
    </row>
    <row r="2754" spans="1:6" ht="15" x14ac:dyDescent="0.25">
      <c r="A2754"/>
      <c r="B2754"/>
      <c r="C2754"/>
      <c r="D2754"/>
      <c r="E2754"/>
      <c r="F2754"/>
    </row>
    <row r="2755" spans="1:6" ht="15" x14ac:dyDescent="0.25">
      <c r="A2755"/>
      <c r="B2755"/>
      <c r="C2755"/>
      <c r="D2755"/>
      <c r="E2755"/>
      <c r="F2755"/>
    </row>
    <row r="2756" spans="1:6" ht="15" x14ac:dyDescent="0.25">
      <c r="A2756"/>
      <c r="B2756"/>
      <c r="C2756"/>
      <c r="D2756"/>
      <c r="E2756"/>
      <c r="F2756"/>
    </row>
    <row r="2757" spans="1:6" ht="15" x14ac:dyDescent="0.25">
      <c r="A2757"/>
      <c r="B2757"/>
      <c r="C2757"/>
      <c r="D2757"/>
      <c r="E2757"/>
      <c r="F2757"/>
    </row>
    <row r="2758" spans="1:6" ht="15" x14ac:dyDescent="0.25">
      <c r="A2758"/>
      <c r="B2758"/>
      <c r="C2758"/>
      <c r="D2758"/>
      <c r="E2758"/>
      <c r="F2758"/>
    </row>
    <row r="2759" spans="1:6" ht="15" x14ac:dyDescent="0.25">
      <c r="A2759"/>
      <c r="B2759"/>
      <c r="C2759"/>
      <c r="D2759"/>
      <c r="E2759"/>
      <c r="F2759"/>
    </row>
    <row r="2760" spans="1:6" ht="15" x14ac:dyDescent="0.25">
      <c r="A2760"/>
      <c r="B2760"/>
      <c r="C2760"/>
      <c r="D2760"/>
      <c r="E2760"/>
      <c r="F2760"/>
    </row>
    <row r="2761" spans="1:6" ht="15" x14ac:dyDescent="0.25">
      <c r="A2761"/>
      <c r="B2761"/>
      <c r="C2761"/>
      <c r="D2761"/>
      <c r="E2761"/>
      <c r="F2761"/>
    </row>
    <row r="2762" spans="1:6" ht="15" x14ac:dyDescent="0.25">
      <c r="A2762"/>
      <c r="B2762"/>
      <c r="C2762"/>
      <c r="D2762"/>
      <c r="E2762"/>
      <c r="F2762"/>
    </row>
    <row r="2763" spans="1:6" ht="15" x14ac:dyDescent="0.25">
      <c r="A2763"/>
      <c r="B2763"/>
      <c r="C2763"/>
      <c r="D2763"/>
      <c r="E2763"/>
      <c r="F2763"/>
    </row>
    <row r="2764" spans="1:6" ht="15" x14ac:dyDescent="0.25">
      <c r="A2764"/>
      <c r="B2764"/>
      <c r="C2764"/>
      <c r="D2764"/>
      <c r="E2764"/>
      <c r="F2764"/>
    </row>
    <row r="2765" spans="1:6" ht="15" x14ac:dyDescent="0.25">
      <c r="A2765"/>
      <c r="B2765"/>
      <c r="C2765"/>
      <c r="D2765"/>
      <c r="E2765"/>
      <c r="F2765"/>
    </row>
    <row r="2766" spans="1:6" ht="15" x14ac:dyDescent="0.25">
      <c r="A2766"/>
      <c r="B2766"/>
      <c r="C2766"/>
      <c r="D2766"/>
      <c r="E2766"/>
      <c r="F2766"/>
    </row>
    <row r="2767" spans="1:6" ht="15" x14ac:dyDescent="0.25">
      <c r="A2767"/>
      <c r="B2767"/>
      <c r="C2767"/>
      <c r="D2767"/>
      <c r="E2767"/>
      <c r="F2767"/>
    </row>
    <row r="2768" spans="1:6" ht="15" x14ac:dyDescent="0.25">
      <c r="A2768"/>
      <c r="B2768"/>
      <c r="C2768"/>
      <c r="D2768"/>
      <c r="E2768"/>
      <c r="F2768"/>
    </row>
    <row r="2769" spans="1:6" ht="15" x14ac:dyDescent="0.25">
      <c r="A2769"/>
      <c r="B2769"/>
      <c r="C2769"/>
      <c r="D2769"/>
      <c r="E2769"/>
      <c r="F2769"/>
    </row>
    <row r="2770" spans="1:6" ht="15" x14ac:dyDescent="0.25">
      <c r="A2770"/>
      <c r="B2770"/>
      <c r="C2770"/>
      <c r="D2770"/>
      <c r="E2770"/>
      <c r="F2770"/>
    </row>
    <row r="2771" spans="1:6" ht="15" x14ac:dyDescent="0.25">
      <c r="A2771"/>
      <c r="B2771"/>
      <c r="C2771"/>
      <c r="D2771"/>
      <c r="E2771"/>
      <c r="F2771"/>
    </row>
    <row r="2772" spans="1:6" ht="15" x14ac:dyDescent="0.25">
      <c r="A2772"/>
      <c r="B2772"/>
      <c r="C2772"/>
      <c r="D2772"/>
      <c r="E2772"/>
      <c r="F2772"/>
    </row>
    <row r="2773" spans="1:6" ht="15" x14ac:dyDescent="0.25">
      <c r="A2773"/>
      <c r="B2773"/>
      <c r="C2773"/>
      <c r="D2773"/>
      <c r="E2773"/>
      <c r="F2773"/>
    </row>
    <row r="2774" spans="1:6" ht="15" x14ac:dyDescent="0.25">
      <c r="A2774"/>
      <c r="B2774"/>
      <c r="C2774"/>
      <c r="D2774"/>
      <c r="E2774"/>
      <c r="F2774"/>
    </row>
    <row r="2775" spans="1:6" ht="15" x14ac:dyDescent="0.25">
      <c r="A2775"/>
      <c r="B2775"/>
      <c r="C2775"/>
      <c r="D2775"/>
      <c r="E2775"/>
      <c r="F2775"/>
    </row>
    <row r="2776" spans="1:6" ht="15" x14ac:dyDescent="0.25">
      <c r="A2776"/>
      <c r="B2776"/>
      <c r="C2776"/>
      <c r="D2776"/>
      <c r="E2776"/>
      <c r="F2776"/>
    </row>
    <row r="2777" spans="1:6" ht="15" x14ac:dyDescent="0.25">
      <c r="A2777"/>
      <c r="B2777"/>
      <c r="C2777"/>
      <c r="D2777"/>
      <c r="E2777"/>
      <c r="F2777"/>
    </row>
    <row r="2778" spans="1:6" ht="15" x14ac:dyDescent="0.25">
      <c r="A2778"/>
      <c r="B2778"/>
      <c r="C2778"/>
      <c r="D2778"/>
      <c r="E2778"/>
      <c r="F2778"/>
    </row>
    <row r="2779" spans="1:6" ht="15" x14ac:dyDescent="0.25">
      <c r="A2779"/>
      <c r="B2779"/>
      <c r="C2779"/>
      <c r="D2779"/>
      <c r="E2779"/>
      <c r="F2779"/>
    </row>
    <row r="2780" spans="1:6" ht="15" x14ac:dyDescent="0.25">
      <c r="A2780"/>
      <c r="B2780"/>
      <c r="C2780"/>
      <c r="D2780"/>
      <c r="E2780"/>
      <c r="F2780"/>
    </row>
    <row r="2781" spans="1:6" ht="15" x14ac:dyDescent="0.25">
      <c r="A2781"/>
      <c r="B2781"/>
      <c r="C2781"/>
      <c r="D2781"/>
      <c r="E2781"/>
      <c r="F2781"/>
    </row>
    <row r="2782" spans="1:6" ht="15" x14ac:dyDescent="0.25">
      <c r="A2782"/>
      <c r="B2782"/>
      <c r="C2782"/>
      <c r="D2782"/>
      <c r="E2782"/>
      <c r="F2782"/>
    </row>
    <row r="2783" spans="1:6" ht="15" x14ac:dyDescent="0.25">
      <c r="A2783"/>
      <c r="B2783"/>
      <c r="C2783"/>
      <c r="D2783"/>
      <c r="E2783"/>
      <c r="F2783"/>
    </row>
    <row r="2784" spans="1:6" ht="15" x14ac:dyDescent="0.25">
      <c r="A2784"/>
      <c r="B2784"/>
      <c r="C2784"/>
      <c r="D2784"/>
      <c r="E2784"/>
      <c r="F2784"/>
    </row>
    <row r="2785" spans="1:6" ht="15" x14ac:dyDescent="0.25">
      <c r="A2785"/>
      <c r="B2785"/>
      <c r="C2785"/>
      <c r="D2785"/>
      <c r="E2785"/>
      <c r="F2785"/>
    </row>
    <row r="2786" spans="1:6" ht="15" x14ac:dyDescent="0.25">
      <c r="A2786"/>
      <c r="B2786"/>
      <c r="C2786"/>
      <c r="D2786"/>
      <c r="E2786"/>
      <c r="F2786"/>
    </row>
    <row r="2787" spans="1:6" ht="15" x14ac:dyDescent="0.25">
      <c r="A2787"/>
      <c r="B2787"/>
      <c r="C2787"/>
      <c r="D2787"/>
      <c r="E2787"/>
      <c r="F2787"/>
    </row>
    <row r="2788" spans="1:6" ht="15" x14ac:dyDescent="0.25">
      <c r="A2788"/>
      <c r="B2788"/>
      <c r="C2788"/>
      <c r="D2788"/>
      <c r="E2788"/>
      <c r="F2788"/>
    </row>
    <row r="2789" spans="1:6" ht="15" x14ac:dyDescent="0.25">
      <c r="A2789"/>
      <c r="B2789"/>
      <c r="C2789"/>
      <c r="D2789"/>
      <c r="E2789"/>
      <c r="F2789"/>
    </row>
    <row r="2790" spans="1:6" ht="15" x14ac:dyDescent="0.25">
      <c r="A2790"/>
      <c r="B2790"/>
      <c r="C2790"/>
      <c r="D2790"/>
      <c r="E2790"/>
      <c r="F2790"/>
    </row>
    <row r="2791" spans="1:6" ht="15" x14ac:dyDescent="0.25">
      <c r="A2791"/>
      <c r="B2791"/>
      <c r="C2791"/>
      <c r="D2791"/>
      <c r="E2791"/>
      <c r="F2791"/>
    </row>
    <row r="2792" spans="1:6" ht="15" x14ac:dyDescent="0.25">
      <c r="A2792"/>
      <c r="B2792"/>
      <c r="C2792"/>
      <c r="D2792"/>
      <c r="E2792"/>
      <c r="F2792"/>
    </row>
    <row r="2793" spans="1:6" ht="15" x14ac:dyDescent="0.25">
      <c r="A2793"/>
      <c r="B2793"/>
      <c r="C2793"/>
      <c r="D2793"/>
      <c r="E2793"/>
      <c r="F2793"/>
    </row>
    <row r="2794" spans="1:6" ht="15" x14ac:dyDescent="0.25">
      <c r="A2794"/>
      <c r="B2794"/>
      <c r="C2794"/>
      <c r="D2794"/>
      <c r="E2794"/>
      <c r="F2794"/>
    </row>
    <row r="2795" spans="1:6" ht="15" x14ac:dyDescent="0.25">
      <c r="A2795"/>
      <c r="B2795"/>
      <c r="C2795"/>
      <c r="D2795"/>
      <c r="E2795"/>
      <c r="F2795"/>
    </row>
    <row r="2796" spans="1:6" ht="15" x14ac:dyDescent="0.25">
      <c r="A2796"/>
      <c r="B2796"/>
      <c r="C2796"/>
      <c r="D2796"/>
      <c r="E2796"/>
      <c r="F2796"/>
    </row>
    <row r="2797" spans="1:6" ht="15" x14ac:dyDescent="0.25">
      <c r="A2797"/>
      <c r="B2797"/>
      <c r="C2797"/>
      <c r="D2797"/>
      <c r="E2797"/>
      <c r="F2797"/>
    </row>
    <row r="2798" spans="1:6" ht="15" x14ac:dyDescent="0.25">
      <c r="A2798"/>
      <c r="B2798"/>
      <c r="C2798"/>
      <c r="D2798"/>
      <c r="E2798"/>
      <c r="F2798"/>
    </row>
    <row r="2799" spans="1:6" ht="15" x14ac:dyDescent="0.25">
      <c r="A2799"/>
      <c r="B2799"/>
      <c r="C2799"/>
      <c r="D2799"/>
      <c r="E2799"/>
      <c r="F2799"/>
    </row>
    <row r="2800" spans="1:6" ht="15" x14ac:dyDescent="0.25">
      <c r="A2800"/>
      <c r="B2800"/>
      <c r="C2800"/>
      <c r="D2800"/>
      <c r="E2800"/>
      <c r="F2800"/>
    </row>
    <row r="2801" spans="1:6" ht="15" x14ac:dyDescent="0.25">
      <c r="A2801"/>
      <c r="B2801"/>
      <c r="C2801"/>
      <c r="D2801"/>
      <c r="E2801"/>
      <c r="F2801"/>
    </row>
    <row r="2802" spans="1:6" ht="15" x14ac:dyDescent="0.25">
      <c r="A2802"/>
      <c r="B2802"/>
      <c r="C2802"/>
      <c r="D2802"/>
      <c r="E2802"/>
      <c r="F2802"/>
    </row>
    <row r="2803" spans="1:6" ht="15" x14ac:dyDescent="0.25">
      <c r="A2803"/>
      <c r="B2803"/>
      <c r="C2803"/>
      <c r="D2803"/>
      <c r="E2803"/>
      <c r="F2803"/>
    </row>
    <row r="2804" spans="1:6" ht="15" x14ac:dyDescent="0.25">
      <c r="A2804"/>
      <c r="B2804"/>
      <c r="C2804"/>
      <c r="D2804"/>
      <c r="E2804"/>
      <c r="F2804"/>
    </row>
    <row r="2805" spans="1:6" ht="15" x14ac:dyDescent="0.25">
      <c r="A2805"/>
      <c r="B2805"/>
      <c r="C2805"/>
      <c r="D2805"/>
      <c r="E2805"/>
      <c r="F2805"/>
    </row>
    <row r="2806" spans="1:6" ht="15" x14ac:dyDescent="0.25">
      <c r="A2806"/>
      <c r="B2806"/>
      <c r="C2806"/>
      <c r="D2806"/>
      <c r="E2806"/>
      <c r="F2806"/>
    </row>
    <row r="2807" spans="1:6" ht="15" x14ac:dyDescent="0.25">
      <c r="A2807"/>
      <c r="B2807"/>
      <c r="C2807"/>
      <c r="D2807"/>
      <c r="E2807"/>
      <c r="F2807"/>
    </row>
    <row r="2808" spans="1:6" ht="15" x14ac:dyDescent="0.25">
      <c r="A2808"/>
      <c r="B2808"/>
      <c r="C2808"/>
      <c r="D2808"/>
      <c r="E2808"/>
      <c r="F2808"/>
    </row>
    <row r="2809" spans="1:6" ht="15" x14ac:dyDescent="0.25">
      <c r="A2809"/>
      <c r="B2809"/>
      <c r="C2809"/>
      <c r="D2809"/>
      <c r="E2809"/>
      <c r="F2809"/>
    </row>
    <row r="2810" spans="1:6" ht="15" x14ac:dyDescent="0.25">
      <c r="A2810"/>
      <c r="B2810"/>
      <c r="C2810"/>
      <c r="D2810"/>
      <c r="E2810"/>
      <c r="F2810"/>
    </row>
    <row r="2811" spans="1:6" ht="15" x14ac:dyDescent="0.25">
      <c r="A2811"/>
      <c r="B2811"/>
      <c r="C2811"/>
      <c r="D2811"/>
      <c r="E2811"/>
      <c r="F2811"/>
    </row>
    <row r="2812" spans="1:6" ht="15" x14ac:dyDescent="0.25">
      <c r="A2812"/>
      <c r="B2812"/>
      <c r="C2812"/>
      <c r="D2812"/>
      <c r="E2812"/>
      <c r="F2812"/>
    </row>
    <row r="2813" spans="1:6" ht="15" x14ac:dyDescent="0.25">
      <c r="A2813"/>
      <c r="B2813"/>
      <c r="C2813"/>
      <c r="D2813"/>
      <c r="E2813"/>
      <c r="F2813"/>
    </row>
    <row r="2814" spans="1:6" ht="15" x14ac:dyDescent="0.25">
      <c r="A2814"/>
      <c r="B2814"/>
      <c r="C2814"/>
      <c r="D2814"/>
      <c r="E2814"/>
      <c r="F2814"/>
    </row>
    <row r="2815" spans="1:6" ht="15" x14ac:dyDescent="0.25">
      <c r="A2815"/>
      <c r="B2815"/>
      <c r="C2815"/>
      <c r="D2815"/>
      <c r="E2815"/>
      <c r="F2815"/>
    </row>
    <row r="2816" spans="1:6" ht="15" x14ac:dyDescent="0.25">
      <c r="A2816"/>
      <c r="B2816"/>
      <c r="C2816"/>
      <c r="D2816"/>
      <c r="E2816"/>
      <c r="F2816"/>
    </row>
    <row r="2817" spans="1:6" ht="15" x14ac:dyDescent="0.25">
      <c r="A2817"/>
      <c r="B2817"/>
      <c r="C2817"/>
      <c r="D2817"/>
      <c r="E2817"/>
      <c r="F2817"/>
    </row>
    <row r="2818" spans="1:6" ht="15" x14ac:dyDescent="0.25">
      <c r="A2818"/>
      <c r="B2818"/>
      <c r="C2818"/>
      <c r="D2818"/>
      <c r="E2818"/>
      <c r="F2818"/>
    </row>
    <row r="2819" spans="1:6" ht="15" x14ac:dyDescent="0.25">
      <c r="A2819"/>
      <c r="B2819"/>
      <c r="C2819"/>
      <c r="D2819"/>
      <c r="E2819"/>
      <c r="F2819"/>
    </row>
    <row r="2820" spans="1:6" ht="15" x14ac:dyDescent="0.25">
      <c r="A2820"/>
      <c r="B2820"/>
      <c r="C2820"/>
      <c r="D2820"/>
      <c r="E2820"/>
      <c r="F2820"/>
    </row>
    <row r="2821" spans="1:6" ht="15" x14ac:dyDescent="0.25">
      <c r="A2821"/>
      <c r="B2821"/>
      <c r="C2821"/>
      <c r="D2821"/>
      <c r="E2821"/>
      <c r="F2821"/>
    </row>
    <row r="2822" spans="1:6" ht="15" x14ac:dyDescent="0.25">
      <c r="A2822"/>
      <c r="B2822"/>
      <c r="C2822"/>
      <c r="D2822"/>
      <c r="E2822"/>
      <c r="F2822"/>
    </row>
    <row r="2823" spans="1:6" ht="15" x14ac:dyDescent="0.25">
      <c r="A2823"/>
      <c r="B2823"/>
      <c r="C2823"/>
      <c r="D2823"/>
      <c r="E2823"/>
      <c r="F2823"/>
    </row>
    <row r="2824" spans="1:6" ht="15" x14ac:dyDescent="0.25">
      <c r="A2824"/>
      <c r="B2824"/>
      <c r="C2824"/>
      <c r="D2824"/>
      <c r="E2824"/>
      <c r="F2824"/>
    </row>
    <row r="2825" spans="1:6" ht="15" x14ac:dyDescent="0.25">
      <c r="A2825"/>
      <c r="B2825"/>
      <c r="C2825"/>
      <c r="D2825"/>
      <c r="E2825"/>
      <c r="F2825"/>
    </row>
    <row r="2826" spans="1:6" ht="15" x14ac:dyDescent="0.25">
      <c r="A2826"/>
      <c r="B2826"/>
      <c r="C2826"/>
      <c r="D2826"/>
      <c r="E2826"/>
      <c r="F2826"/>
    </row>
    <row r="2827" spans="1:6" ht="15" x14ac:dyDescent="0.25">
      <c r="A2827"/>
      <c r="B2827"/>
      <c r="C2827"/>
      <c r="D2827"/>
      <c r="E2827"/>
      <c r="F2827"/>
    </row>
    <row r="2828" spans="1:6" ht="15" x14ac:dyDescent="0.25">
      <c r="A2828"/>
      <c r="B2828"/>
      <c r="C2828"/>
      <c r="D2828"/>
      <c r="E2828"/>
      <c r="F2828"/>
    </row>
    <row r="2829" spans="1:6" ht="15" x14ac:dyDescent="0.25">
      <c r="A2829"/>
      <c r="B2829"/>
      <c r="C2829"/>
      <c r="D2829"/>
      <c r="E2829"/>
      <c r="F2829"/>
    </row>
    <row r="2830" spans="1:6" ht="15" x14ac:dyDescent="0.25">
      <c r="A2830"/>
      <c r="B2830"/>
      <c r="C2830"/>
      <c r="D2830"/>
      <c r="E2830"/>
      <c r="F2830"/>
    </row>
    <row r="2831" spans="1:6" ht="15" x14ac:dyDescent="0.25">
      <c r="A2831"/>
      <c r="B2831"/>
      <c r="C2831"/>
      <c r="D2831"/>
      <c r="E2831"/>
      <c r="F2831"/>
    </row>
    <row r="2832" spans="1:6" ht="15" x14ac:dyDescent="0.25">
      <c r="A2832"/>
      <c r="B2832"/>
      <c r="C2832"/>
      <c r="D2832"/>
      <c r="E2832"/>
      <c r="F2832"/>
    </row>
    <row r="2833" spans="1:6" ht="15" x14ac:dyDescent="0.25">
      <c r="A2833"/>
      <c r="B2833"/>
      <c r="C2833"/>
      <c r="D2833"/>
      <c r="E2833"/>
      <c r="F2833"/>
    </row>
    <row r="2834" spans="1:6" ht="15" x14ac:dyDescent="0.25">
      <c r="A2834"/>
      <c r="B2834"/>
      <c r="C2834"/>
      <c r="D2834"/>
      <c r="E2834"/>
      <c r="F2834"/>
    </row>
    <row r="2835" spans="1:6" ht="15" x14ac:dyDescent="0.25">
      <c r="A2835"/>
      <c r="B2835"/>
      <c r="C2835"/>
      <c r="D2835"/>
      <c r="E2835"/>
      <c r="F2835"/>
    </row>
    <row r="2836" spans="1:6" ht="15" x14ac:dyDescent="0.25">
      <c r="A2836"/>
      <c r="B2836"/>
      <c r="C2836"/>
      <c r="D2836"/>
      <c r="E2836"/>
      <c r="F2836"/>
    </row>
    <row r="2837" spans="1:6" ht="15" x14ac:dyDescent="0.25">
      <c r="A2837"/>
      <c r="B2837"/>
      <c r="C2837"/>
      <c r="D2837"/>
      <c r="E2837"/>
      <c r="F2837"/>
    </row>
    <row r="2838" spans="1:6" ht="15" x14ac:dyDescent="0.25">
      <c r="A2838"/>
      <c r="B2838"/>
      <c r="C2838"/>
      <c r="D2838"/>
      <c r="E2838"/>
      <c r="F2838"/>
    </row>
    <row r="2839" spans="1:6" ht="15" x14ac:dyDescent="0.25">
      <c r="A2839"/>
      <c r="B2839"/>
      <c r="C2839"/>
      <c r="D2839"/>
      <c r="E2839"/>
      <c r="F2839"/>
    </row>
    <row r="2840" spans="1:6" ht="15" x14ac:dyDescent="0.25">
      <c r="A2840"/>
      <c r="B2840"/>
      <c r="C2840"/>
      <c r="D2840"/>
      <c r="E2840"/>
      <c r="F2840"/>
    </row>
    <row r="2841" spans="1:6" ht="15" x14ac:dyDescent="0.25">
      <c r="A2841"/>
      <c r="B2841"/>
      <c r="C2841"/>
      <c r="D2841"/>
      <c r="E2841"/>
      <c r="F2841"/>
    </row>
    <row r="2842" spans="1:6" ht="15" x14ac:dyDescent="0.25">
      <c r="A2842"/>
      <c r="B2842"/>
      <c r="C2842"/>
      <c r="D2842"/>
      <c r="E2842"/>
      <c r="F2842"/>
    </row>
    <row r="2843" spans="1:6" ht="15" x14ac:dyDescent="0.25">
      <c r="A2843"/>
      <c r="B2843"/>
      <c r="C2843"/>
      <c r="D2843"/>
      <c r="E2843"/>
      <c r="F2843"/>
    </row>
    <row r="2844" spans="1:6" ht="15" x14ac:dyDescent="0.25">
      <c r="A2844"/>
      <c r="B2844"/>
      <c r="C2844"/>
      <c r="D2844"/>
      <c r="E2844"/>
      <c r="F2844"/>
    </row>
    <row r="2845" spans="1:6" ht="15" x14ac:dyDescent="0.25">
      <c r="A2845"/>
      <c r="B2845"/>
      <c r="C2845"/>
      <c r="D2845"/>
      <c r="E2845"/>
      <c r="F2845"/>
    </row>
    <row r="2846" spans="1:6" ht="15" x14ac:dyDescent="0.25">
      <c r="A2846"/>
      <c r="B2846"/>
      <c r="C2846"/>
      <c r="D2846"/>
      <c r="E2846"/>
      <c r="F2846"/>
    </row>
    <row r="2847" spans="1:6" ht="15" x14ac:dyDescent="0.25">
      <c r="A2847"/>
      <c r="B2847"/>
      <c r="C2847"/>
      <c r="D2847"/>
      <c r="E2847"/>
      <c r="F2847"/>
    </row>
    <row r="2848" spans="1:6" ht="15" x14ac:dyDescent="0.25">
      <c r="A2848"/>
      <c r="B2848"/>
      <c r="C2848"/>
      <c r="D2848"/>
      <c r="E2848"/>
      <c r="F2848"/>
    </row>
    <row r="2849" spans="1:6" ht="15" x14ac:dyDescent="0.25">
      <c r="A2849"/>
      <c r="B2849"/>
      <c r="C2849"/>
      <c r="D2849"/>
      <c r="E2849"/>
      <c r="F2849"/>
    </row>
    <row r="2850" spans="1:6" ht="15" x14ac:dyDescent="0.25">
      <c r="A2850"/>
      <c r="B2850"/>
      <c r="C2850"/>
      <c r="D2850"/>
      <c r="E2850"/>
      <c r="F2850"/>
    </row>
    <row r="2851" spans="1:6" ht="15" x14ac:dyDescent="0.25">
      <c r="A2851"/>
      <c r="B2851"/>
      <c r="C2851"/>
      <c r="D2851"/>
      <c r="E2851"/>
      <c r="F2851"/>
    </row>
    <row r="2852" spans="1:6" ht="15" x14ac:dyDescent="0.25">
      <c r="A2852"/>
      <c r="B2852"/>
      <c r="C2852"/>
      <c r="D2852"/>
      <c r="E2852"/>
      <c r="F2852"/>
    </row>
    <row r="2853" spans="1:6" ht="15" x14ac:dyDescent="0.25">
      <c r="A2853"/>
      <c r="B2853"/>
      <c r="C2853"/>
      <c r="D2853"/>
      <c r="E2853"/>
      <c r="F2853"/>
    </row>
    <row r="2854" spans="1:6" ht="15" x14ac:dyDescent="0.25">
      <c r="A2854"/>
      <c r="B2854"/>
      <c r="C2854"/>
      <c r="D2854"/>
      <c r="E2854"/>
      <c r="F2854"/>
    </row>
    <row r="2855" spans="1:6" ht="15" x14ac:dyDescent="0.25">
      <c r="A2855"/>
      <c r="B2855"/>
      <c r="C2855"/>
      <c r="D2855"/>
      <c r="E2855"/>
      <c r="F2855"/>
    </row>
    <row r="2856" spans="1:6" ht="15" x14ac:dyDescent="0.25">
      <c r="A2856"/>
      <c r="B2856"/>
      <c r="C2856"/>
      <c r="D2856"/>
      <c r="E2856"/>
      <c r="F2856"/>
    </row>
    <row r="2857" spans="1:6" ht="15" x14ac:dyDescent="0.25">
      <c r="A2857"/>
      <c r="B2857"/>
      <c r="C2857"/>
      <c r="D2857"/>
      <c r="E2857"/>
      <c r="F2857"/>
    </row>
    <row r="2858" spans="1:6" ht="15" x14ac:dyDescent="0.25">
      <c r="A2858"/>
      <c r="B2858"/>
      <c r="C2858"/>
      <c r="D2858"/>
      <c r="E2858"/>
      <c r="F2858"/>
    </row>
    <row r="2859" spans="1:6" ht="15" x14ac:dyDescent="0.25">
      <c r="A2859"/>
      <c r="B2859"/>
      <c r="C2859"/>
      <c r="D2859"/>
      <c r="E2859"/>
      <c r="F2859"/>
    </row>
    <row r="2860" spans="1:6" ht="15" x14ac:dyDescent="0.25">
      <c r="A2860"/>
      <c r="B2860"/>
      <c r="C2860"/>
      <c r="D2860"/>
      <c r="E2860"/>
      <c r="F2860"/>
    </row>
    <row r="2861" spans="1:6" ht="15" x14ac:dyDescent="0.25">
      <c r="A2861"/>
      <c r="B2861"/>
      <c r="C2861"/>
      <c r="D2861"/>
      <c r="E2861"/>
      <c r="F2861"/>
    </row>
    <row r="2862" spans="1:6" ht="15" x14ac:dyDescent="0.25">
      <c r="A2862"/>
      <c r="B2862"/>
      <c r="C2862"/>
      <c r="D2862"/>
      <c r="E2862"/>
      <c r="F2862"/>
    </row>
    <row r="2863" spans="1:6" ht="15" x14ac:dyDescent="0.25">
      <c r="A2863"/>
      <c r="B2863"/>
      <c r="C2863"/>
      <c r="D2863"/>
      <c r="E2863"/>
      <c r="F2863"/>
    </row>
    <row r="2864" spans="1:6" ht="15" x14ac:dyDescent="0.25">
      <c r="A2864"/>
      <c r="B2864"/>
      <c r="C2864"/>
      <c r="D2864"/>
      <c r="E2864"/>
      <c r="F2864"/>
    </row>
    <row r="2865" spans="1:6" ht="15" x14ac:dyDescent="0.25">
      <c r="A2865"/>
      <c r="B2865"/>
      <c r="C2865"/>
      <c r="D2865"/>
      <c r="E2865"/>
      <c r="F2865"/>
    </row>
    <row r="2866" spans="1:6" ht="15" x14ac:dyDescent="0.25">
      <c r="A2866"/>
      <c r="B2866"/>
      <c r="C2866"/>
      <c r="D2866"/>
      <c r="E2866"/>
      <c r="F2866"/>
    </row>
    <row r="2867" spans="1:6" ht="15" x14ac:dyDescent="0.25">
      <c r="A2867"/>
      <c r="B2867"/>
      <c r="C2867"/>
      <c r="D2867"/>
      <c r="E2867"/>
      <c r="F2867"/>
    </row>
    <row r="2868" spans="1:6" ht="15" x14ac:dyDescent="0.25">
      <c r="A2868"/>
      <c r="B2868"/>
      <c r="C2868"/>
      <c r="D2868"/>
      <c r="E2868"/>
      <c r="F2868"/>
    </row>
    <row r="2869" spans="1:6" ht="15" x14ac:dyDescent="0.25">
      <c r="A2869"/>
      <c r="B2869"/>
      <c r="C2869"/>
      <c r="D2869"/>
      <c r="E2869"/>
      <c r="F2869"/>
    </row>
    <row r="2870" spans="1:6" ht="15" x14ac:dyDescent="0.25">
      <c r="A2870"/>
      <c r="B2870"/>
      <c r="C2870"/>
      <c r="D2870"/>
      <c r="E2870"/>
      <c r="F2870"/>
    </row>
    <row r="2871" spans="1:6" ht="15" x14ac:dyDescent="0.25">
      <c r="A2871"/>
      <c r="B2871"/>
      <c r="C2871"/>
      <c r="D2871"/>
      <c r="E2871"/>
      <c r="F2871"/>
    </row>
    <row r="2872" spans="1:6" ht="15" x14ac:dyDescent="0.25">
      <c r="A2872"/>
      <c r="B2872"/>
      <c r="C2872"/>
      <c r="D2872"/>
      <c r="E2872"/>
      <c r="F2872"/>
    </row>
    <row r="2873" spans="1:6" ht="15" x14ac:dyDescent="0.25">
      <c r="A2873"/>
      <c r="B2873"/>
      <c r="C2873"/>
      <c r="D2873"/>
      <c r="E2873"/>
      <c r="F2873"/>
    </row>
    <row r="2874" spans="1:6" ht="15" x14ac:dyDescent="0.25">
      <c r="A2874"/>
      <c r="B2874"/>
      <c r="C2874"/>
      <c r="D2874"/>
      <c r="E2874"/>
      <c r="F2874"/>
    </row>
    <row r="2875" spans="1:6" ht="15" x14ac:dyDescent="0.25">
      <c r="A2875"/>
      <c r="B2875"/>
      <c r="C2875"/>
      <c r="D2875"/>
      <c r="E2875"/>
      <c r="F2875"/>
    </row>
    <row r="2876" spans="1:6" ht="15" x14ac:dyDescent="0.25">
      <c r="A2876"/>
      <c r="B2876"/>
      <c r="C2876"/>
      <c r="D2876"/>
      <c r="E2876"/>
      <c r="F2876"/>
    </row>
    <row r="2877" spans="1:6" ht="15" x14ac:dyDescent="0.25">
      <c r="A2877"/>
      <c r="B2877"/>
      <c r="C2877"/>
      <c r="D2877"/>
      <c r="E2877"/>
      <c r="F2877"/>
    </row>
    <row r="2878" spans="1:6" ht="15" x14ac:dyDescent="0.25">
      <c r="A2878"/>
      <c r="B2878"/>
      <c r="C2878"/>
      <c r="D2878"/>
      <c r="E2878"/>
      <c r="F2878"/>
    </row>
    <row r="2879" spans="1:6" ht="15" x14ac:dyDescent="0.25">
      <c r="A2879"/>
      <c r="B2879"/>
      <c r="C2879"/>
      <c r="D2879"/>
      <c r="E2879"/>
      <c r="F2879"/>
    </row>
    <row r="2880" spans="1:6" ht="15" x14ac:dyDescent="0.25">
      <c r="A2880"/>
      <c r="B2880"/>
      <c r="C2880"/>
      <c r="D2880"/>
      <c r="E2880"/>
      <c r="F2880"/>
    </row>
    <row r="2881" spans="1:6" ht="15" x14ac:dyDescent="0.25">
      <c r="A2881"/>
      <c r="B2881"/>
      <c r="C2881"/>
      <c r="D2881"/>
      <c r="E2881"/>
      <c r="F2881"/>
    </row>
    <row r="2882" spans="1:6" ht="15" x14ac:dyDescent="0.25">
      <c r="A2882"/>
      <c r="B2882"/>
      <c r="C2882"/>
      <c r="D2882"/>
      <c r="E2882"/>
      <c r="F2882"/>
    </row>
    <row r="2883" spans="1:6" ht="15" x14ac:dyDescent="0.25">
      <c r="A2883"/>
      <c r="B2883"/>
      <c r="C2883"/>
      <c r="D2883"/>
      <c r="E2883"/>
      <c r="F2883"/>
    </row>
    <row r="2884" spans="1:6" ht="15" x14ac:dyDescent="0.25">
      <c r="A2884"/>
      <c r="B2884"/>
      <c r="C2884"/>
      <c r="D2884"/>
      <c r="E2884"/>
      <c r="F2884"/>
    </row>
    <row r="2885" spans="1:6" ht="15" x14ac:dyDescent="0.25">
      <c r="A2885"/>
      <c r="B2885"/>
      <c r="C2885"/>
      <c r="D2885"/>
      <c r="E2885"/>
      <c r="F2885"/>
    </row>
    <row r="2886" spans="1:6" ht="15" x14ac:dyDescent="0.25">
      <c r="A2886"/>
      <c r="B2886"/>
      <c r="C2886"/>
      <c r="D2886"/>
      <c r="E2886"/>
      <c r="F2886"/>
    </row>
    <row r="2887" spans="1:6" ht="15" x14ac:dyDescent="0.25">
      <c r="A2887"/>
      <c r="B2887"/>
      <c r="C2887"/>
      <c r="D2887"/>
      <c r="E2887"/>
      <c r="F2887"/>
    </row>
    <row r="2888" spans="1:6" ht="15" x14ac:dyDescent="0.25">
      <c r="A2888"/>
      <c r="B2888"/>
      <c r="C2888"/>
      <c r="D2888"/>
      <c r="E2888"/>
      <c r="F2888"/>
    </row>
    <row r="2889" spans="1:6" ht="15" x14ac:dyDescent="0.25">
      <c r="A2889"/>
      <c r="B2889"/>
      <c r="C2889"/>
      <c r="D2889"/>
      <c r="E2889"/>
      <c r="F2889"/>
    </row>
    <row r="2890" spans="1:6" ht="15" x14ac:dyDescent="0.25">
      <c r="A2890"/>
      <c r="B2890"/>
      <c r="C2890"/>
      <c r="D2890"/>
      <c r="E2890"/>
      <c r="F2890"/>
    </row>
    <row r="2891" spans="1:6" ht="15" x14ac:dyDescent="0.25">
      <c r="A2891"/>
      <c r="B2891"/>
      <c r="C2891"/>
      <c r="D2891"/>
      <c r="E2891"/>
      <c r="F2891"/>
    </row>
    <row r="2892" spans="1:6" ht="15" x14ac:dyDescent="0.25">
      <c r="A2892"/>
      <c r="B2892"/>
      <c r="C2892"/>
      <c r="D2892"/>
      <c r="E2892"/>
      <c r="F2892"/>
    </row>
    <row r="2893" spans="1:6" ht="15" x14ac:dyDescent="0.25">
      <c r="A2893"/>
      <c r="B2893"/>
      <c r="C2893"/>
      <c r="D2893"/>
      <c r="E2893"/>
      <c r="F2893"/>
    </row>
    <row r="2894" spans="1:6" ht="15" x14ac:dyDescent="0.25">
      <c r="A2894"/>
      <c r="B2894"/>
      <c r="C2894"/>
      <c r="D2894"/>
      <c r="E2894"/>
      <c r="F2894"/>
    </row>
    <row r="2895" spans="1:6" ht="15" x14ac:dyDescent="0.25">
      <c r="A2895"/>
      <c r="B2895"/>
      <c r="C2895"/>
      <c r="D2895"/>
      <c r="E2895"/>
      <c r="F2895"/>
    </row>
    <row r="2896" spans="1:6" ht="15" x14ac:dyDescent="0.25">
      <c r="A2896"/>
      <c r="B2896"/>
      <c r="C2896"/>
      <c r="D2896"/>
      <c r="E2896"/>
      <c r="F2896"/>
    </row>
    <row r="2897" spans="1:6" ht="15" x14ac:dyDescent="0.25">
      <c r="A2897"/>
      <c r="B2897"/>
      <c r="C2897"/>
      <c r="D2897"/>
      <c r="E2897"/>
      <c r="F2897"/>
    </row>
    <row r="2898" spans="1:6" ht="15" x14ac:dyDescent="0.25">
      <c r="A2898"/>
      <c r="B2898"/>
      <c r="C2898"/>
      <c r="D2898"/>
      <c r="E2898"/>
      <c r="F2898"/>
    </row>
    <row r="2899" spans="1:6" ht="15" x14ac:dyDescent="0.25">
      <c r="A2899"/>
      <c r="B2899"/>
      <c r="C2899"/>
      <c r="D2899"/>
      <c r="E2899"/>
      <c r="F2899"/>
    </row>
    <row r="2900" spans="1:6" ht="15" x14ac:dyDescent="0.25">
      <c r="A2900"/>
      <c r="B2900"/>
      <c r="C2900"/>
      <c r="D2900"/>
      <c r="E2900"/>
      <c r="F2900"/>
    </row>
    <row r="2901" spans="1:6" ht="15" x14ac:dyDescent="0.25">
      <c r="A2901"/>
      <c r="B2901"/>
      <c r="C2901"/>
      <c r="D2901"/>
      <c r="E2901"/>
      <c r="F2901"/>
    </row>
    <row r="2902" spans="1:6" ht="15" x14ac:dyDescent="0.25">
      <c r="A2902"/>
      <c r="B2902"/>
      <c r="C2902"/>
      <c r="D2902"/>
      <c r="E2902"/>
      <c r="F2902"/>
    </row>
    <row r="2903" spans="1:6" ht="15" x14ac:dyDescent="0.25">
      <c r="A2903"/>
      <c r="B2903"/>
      <c r="C2903"/>
      <c r="D2903"/>
      <c r="E2903"/>
      <c r="F2903"/>
    </row>
    <row r="2904" spans="1:6" ht="15" x14ac:dyDescent="0.25">
      <c r="A2904"/>
      <c r="B2904"/>
      <c r="C2904"/>
      <c r="D2904"/>
      <c r="E2904"/>
      <c r="F2904"/>
    </row>
    <row r="2905" spans="1:6" ht="15" x14ac:dyDescent="0.25">
      <c r="A2905"/>
      <c r="B2905"/>
      <c r="C2905"/>
      <c r="D2905"/>
      <c r="E2905"/>
      <c r="F2905"/>
    </row>
    <row r="2906" spans="1:6" ht="15" x14ac:dyDescent="0.25">
      <c r="A2906"/>
      <c r="B2906"/>
      <c r="C2906"/>
      <c r="D2906"/>
      <c r="E2906"/>
      <c r="F2906"/>
    </row>
    <row r="2907" spans="1:6" ht="15" x14ac:dyDescent="0.25">
      <c r="A2907"/>
      <c r="B2907"/>
      <c r="C2907"/>
      <c r="D2907"/>
      <c r="E2907"/>
      <c r="F2907"/>
    </row>
    <row r="2908" spans="1:6" ht="15" x14ac:dyDescent="0.25">
      <c r="A2908"/>
      <c r="B2908"/>
      <c r="C2908"/>
      <c r="D2908"/>
      <c r="E2908"/>
      <c r="F2908"/>
    </row>
    <row r="2909" spans="1:6" ht="15" x14ac:dyDescent="0.25">
      <c r="A2909"/>
      <c r="B2909"/>
      <c r="C2909"/>
      <c r="D2909"/>
      <c r="E2909"/>
      <c r="F2909"/>
    </row>
    <row r="2910" spans="1:6" ht="15" x14ac:dyDescent="0.25">
      <c r="A2910"/>
      <c r="B2910"/>
      <c r="C2910"/>
      <c r="D2910"/>
      <c r="E2910"/>
      <c r="F2910"/>
    </row>
    <row r="2911" spans="1:6" ht="15" x14ac:dyDescent="0.25">
      <c r="A2911"/>
      <c r="B2911"/>
      <c r="C2911"/>
      <c r="D2911"/>
      <c r="E2911"/>
      <c r="F2911"/>
    </row>
    <row r="2912" spans="1:6" ht="15" x14ac:dyDescent="0.25">
      <c r="A2912"/>
      <c r="B2912"/>
      <c r="C2912"/>
      <c r="D2912"/>
      <c r="E2912"/>
      <c r="F2912"/>
    </row>
    <row r="2913" spans="1:6" ht="15" x14ac:dyDescent="0.25">
      <c r="A2913"/>
      <c r="B2913"/>
      <c r="C2913"/>
      <c r="D2913"/>
      <c r="E2913"/>
      <c r="F2913"/>
    </row>
    <row r="2914" spans="1:6" ht="15" x14ac:dyDescent="0.25">
      <c r="A2914"/>
      <c r="B2914"/>
      <c r="C2914"/>
      <c r="D2914"/>
      <c r="E2914"/>
      <c r="F2914"/>
    </row>
    <row r="2915" spans="1:6" ht="15" x14ac:dyDescent="0.25">
      <c r="A2915"/>
      <c r="B2915"/>
      <c r="C2915"/>
      <c r="D2915"/>
      <c r="E2915"/>
      <c r="F2915"/>
    </row>
    <row r="2916" spans="1:6" ht="15" x14ac:dyDescent="0.25">
      <c r="A2916"/>
      <c r="B2916"/>
      <c r="C2916"/>
      <c r="D2916"/>
      <c r="E2916"/>
      <c r="F2916"/>
    </row>
    <row r="2917" spans="1:6" ht="15" x14ac:dyDescent="0.25">
      <c r="A2917"/>
      <c r="B2917"/>
      <c r="C2917"/>
      <c r="D2917"/>
      <c r="E2917"/>
      <c r="F2917"/>
    </row>
    <row r="2918" spans="1:6" ht="15" x14ac:dyDescent="0.25">
      <c r="A2918"/>
      <c r="B2918"/>
      <c r="C2918"/>
      <c r="D2918"/>
      <c r="E2918"/>
      <c r="F2918"/>
    </row>
    <row r="2919" spans="1:6" ht="15" x14ac:dyDescent="0.25">
      <c r="A2919"/>
      <c r="B2919"/>
      <c r="C2919"/>
      <c r="D2919"/>
      <c r="E2919"/>
      <c r="F2919"/>
    </row>
    <row r="2920" spans="1:6" ht="15" x14ac:dyDescent="0.25">
      <c r="A2920"/>
      <c r="B2920"/>
      <c r="C2920"/>
      <c r="D2920"/>
      <c r="E2920"/>
      <c r="F2920"/>
    </row>
    <row r="2921" spans="1:6" ht="15" x14ac:dyDescent="0.25">
      <c r="A2921"/>
      <c r="B2921"/>
      <c r="C2921"/>
      <c r="D2921"/>
      <c r="E2921"/>
      <c r="F2921"/>
    </row>
    <row r="2922" spans="1:6" ht="15" x14ac:dyDescent="0.25">
      <c r="A2922"/>
      <c r="B2922"/>
      <c r="C2922"/>
      <c r="D2922"/>
      <c r="E2922"/>
      <c r="F2922"/>
    </row>
    <row r="2923" spans="1:6" ht="15" x14ac:dyDescent="0.25">
      <c r="A2923"/>
      <c r="B2923"/>
      <c r="C2923"/>
      <c r="D2923"/>
      <c r="E2923"/>
      <c r="F2923"/>
    </row>
    <row r="2924" spans="1:6" ht="15" x14ac:dyDescent="0.25">
      <c r="A2924"/>
      <c r="B2924"/>
      <c r="C2924"/>
      <c r="D2924"/>
      <c r="E2924"/>
      <c r="F2924"/>
    </row>
    <row r="2925" spans="1:6" ht="15" x14ac:dyDescent="0.25">
      <c r="A2925"/>
      <c r="B2925"/>
      <c r="C2925"/>
      <c r="D2925"/>
      <c r="E2925"/>
      <c r="F2925"/>
    </row>
    <row r="2926" spans="1:6" ht="15" x14ac:dyDescent="0.25">
      <c r="A2926"/>
      <c r="B2926"/>
      <c r="C2926"/>
      <c r="D2926"/>
      <c r="E2926"/>
      <c r="F2926"/>
    </row>
    <row r="2927" spans="1:6" ht="15" x14ac:dyDescent="0.25">
      <c r="A2927"/>
      <c r="B2927"/>
      <c r="C2927"/>
      <c r="D2927"/>
      <c r="E2927"/>
      <c r="F2927"/>
    </row>
    <row r="2928" spans="1:6" ht="15" x14ac:dyDescent="0.25">
      <c r="A2928"/>
      <c r="B2928"/>
      <c r="C2928"/>
      <c r="D2928"/>
      <c r="E2928"/>
      <c r="F2928"/>
    </row>
    <row r="2929" spans="1:6" ht="15" x14ac:dyDescent="0.25">
      <c r="A2929"/>
      <c r="B2929"/>
      <c r="C2929"/>
      <c r="D2929"/>
      <c r="E2929"/>
      <c r="F2929"/>
    </row>
    <row r="2930" spans="1:6" ht="15" x14ac:dyDescent="0.25">
      <c r="A2930"/>
      <c r="B2930"/>
      <c r="C2930"/>
      <c r="D2930"/>
      <c r="E2930"/>
      <c r="F2930"/>
    </row>
    <row r="2931" spans="1:6" ht="15" x14ac:dyDescent="0.25">
      <c r="A2931"/>
      <c r="B2931"/>
      <c r="C2931"/>
      <c r="D2931"/>
      <c r="E2931"/>
      <c r="F2931"/>
    </row>
    <row r="2932" spans="1:6" ht="15" x14ac:dyDescent="0.25">
      <c r="A2932"/>
      <c r="B2932"/>
      <c r="C2932"/>
      <c r="D2932"/>
      <c r="E2932"/>
      <c r="F2932"/>
    </row>
    <row r="2933" spans="1:6" ht="15" x14ac:dyDescent="0.25">
      <c r="A2933"/>
      <c r="B2933"/>
      <c r="C2933"/>
      <c r="D2933"/>
      <c r="E2933"/>
      <c r="F2933"/>
    </row>
    <row r="2934" spans="1:6" ht="15" x14ac:dyDescent="0.25">
      <c r="A2934"/>
      <c r="B2934"/>
      <c r="C2934"/>
      <c r="D2934"/>
      <c r="E2934"/>
      <c r="F2934"/>
    </row>
    <row r="2935" spans="1:6" ht="15" x14ac:dyDescent="0.25">
      <c r="A2935"/>
      <c r="B2935"/>
      <c r="C2935"/>
      <c r="D2935"/>
      <c r="E2935"/>
      <c r="F2935"/>
    </row>
    <row r="2936" spans="1:6" ht="15" x14ac:dyDescent="0.25">
      <c r="A2936"/>
      <c r="B2936"/>
      <c r="C2936"/>
      <c r="D2936"/>
      <c r="E2936"/>
      <c r="F2936"/>
    </row>
    <row r="2937" spans="1:6" ht="15" x14ac:dyDescent="0.25">
      <c r="A2937"/>
      <c r="B2937"/>
      <c r="C2937"/>
      <c r="D2937"/>
      <c r="E2937"/>
      <c r="F2937"/>
    </row>
    <row r="2938" spans="1:6" ht="15" x14ac:dyDescent="0.25">
      <c r="A2938"/>
      <c r="B2938"/>
      <c r="C2938"/>
      <c r="D2938"/>
      <c r="E2938"/>
      <c r="F2938"/>
    </row>
    <row r="2939" spans="1:6" ht="15" x14ac:dyDescent="0.25">
      <c r="A2939"/>
      <c r="B2939"/>
      <c r="C2939"/>
      <c r="D2939"/>
      <c r="E2939"/>
      <c r="F2939"/>
    </row>
    <row r="2940" spans="1:6" ht="15" x14ac:dyDescent="0.25">
      <c r="A2940"/>
      <c r="B2940"/>
      <c r="C2940"/>
      <c r="D2940"/>
      <c r="E2940"/>
      <c r="F2940"/>
    </row>
    <row r="2941" spans="1:6" ht="15" x14ac:dyDescent="0.25">
      <c r="A2941"/>
      <c r="B2941"/>
      <c r="C2941"/>
      <c r="D2941"/>
      <c r="E2941"/>
      <c r="F2941"/>
    </row>
    <row r="2942" spans="1:6" ht="15" x14ac:dyDescent="0.25">
      <c r="A2942"/>
      <c r="B2942"/>
      <c r="C2942"/>
      <c r="D2942"/>
      <c r="E2942"/>
      <c r="F2942"/>
    </row>
    <row r="2943" spans="1:6" ht="15" x14ac:dyDescent="0.25">
      <c r="A2943"/>
      <c r="B2943"/>
      <c r="C2943"/>
      <c r="D2943"/>
      <c r="E2943"/>
      <c r="F2943"/>
    </row>
    <row r="2944" spans="1:6" ht="15" x14ac:dyDescent="0.25">
      <c r="A2944"/>
      <c r="B2944"/>
      <c r="C2944"/>
      <c r="D2944"/>
      <c r="E2944"/>
      <c r="F2944"/>
    </row>
    <row r="2945" spans="1:6" ht="15" x14ac:dyDescent="0.25">
      <c r="A2945"/>
      <c r="B2945"/>
      <c r="C2945"/>
      <c r="D2945"/>
      <c r="E2945"/>
      <c r="F2945"/>
    </row>
    <row r="2946" spans="1:6" ht="15" x14ac:dyDescent="0.25">
      <c r="A2946"/>
      <c r="B2946"/>
      <c r="C2946"/>
      <c r="D2946"/>
      <c r="E2946"/>
      <c r="F2946"/>
    </row>
    <row r="2947" spans="1:6" ht="15" x14ac:dyDescent="0.25">
      <c r="A2947"/>
      <c r="B2947"/>
      <c r="C2947"/>
      <c r="D2947"/>
      <c r="E2947"/>
      <c r="F2947"/>
    </row>
    <row r="2948" spans="1:6" ht="15" x14ac:dyDescent="0.25">
      <c r="A2948"/>
      <c r="B2948"/>
      <c r="C2948"/>
      <c r="D2948"/>
      <c r="E2948"/>
      <c r="F2948"/>
    </row>
    <row r="2949" spans="1:6" ht="15" x14ac:dyDescent="0.25">
      <c r="A2949"/>
      <c r="B2949"/>
      <c r="C2949"/>
      <c r="D2949"/>
      <c r="E2949"/>
      <c r="F2949"/>
    </row>
    <row r="2950" spans="1:6" ht="15" x14ac:dyDescent="0.25">
      <c r="A2950"/>
      <c r="B2950"/>
      <c r="C2950"/>
      <c r="D2950"/>
      <c r="E2950"/>
      <c r="F2950"/>
    </row>
    <row r="2951" spans="1:6" ht="15" x14ac:dyDescent="0.25">
      <c r="A2951"/>
      <c r="B2951"/>
      <c r="C2951"/>
      <c r="D2951"/>
      <c r="E2951"/>
      <c r="F2951"/>
    </row>
    <row r="2952" spans="1:6" ht="15" x14ac:dyDescent="0.25">
      <c r="A2952"/>
      <c r="B2952"/>
      <c r="C2952"/>
      <c r="D2952"/>
      <c r="E2952"/>
      <c r="F2952"/>
    </row>
    <row r="2953" spans="1:6" ht="15" x14ac:dyDescent="0.25">
      <c r="A2953"/>
      <c r="B2953"/>
      <c r="C2953"/>
      <c r="D2953"/>
      <c r="E2953"/>
      <c r="F2953"/>
    </row>
    <row r="2954" spans="1:6" ht="15" x14ac:dyDescent="0.25">
      <c r="A2954"/>
      <c r="B2954"/>
      <c r="C2954"/>
      <c r="D2954"/>
      <c r="E2954"/>
      <c r="F2954"/>
    </row>
    <row r="2955" spans="1:6" ht="15" x14ac:dyDescent="0.25">
      <c r="A2955"/>
      <c r="B2955"/>
      <c r="C2955"/>
      <c r="D2955"/>
      <c r="E2955"/>
      <c r="F2955"/>
    </row>
    <row r="2956" spans="1:6" ht="15" x14ac:dyDescent="0.25">
      <c r="A2956"/>
      <c r="B2956"/>
      <c r="C2956"/>
      <c r="D2956"/>
      <c r="E2956"/>
      <c r="F2956"/>
    </row>
    <row r="2957" spans="1:6" ht="15" x14ac:dyDescent="0.25">
      <c r="A2957"/>
      <c r="B2957"/>
      <c r="C2957"/>
      <c r="D2957"/>
      <c r="E2957"/>
      <c r="F2957"/>
    </row>
    <row r="2958" spans="1:6" ht="15" x14ac:dyDescent="0.25">
      <c r="A2958"/>
      <c r="B2958"/>
      <c r="C2958"/>
      <c r="D2958"/>
      <c r="E2958"/>
      <c r="F2958"/>
    </row>
    <row r="2959" spans="1:6" ht="15" x14ac:dyDescent="0.25">
      <c r="A2959"/>
      <c r="B2959"/>
      <c r="C2959"/>
      <c r="D2959"/>
      <c r="E2959"/>
      <c r="F2959"/>
    </row>
    <row r="2960" spans="1:6" ht="15" x14ac:dyDescent="0.25">
      <c r="A2960"/>
      <c r="B2960"/>
      <c r="C2960"/>
      <c r="D2960"/>
      <c r="E2960"/>
      <c r="F2960"/>
    </row>
    <row r="2961" spans="1:6" ht="15" x14ac:dyDescent="0.25">
      <c r="A2961"/>
      <c r="B2961"/>
      <c r="C2961"/>
      <c r="D2961"/>
      <c r="E2961"/>
      <c r="F2961"/>
    </row>
    <row r="2962" spans="1:6" ht="15" x14ac:dyDescent="0.25">
      <c r="A2962"/>
      <c r="B2962"/>
      <c r="C2962"/>
      <c r="D2962"/>
      <c r="E2962"/>
      <c r="F2962"/>
    </row>
    <row r="2963" spans="1:6" ht="15" x14ac:dyDescent="0.25">
      <c r="A2963"/>
      <c r="B2963"/>
      <c r="C2963"/>
      <c r="D2963"/>
      <c r="E2963"/>
      <c r="F2963"/>
    </row>
    <row r="2964" spans="1:6" ht="15" x14ac:dyDescent="0.25">
      <c r="A2964"/>
      <c r="B2964"/>
      <c r="C2964"/>
      <c r="D2964"/>
      <c r="E2964"/>
      <c r="F2964"/>
    </row>
    <row r="2965" spans="1:6" ht="15" x14ac:dyDescent="0.25">
      <c r="A2965"/>
      <c r="B2965"/>
      <c r="C2965"/>
      <c r="D2965"/>
      <c r="E2965"/>
      <c r="F2965"/>
    </row>
    <row r="2966" spans="1:6" ht="15" x14ac:dyDescent="0.25">
      <c r="A2966"/>
      <c r="B2966"/>
      <c r="C2966"/>
      <c r="D2966"/>
      <c r="E2966"/>
      <c r="F2966"/>
    </row>
    <row r="2967" spans="1:6" ht="15" x14ac:dyDescent="0.25">
      <c r="A2967"/>
      <c r="B2967"/>
      <c r="C2967"/>
      <c r="D2967"/>
      <c r="E2967"/>
      <c r="F2967"/>
    </row>
    <row r="2968" spans="1:6" ht="15" x14ac:dyDescent="0.25">
      <c r="A2968"/>
      <c r="B2968"/>
      <c r="C2968"/>
      <c r="D2968"/>
      <c r="E2968"/>
      <c r="F2968"/>
    </row>
    <row r="2969" spans="1:6" ht="15" x14ac:dyDescent="0.25">
      <c r="A2969"/>
      <c r="B2969"/>
      <c r="C2969"/>
      <c r="D2969"/>
      <c r="E2969"/>
      <c r="F2969"/>
    </row>
    <row r="2970" spans="1:6" ht="15" x14ac:dyDescent="0.25">
      <c r="A2970"/>
      <c r="B2970"/>
      <c r="C2970"/>
      <c r="D2970"/>
      <c r="E2970"/>
      <c r="F2970"/>
    </row>
    <row r="2971" spans="1:6" ht="15" x14ac:dyDescent="0.25">
      <c r="A2971"/>
      <c r="B2971"/>
      <c r="C2971"/>
      <c r="D2971"/>
      <c r="E2971"/>
      <c r="F2971"/>
    </row>
    <row r="2972" spans="1:6" ht="15" x14ac:dyDescent="0.25">
      <c r="A2972"/>
      <c r="B2972"/>
      <c r="C2972"/>
      <c r="D2972"/>
      <c r="E2972"/>
      <c r="F2972"/>
    </row>
    <row r="2973" spans="1:6" ht="15" x14ac:dyDescent="0.25">
      <c r="A2973"/>
      <c r="B2973"/>
      <c r="C2973"/>
      <c r="D2973"/>
      <c r="E2973"/>
      <c r="F2973"/>
    </row>
    <row r="2974" spans="1:6" ht="15" x14ac:dyDescent="0.25">
      <c r="A2974"/>
      <c r="B2974"/>
      <c r="C2974"/>
      <c r="D2974"/>
      <c r="E2974"/>
      <c r="F2974"/>
    </row>
    <row r="2975" spans="1:6" ht="15" x14ac:dyDescent="0.25">
      <c r="A2975"/>
      <c r="B2975"/>
      <c r="C2975"/>
      <c r="D2975"/>
      <c r="E2975"/>
      <c r="F2975"/>
    </row>
    <row r="2976" spans="1:6" ht="15" x14ac:dyDescent="0.25">
      <c r="A2976"/>
      <c r="B2976"/>
      <c r="C2976"/>
      <c r="D2976"/>
      <c r="E2976"/>
      <c r="F2976"/>
    </row>
    <row r="2977" spans="1:6" ht="15" x14ac:dyDescent="0.25">
      <c r="A2977"/>
      <c r="B2977"/>
      <c r="C2977"/>
      <c r="D2977"/>
      <c r="E2977"/>
      <c r="F2977"/>
    </row>
    <row r="2978" spans="1:6" ht="15" x14ac:dyDescent="0.25">
      <c r="A2978"/>
      <c r="B2978"/>
      <c r="C2978"/>
      <c r="D2978"/>
      <c r="E2978"/>
      <c r="F2978"/>
    </row>
    <row r="2979" spans="1:6" ht="15" x14ac:dyDescent="0.25">
      <c r="A2979"/>
      <c r="B2979"/>
      <c r="C2979"/>
      <c r="D2979"/>
      <c r="E2979"/>
      <c r="F2979"/>
    </row>
    <row r="2980" spans="1:6" ht="15" x14ac:dyDescent="0.25">
      <c r="A2980"/>
      <c r="B2980"/>
      <c r="C2980"/>
      <c r="D2980"/>
      <c r="E2980"/>
      <c r="F2980"/>
    </row>
    <row r="2981" spans="1:6" ht="15" x14ac:dyDescent="0.25">
      <c r="A2981"/>
      <c r="B2981"/>
      <c r="C2981"/>
      <c r="D2981"/>
      <c r="E2981"/>
      <c r="F2981"/>
    </row>
    <row r="2982" spans="1:6" ht="15" x14ac:dyDescent="0.25">
      <c r="A2982"/>
      <c r="B2982"/>
      <c r="C2982"/>
      <c r="D2982"/>
      <c r="E2982"/>
      <c r="F2982"/>
    </row>
    <row r="2983" spans="1:6" ht="15" x14ac:dyDescent="0.25">
      <c r="A2983"/>
      <c r="B2983"/>
      <c r="C2983"/>
      <c r="D2983"/>
      <c r="E2983"/>
      <c r="F2983"/>
    </row>
    <row r="2984" spans="1:6" ht="15" x14ac:dyDescent="0.25">
      <c r="A2984"/>
      <c r="B2984"/>
      <c r="C2984"/>
      <c r="D2984"/>
      <c r="E2984"/>
      <c r="F2984"/>
    </row>
    <row r="2985" spans="1:6" ht="15" x14ac:dyDescent="0.25">
      <c r="A2985"/>
      <c r="B2985"/>
      <c r="C2985"/>
      <c r="D2985"/>
      <c r="E2985"/>
      <c r="F2985"/>
    </row>
    <row r="2986" spans="1:6" ht="15" x14ac:dyDescent="0.25">
      <c r="A2986"/>
      <c r="B2986"/>
      <c r="C2986"/>
      <c r="D2986"/>
      <c r="E2986"/>
      <c r="F2986"/>
    </row>
    <row r="2987" spans="1:6" ht="15" x14ac:dyDescent="0.25">
      <c r="A2987"/>
      <c r="B2987"/>
      <c r="C2987"/>
      <c r="D2987"/>
      <c r="E2987"/>
      <c r="F2987"/>
    </row>
    <row r="2988" spans="1:6" ht="15" x14ac:dyDescent="0.25">
      <c r="A2988"/>
      <c r="B2988"/>
      <c r="C2988"/>
      <c r="D2988"/>
      <c r="E2988"/>
      <c r="F2988"/>
    </row>
    <row r="2989" spans="1:6" ht="15" x14ac:dyDescent="0.25">
      <c r="A2989"/>
      <c r="B2989"/>
      <c r="C2989"/>
      <c r="D2989"/>
      <c r="E2989"/>
      <c r="F2989"/>
    </row>
    <row r="2990" spans="1:6" ht="15" x14ac:dyDescent="0.25">
      <c r="A2990"/>
      <c r="B2990"/>
      <c r="C2990"/>
      <c r="D2990"/>
      <c r="E2990"/>
      <c r="F2990"/>
    </row>
    <row r="2991" spans="1:6" ht="15" x14ac:dyDescent="0.25">
      <c r="A2991"/>
      <c r="B2991"/>
      <c r="C2991"/>
      <c r="D2991"/>
      <c r="E2991"/>
      <c r="F2991"/>
    </row>
    <row r="2992" spans="1:6" ht="15" x14ac:dyDescent="0.25">
      <c r="A2992"/>
      <c r="B2992"/>
      <c r="C2992"/>
      <c r="D2992"/>
      <c r="E2992"/>
      <c r="F2992"/>
    </row>
    <row r="2993" spans="1:6" ht="15" x14ac:dyDescent="0.25">
      <c r="A2993"/>
      <c r="B2993"/>
      <c r="C2993"/>
      <c r="D2993"/>
      <c r="E2993"/>
      <c r="F2993"/>
    </row>
    <row r="2994" spans="1:6" ht="15" x14ac:dyDescent="0.25">
      <c r="A2994"/>
      <c r="B2994"/>
      <c r="C2994"/>
      <c r="D2994"/>
      <c r="E2994"/>
      <c r="F2994"/>
    </row>
    <row r="2995" spans="1:6" ht="15" x14ac:dyDescent="0.25">
      <c r="A2995"/>
      <c r="B2995"/>
      <c r="C2995"/>
      <c r="D2995"/>
      <c r="E2995"/>
      <c r="F2995"/>
    </row>
    <row r="2996" spans="1:6" ht="15" x14ac:dyDescent="0.25">
      <c r="A2996"/>
      <c r="B2996"/>
      <c r="C2996"/>
      <c r="D2996"/>
      <c r="E2996"/>
      <c r="F2996"/>
    </row>
    <row r="2997" spans="1:6" ht="15" x14ac:dyDescent="0.25">
      <c r="A2997"/>
      <c r="B2997"/>
      <c r="C2997"/>
      <c r="D2997"/>
      <c r="E2997"/>
      <c r="F2997"/>
    </row>
    <row r="2998" spans="1:6" ht="15" x14ac:dyDescent="0.25">
      <c r="A2998"/>
      <c r="B2998"/>
      <c r="C2998"/>
      <c r="D2998"/>
      <c r="E2998"/>
      <c r="F2998"/>
    </row>
    <row r="2999" spans="1:6" ht="15" x14ac:dyDescent="0.25">
      <c r="A2999"/>
      <c r="B2999"/>
      <c r="C2999"/>
      <c r="D2999"/>
      <c r="E2999"/>
      <c r="F2999"/>
    </row>
    <row r="3000" spans="1:6" ht="15" x14ac:dyDescent="0.25">
      <c r="A3000"/>
      <c r="B3000"/>
      <c r="C3000"/>
      <c r="D3000"/>
      <c r="E3000"/>
      <c r="F3000"/>
    </row>
    <row r="3001" spans="1:6" ht="15" x14ac:dyDescent="0.25">
      <c r="A3001"/>
      <c r="B3001"/>
      <c r="C3001"/>
      <c r="D3001"/>
      <c r="E3001"/>
      <c r="F3001"/>
    </row>
    <row r="3002" spans="1:6" ht="15" x14ac:dyDescent="0.25">
      <c r="A3002"/>
      <c r="B3002"/>
      <c r="C3002"/>
      <c r="D3002"/>
      <c r="E3002"/>
      <c r="F3002"/>
    </row>
    <row r="3003" spans="1:6" ht="15" x14ac:dyDescent="0.25">
      <c r="A3003"/>
      <c r="B3003"/>
      <c r="C3003"/>
      <c r="D3003"/>
      <c r="E3003"/>
      <c r="F3003"/>
    </row>
    <row r="3004" spans="1:6" ht="15" x14ac:dyDescent="0.25">
      <c r="A3004"/>
      <c r="B3004"/>
      <c r="C3004"/>
      <c r="D3004"/>
      <c r="E3004"/>
      <c r="F3004"/>
    </row>
    <row r="3005" spans="1:6" ht="15" x14ac:dyDescent="0.25">
      <c r="A3005"/>
      <c r="B3005"/>
      <c r="C3005"/>
      <c r="D3005"/>
      <c r="E3005"/>
      <c r="F3005"/>
    </row>
    <row r="3006" spans="1:6" ht="15" x14ac:dyDescent="0.25">
      <c r="A3006"/>
      <c r="B3006"/>
      <c r="C3006"/>
      <c r="D3006"/>
      <c r="E3006"/>
      <c r="F3006"/>
    </row>
    <row r="3007" spans="1:6" ht="15" x14ac:dyDescent="0.25">
      <c r="A3007"/>
      <c r="B3007"/>
      <c r="C3007"/>
      <c r="D3007"/>
      <c r="E3007"/>
      <c r="F3007"/>
    </row>
    <row r="3008" spans="1:6" ht="15" x14ac:dyDescent="0.25">
      <c r="A3008"/>
      <c r="B3008"/>
      <c r="C3008"/>
      <c r="D3008"/>
      <c r="E3008"/>
      <c r="F3008"/>
    </row>
    <row r="3009" spans="1:6" ht="15" x14ac:dyDescent="0.25">
      <c r="A3009"/>
      <c r="B3009"/>
      <c r="C3009"/>
      <c r="D3009"/>
      <c r="E3009"/>
      <c r="F3009"/>
    </row>
    <row r="3010" spans="1:6" ht="15" x14ac:dyDescent="0.25">
      <c r="A3010"/>
      <c r="B3010"/>
      <c r="C3010"/>
      <c r="D3010"/>
      <c r="E3010"/>
      <c r="F3010"/>
    </row>
    <row r="3011" spans="1:6" ht="15" x14ac:dyDescent="0.25">
      <c r="A3011"/>
      <c r="B3011"/>
      <c r="C3011"/>
      <c r="D3011"/>
      <c r="E3011"/>
      <c r="F3011"/>
    </row>
    <row r="3012" spans="1:6" ht="15" x14ac:dyDescent="0.25">
      <c r="A3012"/>
      <c r="B3012"/>
      <c r="C3012"/>
      <c r="D3012"/>
      <c r="E3012"/>
      <c r="F3012"/>
    </row>
    <row r="3013" spans="1:6" ht="15" x14ac:dyDescent="0.25">
      <c r="A3013"/>
      <c r="B3013"/>
      <c r="C3013"/>
      <c r="D3013"/>
      <c r="E3013"/>
      <c r="F3013"/>
    </row>
    <row r="3014" spans="1:6" ht="15" x14ac:dyDescent="0.25">
      <c r="A3014"/>
      <c r="B3014"/>
      <c r="C3014"/>
      <c r="D3014"/>
      <c r="E3014"/>
      <c r="F3014"/>
    </row>
    <row r="3015" spans="1:6" ht="15" x14ac:dyDescent="0.25">
      <c r="A3015"/>
      <c r="B3015"/>
      <c r="C3015"/>
      <c r="D3015"/>
      <c r="E3015"/>
      <c r="F3015"/>
    </row>
    <row r="3016" spans="1:6" ht="15" x14ac:dyDescent="0.25">
      <c r="A3016"/>
      <c r="B3016"/>
      <c r="C3016"/>
      <c r="D3016"/>
      <c r="E3016"/>
      <c r="F3016"/>
    </row>
    <row r="3017" spans="1:6" ht="15" x14ac:dyDescent="0.25">
      <c r="A3017"/>
      <c r="B3017"/>
      <c r="C3017"/>
      <c r="D3017"/>
      <c r="E3017"/>
      <c r="F3017"/>
    </row>
    <row r="3018" spans="1:6" ht="15" x14ac:dyDescent="0.25">
      <c r="A3018"/>
      <c r="B3018"/>
      <c r="C3018"/>
      <c r="D3018"/>
      <c r="E3018"/>
      <c r="F3018"/>
    </row>
    <row r="3019" spans="1:6" ht="15" x14ac:dyDescent="0.25">
      <c r="A3019"/>
      <c r="B3019"/>
      <c r="C3019"/>
      <c r="D3019"/>
      <c r="E3019"/>
      <c r="F3019"/>
    </row>
    <row r="3020" spans="1:6" ht="15" x14ac:dyDescent="0.25">
      <c r="A3020"/>
      <c r="B3020"/>
      <c r="C3020"/>
      <c r="D3020"/>
      <c r="E3020"/>
      <c r="F3020"/>
    </row>
    <row r="3021" spans="1:6" ht="15" x14ac:dyDescent="0.25">
      <c r="A3021"/>
      <c r="B3021"/>
      <c r="C3021"/>
      <c r="D3021"/>
      <c r="E3021"/>
      <c r="F3021"/>
    </row>
    <row r="3022" spans="1:6" ht="15" x14ac:dyDescent="0.25">
      <c r="A3022"/>
      <c r="B3022"/>
      <c r="C3022"/>
      <c r="D3022"/>
      <c r="E3022"/>
      <c r="F3022"/>
    </row>
    <row r="3023" spans="1:6" ht="15" x14ac:dyDescent="0.25">
      <c r="A3023"/>
      <c r="B3023"/>
      <c r="C3023"/>
      <c r="D3023"/>
      <c r="E3023"/>
      <c r="F3023"/>
    </row>
    <row r="3024" spans="1:6" ht="15" x14ac:dyDescent="0.25">
      <c r="A3024"/>
      <c r="B3024"/>
      <c r="C3024"/>
      <c r="D3024"/>
      <c r="E3024"/>
      <c r="F3024"/>
    </row>
    <row r="3025" spans="1:6" ht="15" x14ac:dyDescent="0.25">
      <c r="A3025"/>
      <c r="B3025"/>
      <c r="C3025"/>
      <c r="D3025"/>
      <c r="E3025"/>
      <c r="F3025"/>
    </row>
    <row r="3026" spans="1:6" ht="15" x14ac:dyDescent="0.25">
      <c r="A3026"/>
      <c r="B3026"/>
      <c r="C3026"/>
      <c r="D3026"/>
      <c r="E3026"/>
      <c r="F3026"/>
    </row>
    <row r="3027" spans="1:6" ht="15" x14ac:dyDescent="0.25">
      <c r="A3027"/>
      <c r="B3027"/>
      <c r="C3027"/>
      <c r="D3027"/>
      <c r="E3027"/>
      <c r="F3027"/>
    </row>
    <row r="3028" spans="1:6" ht="15" x14ac:dyDescent="0.25">
      <c r="A3028"/>
      <c r="B3028"/>
      <c r="C3028"/>
      <c r="D3028"/>
      <c r="E3028"/>
      <c r="F3028"/>
    </row>
    <row r="3029" spans="1:6" ht="15" x14ac:dyDescent="0.25">
      <c r="A3029"/>
      <c r="B3029"/>
      <c r="C3029"/>
      <c r="D3029"/>
      <c r="E3029"/>
      <c r="F3029"/>
    </row>
    <row r="3030" spans="1:6" ht="15" x14ac:dyDescent="0.25">
      <c r="A3030"/>
      <c r="B3030"/>
      <c r="C3030"/>
      <c r="D3030"/>
      <c r="E3030"/>
      <c r="F3030"/>
    </row>
    <row r="3031" spans="1:6" ht="15" x14ac:dyDescent="0.25">
      <c r="A3031"/>
      <c r="B3031"/>
      <c r="C3031"/>
      <c r="D3031"/>
      <c r="E3031"/>
      <c r="F3031"/>
    </row>
    <row r="3032" spans="1:6" ht="15" x14ac:dyDescent="0.25">
      <c r="A3032"/>
      <c r="B3032"/>
      <c r="C3032"/>
      <c r="D3032"/>
      <c r="E3032"/>
      <c r="F3032"/>
    </row>
    <row r="3033" spans="1:6" ht="15" x14ac:dyDescent="0.25">
      <c r="A3033"/>
      <c r="B3033"/>
      <c r="C3033"/>
      <c r="D3033"/>
      <c r="E3033"/>
      <c r="F3033"/>
    </row>
    <row r="3034" spans="1:6" ht="15" x14ac:dyDescent="0.25">
      <c r="A3034"/>
      <c r="B3034"/>
      <c r="C3034"/>
      <c r="D3034"/>
      <c r="E3034"/>
      <c r="F3034"/>
    </row>
    <row r="3035" spans="1:6" ht="15" x14ac:dyDescent="0.25">
      <c r="A3035"/>
      <c r="B3035"/>
      <c r="C3035"/>
      <c r="D3035"/>
      <c r="E3035"/>
      <c r="F3035"/>
    </row>
    <row r="3036" spans="1:6" ht="15" x14ac:dyDescent="0.25">
      <c r="A3036"/>
      <c r="B3036"/>
      <c r="C3036"/>
      <c r="D3036"/>
      <c r="E3036"/>
      <c r="F3036"/>
    </row>
    <row r="3037" spans="1:6" ht="15" x14ac:dyDescent="0.25">
      <c r="A3037"/>
      <c r="B3037"/>
      <c r="C3037"/>
      <c r="D3037"/>
      <c r="E3037"/>
      <c r="F3037"/>
    </row>
    <row r="3038" spans="1:6" ht="15" x14ac:dyDescent="0.25">
      <c r="A3038"/>
      <c r="B3038"/>
      <c r="C3038"/>
      <c r="D3038"/>
      <c r="E3038"/>
      <c r="F3038"/>
    </row>
    <row r="3039" spans="1:6" ht="15" x14ac:dyDescent="0.25">
      <c r="A3039"/>
      <c r="B3039"/>
      <c r="C3039"/>
      <c r="D3039"/>
      <c r="E3039"/>
      <c r="F3039"/>
    </row>
    <row r="3040" spans="1:6" ht="15" x14ac:dyDescent="0.25">
      <c r="A3040"/>
      <c r="B3040"/>
      <c r="C3040"/>
      <c r="D3040"/>
      <c r="E3040"/>
      <c r="F3040"/>
    </row>
    <row r="3041" spans="1:6" ht="15" x14ac:dyDescent="0.25">
      <c r="A3041"/>
      <c r="B3041"/>
      <c r="C3041"/>
      <c r="D3041"/>
      <c r="E3041"/>
      <c r="F3041"/>
    </row>
    <row r="3042" spans="1:6" ht="15" x14ac:dyDescent="0.25">
      <c r="A3042"/>
      <c r="B3042"/>
      <c r="C3042"/>
      <c r="D3042"/>
      <c r="E3042"/>
      <c r="F3042"/>
    </row>
    <row r="3043" spans="1:6" ht="15" x14ac:dyDescent="0.25">
      <c r="A3043"/>
      <c r="B3043"/>
      <c r="C3043"/>
      <c r="D3043"/>
      <c r="E3043"/>
      <c r="F3043"/>
    </row>
    <row r="3044" spans="1:6" ht="15" x14ac:dyDescent="0.25">
      <c r="A3044"/>
      <c r="B3044"/>
      <c r="C3044"/>
      <c r="D3044"/>
      <c r="E3044"/>
      <c r="F3044"/>
    </row>
    <row r="3045" spans="1:6" ht="15" x14ac:dyDescent="0.25">
      <c r="A3045"/>
      <c r="B3045"/>
      <c r="C3045"/>
      <c r="D3045"/>
      <c r="E3045"/>
      <c r="F3045"/>
    </row>
    <row r="3046" spans="1:6" ht="15" x14ac:dyDescent="0.25">
      <c r="A3046"/>
      <c r="B3046"/>
      <c r="C3046"/>
      <c r="D3046"/>
      <c r="E3046"/>
      <c r="F3046"/>
    </row>
    <row r="3047" spans="1:6" ht="15" x14ac:dyDescent="0.25">
      <c r="A3047"/>
      <c r="B3047"/>
      <c r="C3047"/>
      <c r="D3047"/>
      <c r="E3047"/>
      <c r="F3047"/>
    </row>
    <row r="3048" spans="1:6" ht="15" x14ac:dyDescent="0.25">
      <c r="A3048"/>
      <c r="B3048"/>
      <c r="C3048"/>
      <c r="D3048"/>
      <c r="E3048"/>
      <c r="F3048"/>
    </row>
    <row r="3049" spans="1:6" ht="15" x14ac:dyDescent="0.25">
      <c r="A3049"/>
      <c r="B3049"/>
      <c r="C3049"/>
      <c r="D3049"/>
      <c r="E3049"/>
      <c r="F3049"/>
    </row>
    <row r="3050" spans="1:6" ht="15" x14ac:dyDescent="0.25">
      <c r="A3050"/>
      <c r="B3050"/>
      <c r="C3050"/>
      <c r="D3050"/>
      <c r="E3050"/>
      <c r="F3050"/>
    </row>
    <row r="3051" spans="1:6" ht="15" x14ac:dyDescent="0.25">
      <c r="A3051"/>
      <c r="B3051"/>
      <c r="C3051"/>
      <c r="D3051"/>
      <c r="E3051"/>
      <c r="F3051"/>
    </row>
    <row r="3052" spans="1:6" ht="15" x14ac:dyDescent="0.25">
      <c r="A3052"/>
      <c r="B3052"/>
      <c r="C3052"/>
      <c r="D3052"/>
      <c r="E3052"/>
      <c r="F3052"/>
    </row>
    <row r="3053" spans="1:6" ht="15" x14ac:dyDescent="0.25">
      <c r="A3053"/>
      <c r="B3053"/>
      <c r="C3053"/>
      <c r="D3053"/>
      <c r="E3053"/>
      <c r="F3053"/>
    </row>
    <row r="3054" spans="1:6" ht="15" x14ac:dyDescent="0.25">
      <c r="A3054"/>
      <c r="B3054"/>
      <c r="C3054"/>
      <c r="D3054"/>
      <c r="E3054"/>
      <c r="F3054"/>
    </row>
    <row r="3055" spans="1:6" ht="15" x14ac:dyDescent="0.25">
      <c r="A3055"/>
      <c r="B3055"/>
      <c r="C3055"/>
      <c r="D3055"/>
      <c r="E3055"/>
      <c r="F3055"/>
    </row>
    <row r="3056" spans="1:6" ht="15" x14ac:dyDescent="0.25">
      <c r="A3056"/>
      <c r="B3056"/>
      <c r="C3056"/>
      <c r="D3056"/>
      <c r="E3056"/>
      <c r="F3056"/>
    </row>
    <row r="3057" spans="1:6" ht="15" x14ac:dyDescent="0.25">
      <c r="A3057"/>
      <c r="B3057"/>
      <c r="C3057"/>
      <c r="D3057"/>
      <c r="E3057"/>
      <c r="F3057"/>
    </row>
    <row r="3058" spans="1:6" ht="15" x14ac:dyDescent="0.25">
      <c r="A3058"/>
      <c r="B3058"/>
      <c r="C3058"/>
      <c r="D3058"/>
      <c r="E3058"/>
      <c r="F3058"/>
    </row>
    <row r="3059" spans="1:6" ht="15" x14ac:dyDescent="0.25">
      <c r="A3059"/>
      <c r="B3059"/>
      <c r="C3059"/>
      <c r="D3059"/>
      <c r="E3059"/>
      <c r="F3059"/>
    </row>
    <row r="3060" spans="1:6" ht="15" x14ac:dyDescent="0.25">
      <c r="A3060"/>
      <c r="B3060"/>
      <c r="C3060"/>
      <c r="D3060"/>
      <c r="E3060"/>
      <c r="F3060"/>
    </row>
    <row r="3061" spans="1:6" ht="15" x14ac:dyDescent="0.25">
      <c r="A3061"/>
      <c r="B3061"/>
      <c r="C3061"/>
      <c r="D3061"/>
      <c r="E3061"/>
      <c r="F3061"/>
    </row>
    <row r="3062" spans="1:6" ht="15" x14ac:dyDescent="0.25">
      <c r="A3062"/>
      <c r="B3062"/>
      <c r="C3062"/>
      <c r="D3062"/>
      <c r="E3062"/>
      <c r="F3062"/>
    </row>
    <row r="3063" spans="1:6" ht="15" x14ac:dyDescent="0.25">
      <c r="A3063"/>
      <c r="B3063"/>
      <c r="C3063"/>
      <c r="D3063"/>
      <c r="E3063"/>
      <c r="F3063"/>
    </row>
    <row r="3064" spans="1:6" ht="15" x14ac:dyDescent="0.25">
      <c r="A3064"/>
      <c r="B3064"/>
      <c r="C3064"/>
      <c r="D3064"/>
      <c r="E3064"/>
      <c r="F3064"/>
    </row>
    <row r="3065" spans="1:6" ht="15" x14ac:dyDescent="0.25">
      <c r="A3065"/>
      <c r="B3065"/>
      <c r="C3065"/>
      <c r="D3065"/>
      <c r="E3065"/>
      <c r="F3065"/>
    </row>
    <row r="3066" spans="1:6" ht="15" x14ac:dyDescent="0.25">
      <c r="A3066"/>
      <c r="B3066"/>
      <c r="C3066"/>
      <c r="D3066"/>
      <c r="E3066"/>
      <c r="F3066"/>
    </row>
    <row r="3067" spans="1:6" ht="15" x14ac:dyDescent="0.25">
      <c r="A3067"/>
      <c r="B3067"/>
      <c r="C3067"/>
      <c r="D3067"/>
      <c r="E3067"/>
      <c r="F3067"/>
    </row>
    <row r="3068" spans="1:6" ht="15" x14ac:dyDescent="0.25">
      <c r="A3068"/>
      <c r="B3068"/>
      <c r="C3068"/>
      <c r="D3068"/>
      <c r="E3068"/>
      <c r="F3068"/>
    </row>
    <row r="3069" spans="1:6" ht="15" x14ac:dyDescent="0.25">
      <c r="A3069"/>
      <c r="B3069"/>
      <c r="C3069"/>
      <c r="D3069"/>
      <c r="E3069"/>
      <c r="F3069"/>
    </row>
    <row r="3070" spans="1:6" ht="15" x14ac:dyDescent="0.25">
      <c r="A3070"/>
      <c r="B3070"/>
      <c r="C3070"/>
      <c r="D3070"/>
      <c r="E3070"/>
      <c r="F3070"/>
    </row>
    <row r="3071" spans="1:6" ht="15" x14ac:dyDescent="0.25">
      <c r="A3071"/>
      <c r="B3071"/>
      <c r="C3071"/>
      <c r="D3071"/>
      <c r="E3071"/>
      <c r="F3071"/>
    </row>
    <row r="3072" spans="1:6" ht="15" x14ac:dyDescent="0.25">
      <c r="A3072"/>
      <c r="B3072"/>
      <c r="C3072"/>
      <c r="D3072"/>
      <c r="E3072"/>
      <c r="F3072"/>
    </row>
    <row r="3073" spans="1:6" ht="15" x14ac:dyDescent="0.25">
      <c r="A3073"/>
      <c r="B3073"/>
      <c r="C3073"/>
      <c r="D3073"/>
      <c r="E3073"/>
      <c r="F3073"/>
    </row>
    <row r="3074" spans="1:6" ht="15" x14ac:dyDescent="0.25">
      <c r="A3074"/>
      <c r="B3074"/>
      <c r="C3074"/>
      <c r="D3074"/>
      <c r="E3074"/>
      <c r="F3074"/>
    </row>
    <row r="3075" spans="1:6" ht="15" x14ac:dyDescent="0.25">
      <c r="A3075"/>
      <c r="B3075"/>
      <c r="C3075"/>
      <c r="D3075"/>
      <c r="E3075"/>
      <c r="F3075"/>
    </row>
    <row r="3076" spans="1:6" ht="15" x14ac:dyDescent="0.25">
      <c r="A3076"/>
      <c r="B3076"/>
      <c r="C3076"/>
      <c r="D3076"/>
      <c r="E3076"/>
      <c r="F3076"/>
    </row>
    <row r="3077" spans="1:6" ht="15" x14ac:dyDescent="0.25">
      <c r="A3077"/>
      <c r="B3077"/>
      <c r="C3077"/>
      <c r="D3077"/>
      <c r="E3077"/>
      <c r="F3077"/>
    </row>
    <row r="3078" spans="1:6" ht="15" x14ac:dyDescent="0.25">
      <c r="A3078"/>
      <c r="B3078"/>
      <c r="C3078"/>
      <c r="D3078"/>
      <c r="E3078"/>
      <c r="F3078"/>
    </row>
    <row r="3079" spans="1:6" ht="15" x14ac:dyDescent="0.25">
      <c r="A3079"/>
      <c r="B3079"/>
      <c r="C3079"/>
      <c r="D3079"/>
      <c r="E3079"/>
      <c r="F3079"/>
    </row>
    <row r="3080" spans="1:6" ht="15" x14ac:dyDescent="0.25">
      <c r="A3080"/>
      <c r="B3080"/>
      <c r="C3080"/>
      <c r="D3080"/>
      <c r="E3080"/>
      <c r="F3080"/>
    </row>
    <row r="3081" spans="1:6" ht="15" x14ac:dyDescent="0.25">
      <c r="A3081"/>
      <c r="B3081"/>
      <c r="C3081"/>
      <c r="D3081"/>
      <c r="E3081"/>
      <c r="F3081"/>
    </row>
    <row r="3082" spans="1:6" ht="15" x14ac:dyDescent="0.25">
      <c r="A3082"/>
      <c r="B3082"/>
      <c r="C3082"/>
      <c r="D3082"/>
      <c r="E3082"/>
      <c r="F3082"/>
    </row>
    <row r="3083" spans="1:6" ht="15" x14ac:dyDescent="0.25">
      <c r="A3083"/>
      <c r="B3083"/>
      <c r="C3083"/>
      <c r="D3083"/>
      <c r="E3083"/>
      <c r="F3083"/>
    </row>
    <row r="3084" spans="1:6" ht="15" x14ac:dyDescent="0.25">
      <c r="A3084"/>
      <c r="B3084"/>
      <c r="C3084"/>
      <c r="D3084"/>
      <c r="E3084"/>
      <c r="F3084"/>
    </row>
    <row r="3085" spans="1:6" ht="15" x14ac:dyDescent="0.25">
      <c r="A3085"/>
      <c r="B3085"/>
      <c r="C3085"/>
      <c r="D3085"/>
      <c r="E3085"/>
      <c r="F3085"/>
    </row>
    <row r="3086" spans="1:6" ht="15" x14ac:dyDescent="0.25">
      <c r="A3086"/>
      <c r="B3086"/>
      <c r="C3086"/>
      <c r="D3086"/>
      <c r="E3086"/>
      <c r="F3086"/>
    </row>
    <row r="3087" spans="1:6" ht="15" x14ac:dyDescent="0.25">
      <c r="A3087"/>
      <c r="B3087"/>
      <c r="C3087"/>
      <c r="D3087"/>
      <c r="E3087"/>
      <c r="F3087"/>
    </row>
    <row r="3088" spans="1:6" ht="15" x14ac:dyDescent="0.25">
      <c r="A3088"/>
      <c r="B3088"/>
      <c r="C3088"/>
      <c r="D3088"/>
      <c r="E3088"/>
      <c r="F3088"/>
    </row>
    <row r="3089" spans="1:6" ht="15" x14ac:dyDescent="0.25">
      <c r="A3089"/>
      <c r="B3089"/>
      <c r="C3089"/>
      <c r="D3089"/>
      <c r="E3089"/>
      <c r="F3089"/>
    </row>
    <row r="3090" spans="1:6" ht="15" x14ac:dyDescent="0.25">
      <c r="A3090"/>
      <c r="B3090"/>
      <c r="C3090"/>
      <c r="D3090"/>
      <c r="E3090"/>
      <c r="F3090"/>
    </row>
    <row r="3091" spans="1:6" ht="15" x14ac:dyDescent="0.25">
      <c r="A3091"/>
      <c r="B3091"/>
      <c r="C3091"/>
      <c r="D3091"/>
      <c r="E3091"/>
      <c r="F3091"/>
    </row>
    <row r="3092" spans="1:6" ht="15" x14ac:dyDescent="0.25">
      <c r="A3092"/>
      <c r="B3092"/>
      <c r="C3092"/>
      <c r="D3092"/>
      <c r="E3092"/>
      <c r="F3092"/>
    </row>
    <row r="3093" spans="1:6" ht="15" x14ac:dyDescent="0.25">
      <c r="A3093"/>
      <c r="B3093"/>
      <c r="C3093"/>
      <c r="D3093"/>
      <c r="E3093"/>
      <c r="F3093"/>
    </row>
    <row r="3094" spans="1:6" ht="15" x14ac:dyDescent="0.25">
      <c r="A3094"/>
      <c r="B3094"/>
      <c r="C3094"/>
      <c r="D3094"/>
      <c r="E3094"/>
      <c r="F3094"/>
    </row>
    <row r="3095" spans="1:6" ht="15" x14ac:dyDescent="0.25">
      <c r="A3095"/>
      <c r="B3095"/>
      <c r="C3095"/>
      <c r="D3095"/>
      <c r="E3095"/>
      <c r="F3095"/>
    </row>
    <row r="3096" spans="1:6" ht="15" x14ac:dyDescent="0.25">
      <c r="A3096"/>
      <c r="B3096"/>
      <c r="C3096"/>
      <c r="D3096"/>
      <c r="E3096"/>
      <c r="F3096"/>
    </row>
    <row r="3097" spans="1:6" ht="15" x14ac:dyDescent="0.25">
      <c r="A3097"/>
      <c r="B3097"/>
      <c r="C3097"/>
      <c r="D3097"/>
      <c r="E3097"/>
      <c r="F3097"/>
    </row>
    <row r="3098" spans="1:6" ht="15" x14ac:dyDescent="0.25">
      <c r="A3098"/>
      <c r="B3098"/>
      <c r="C3098"/>
      <c r="D3098"/>
      <c r="E3098"/>
      <c r="F3098"/>
    </row>
    <row r="3099" spans="1:6" ht="15" x14ac:dyDescent="0.25">
      <c r="A3099"/>
      <c r="B3099"/>
      <c r="C3099"/>
      <c r="D3099"/>
      <c r="E3099"/>
      <c r="F3099"/>
    </row>
    <row r="3100" spans="1:6" ht="15" x14ac:dyDescent="0.25">
      <c r="A3100"/>
      <c r="B3100"/>
      <c r="C3100"/>
      <c r="D3100"/>
      <c r="E3100"/>
      <c r="F3100"/>
    </row>
    <row r="3101" spans="1:6" ht="15" x14ac:dyDescent="0.25">
      <c r="A3101"/>
      <c r="B3101"/>
      <c r="C3101"/>
      <c r="D3101"/>
      <c r="E3101"/>
      <c r="F3101"/>
    </row>
    <row r="3102" spans="1:6" ht="15" x14ac:dyDescent="0.25">
      <c r="A3102"/>
      <c r="B3102"/>
      <c r="C3102"/>
      <c r="D3102"/>
      <c r="E3102"/>
      <c r="F3102"/>
    </row>
    <row r="3103" spans="1:6" ht="15" x14ac:dyDescent="0.25">
      <c r="A3103"/>
      <c r="B3103"/>
      <c r="C3103"/>
      <c r="D3103"/>
      <c r="E3103"/>
      <c r="F3103"/>
    </row>
    <row r="3104" spans="1:6" ht="15" x14ac:dyDescent="0.25">
      <c r="A3104"/>
      <c r="B3104"/>
      <c r="C3104"/>
      <c r="D3104"/>
      <c r="E3104"/>
      <c r="F3104"/>
    </row>
    <row r="3105" spans="1:6" ht="15" x14ac:dyDescent="0.25">
      <c r="A3105"/>
      <c r="B3105"/>
      <c r="C3105"/>
      <c r="D3105"/>
      <c r="E3105"/>
      <c r="F3105"/>
    </row>
    <row r="3106" spans="1:6" ht="15" x14ac:dyDescent="0.25">
      <c r="A3106"/>
      <c r="B3106"/>
      <c r="C3106"/>
      <c r="D3106"/>
      <c r="E3106"/>
      <c r="F3106"/>
    </row>
    <row r="3107" spans="1:6" ht="15" x14ac:dyDescent="0.25">
      <c r="A3107"/>
      <c r="B3107"/>
      <c r="C3107"/>
      <c r="D3107"/>
      <c r="E3107"/>
      <c r="F3107"/>
    </row>
    <row r="3108" spans="1:6" ht="15" x14ac:dyDescent="0.25">
      <c r="A3108"/>
      <c r="B3108"/>
      <c r="C3108"/>
      <c r="D3108"/>
      <c r="E3108"/>
      <c r="F3108"/>
    </row>
    <row r="3109" spans="1:6" ht="15" x14ac:dyDescent="0.25">
      <c r="A3109"/>
      <c r="B3109"/>
      <c r="C3109"/>
      <c r="D3109"/>
      <c r="E3109"/>
      <c r="F3109"/>
    </row>
    <row r="3110" spans="1:6" ht="15" x14ac:dyDescent="0.25">
      <c r="A3110"/>
      <c r="B3110"/>
      <c r="C3110"/>
      <c r="D3110"/>
      <c r="E3110"/>
      <c r="F3110"/>
    </row>
    <row r="3111" spans="1:6" ht="15" x14ac:dyDescent="0.25">
      <c r="A3111"/>
      <c r="B3111"/>
      <c r="C3111"/>
      <c r="D3111"/>
      <c r="E3111"/>
      <c r="F3111"/>
    </row>
    <row r="3112" spans="1:6" ht="15" x14ac:dyDescent="0.25">
      <c r="A3112"/>
      <c r="B3112"/>
      <c r="C3112"/>
      <c r="D3112"/>
      <c r="E3112"/>
      <c r="F3112"/>
    </row>
    <row r="3113" spans="1:6" ht="15" x14ac:dyDescent="0.25">
      <c r="A3113"/>
      <c r="B3113"/>
      <c r="C3113"/>
      <c r="D3113"/>
      <c r="E3113"/>
      <c r="F3113"/>
    </row>
    <row r="3114" spans="1:6" ht="15" x14ac:dyDescent="0.25">
      <c r="A3114"/>
      <c r="B3114"/>
      <c r="C3114"/>
      <c r="D3114"/>
      <c r="E3114"/>
      <c r="F3114"/>
    </row>
    <row r="3115" spans="1:6" ht="15" x14ac:dyDescent="0.25">
      <c r="A3115"/>
      <c r="B3115"/>
      <c r="C3115"/>
      <c r="D3115"/>
      <c r="E3115"/>
      <c r="F3115"/>
    </row>
    <row r="3116" spans="1:6" ht="15" x14ac:dyDescent="0.25">
      <c r="A3116"/>
      <c r="B3116"/>
      <c r="C3116"/>
      <c r="D3116"/>
      <c r="E3116"/>
      <c r="F3116"/>
    </row>
    <row r="3117" spans="1:6" ht="15" x14ac:dyDescent="0.25">
      <c r="A3117"/>
      <c r="B3117"/>
      <c r="C3117"/>
      <c r="D3117"/>
      <c r="E3117"/>
      <c r="F3117"/>
    </row>
    <row r="3118" spans="1:6" ht="15" x14ac:dyDescent="0.25">
      <c r="A3118"/>
      <c r="B3118"/>
      <c r="C3118"/>
      <c r="D3118"/>
      <c r="E3118"/>
      <c r="F3118"/>
    </row>
    <row r="3119" spans="1:6" ht="15" x14ac:dyDescent="0.25">
      <c r="A3119"/>
      <c r="B3119"/>
      <c r="C3119"/>
      <c r="D3119"/>
      <c r="E3119"/>
      <c r="F3119"/>
    </row>
    <row r="3120" spans="1:6" ht="15" x14ac:dyDescent="0.25">
      <c r="A3120"/>
      <c r="B3120"/>
      <c r="C3120"/>
      <c r="D3120"/>
      <c r="E3120"/>
      <c r="F3120"/>
    </row>
    <row r="3121" spans="1:6" ht="15" x14ac:dyDescent="0.25">
      <c r="A3121"/>
      <c r="B3121"/>
      <c r="C3121"/>
      <c r="D3121"/>
      <c r="E3121"/>
      <c r="F3121"/>
    </row>
    <row r="3122" spans="1:6" ht="15" x14ac:dyDescent="0.25">
      <c r="A3122"/>
      <c r="B3122"/>
      <c r="C3122"/>
      <c r="D3122"/>
      <c r="E3122"/>
      <c r="F3122"/>
    </row>
    <row r="3123" spans="1:6" ht="15" x14ac:dyDescent="0.25">
      <c r="A3123"/>
      <c r="B3123"/>
      <c r="C3123"/>
      <c r="D3123"/>
      <c r="E3123"/>
      <c r="F3123"/>
    </row>
    <row r="3124" spans="1:6" ht="15" x14ac:dyDescent="0.25">
      <c r="A3124"/>
      <c r="B3124"/>
      <c r="C3124"/>
      <c r="D3124"/>
      <c r="E3124"/>
      <c r="F3124"/>
    </row>
    <row r="3125" spans="1:6" ht="15" x14ac:dyDescent="0.25">
      <c r="A3125"/>
      <c r="B3125"/>
      <c r="C3125"/>
      <c r="D3125"/>
      <c r="E3125"/>
      <c r="F3125"/>
    </row>
    <row r="3126" spans="1:6" ht="15" x14ac:dyDescent="0.25">
      <c r="A3126"/>
      <c r="B3126"/>
      <c r="C3126"/>
      <c r="D3126"/>
      <c r="E3126"/>
      <c r="F3126"/>
    </row>
    <row r="3127" spans="1:6" ht="15" x14ac:dyDescent="0.25">
      <c r="A3127"/>
      <c r="B3127"/>
      <c r="C3127"/>
      <c r="D3127"/>
      <c r="E3127"/>
      <c r="F3127"/>
    </row>
    <row r="3128" spans="1:6" ht="15" x14ac:dyDescent="0.25">
      <c r="A3128"/>
      <c r="B3128"/>
      <c r="C3128"/>
      <c r="D3128"/>
      <c r="E3128"/>
      <c r="F3128"/>
    </row>
    <row r="3129" spans="1:6" ht="15" x14ac:dyDescent="0.25">
      <c r="A3129"/>
      <c r="B3129"/>
      <c r="C3129"/>
      <c r="D3129"/>
      <c r="E3129"/>
      <c r="F3129"/>
    </row>
    <row r="3130" spans="1:6" ht="15" x14ac:dyDescent="0.25">
      <c r="A3130"/>
      <c r="B3130"/>
      <c r="C3130"/>
      <c r="D3130"/>
      <c r="E3130"/>
      <c r="F3130"/>
    </row>
    <row r="3131" spans="1:6" ht="15" x14ac:dyDescent="0.25">
      <c r="A3131"/>
      <c r="B3131"/>
      <c r="C3131"/>
      <c r="D3131"/>
      <c r="E3131"/>
      <c r="F3131"/>
    </row>
    <row r="3132" spans="1:6" ht="15" x14ac:dyDescent="0.25">
      <c r="A3132"/>
      <c r="B3132"/>
      <c r="C3132"/>
      <c r="D3132"/>
      <c r="E3132"/>
      <c r="F3132"/>
    </row>
    <row r="3133" spans="1:6" ht="15" x14ac:dyDescent="0.25">
      <c r="A3133"/>
      <c r="B3133"/>
      <c r="C3133"/>
      <c r="D3133"/>
      <c r="E3133"/>
      <c r="F3133"/>
    </row>
    <row r="3134" spans="1:6" ht="15" x14ac:dyDescent="0.25">
      <c r="A3134"/>
      <c r="B3134"/>
      <c r="C3134"/>
      <c r="D3134"/>
      <c r="E3134"/>
      <c r="F3134"/>
    </row>
    <row r="3135" spans="1:6" ht="15" x14ac:dyDescent="0.25">
      <c r="A3135"/>
      <c r="B3135"/>
      <c r="C3135"/>
      <c r="D3135"/>
      <c r="E3135"/>
      <c r="F3135"/>
    </row>
    <row r="3136" spans="1:6" ht="15" x14ac:dyDescent="0.25">
      <c r="A3136"/>
      <c r="B3136"/>
      <c r="C3136"/>
      <c r="D3136"/>
      <c r="E3136"/>
      <c r="F3136"/>
    </row>
    <row r="3137" spans="1:6" ht="15" x14ac:dyDescent="0.25">
      <c r="A3137"/>
      <c r="B3137"/>
      <c r="C3137"/>
      <c r="D3137"/>
      <c r="E3137"/>
      <c r="F3137"/>
    </row>
    <row r="3138" spans="1:6" ht="15" x14ac:dyDescent="0.25">
      <c r="A3138"/>
      <c r="B3138"/>
      <c r="C3138"/>
      <c r="D3138"/>
      <c r="E3138"/>
      <c r="F3138"/>
    </row>
    <row r="3139" spans="1:6" ht="15" x14ac:dyDescent="0.25">
      <c r="A3139"/>
      <c r="B3139"/>
      <c r="C3139"/>
      <c r="D3139"/>
      <c r="E3139"/>
      <c r="F3139"/>
    </row>
    <row r="3140" spans="1:6" ht="15" x14ac:dyDescent="0.25">
      <c r="A3140"/>
      <c r="B3140"/>
      <c r="C3140"/>
      <c r="D3140"/>
      <c r="E3140"/>
      <c r="F3140"/>
    </row>
    <row r="3141" spans="1:6" ht="15" x14ac:dyDescent="0.25">
      <c r="A3141"/>
      <c r="B3141"/>
      <c r="C3141"/>
      <c r="D3141"/>
      <c r="E3141"/>
      <c r="F3141"/>
    </row>
    <row r="3142" spans="1:6" ht="15" x14ac:dyDescent="0.25">
      <c r="A3142"/>
      <c r="B3142"/>
      <c r="C3142"/>
      <c r="D3142"/>
      <c r="E3142"/>
      <c r="F3142"/>
    </row>
    <row r="3143" spans="1:6" ht="15" x14ac:dyDescent="0.25">
      <c r="A3143"/>
      <c r="B3143"/>
      <c r="C3143"/>
      <c r="D3143"/>
      <c r="E3143"/>
      <c r="F3143"/>
    </row>
    <row r="3144" spans="1:6" ht="15" x14ac:dyDescent="0.25">
      <c r="A3144"/>
      <c r="B3144"/>
      <c r="C3144"/>
      <c r="D3144"/>
      <c r="E3144"/>
      <c r="F3144"/>
    </row>
    <row r="3145" spans="1:6" ht="15" x14ac:dyDescent="0.25">
      <c r="A3145"/>
      <c r="B3145"/>
      <c r="C3145"/>
      <c r="D3145"/>
      <c r="E3145"/>
      <c r="F3145"/>
    </row>
    <row r="3146" spans="1:6" ht="15" x14ac:dyDescent="0.25">
      <c r="A3146"/>
      <c r="B3146"/>
      <c r="C3146"/>
      <c r="D3146"/>
      <c r="E3146"/>
      <c r="F3146"/>
    </row>
    <row r="3147" spans="1:6" ht="15" x14ac:dyDescent="0.25">
      <c r="A3147"/>
      <c r="B3147"/>
      <c r="C3147"/>
      <c r="D3147"/>
      <c r="E3147"/>
      <c r="F3147"/>
    </row>
    <row r="3148" spans="1:6" ht="15" x14ac:dyDescent="0.25">
      <c r="A3148"/>
      <c r="B3148"/>
      <c r="C3148"/>
      <c r="D3148"/>
      <c r="E3148"/>
      <c r="F3148"/>
    </row>
    <row r="3149" spans="1:6" ht="15" x14ac:dyDescent="0.25">
      <c r="A3149"/>
      <c r="B3149"/>
      <c r="C3149"/>
      <c r="D3149"/>
      <c r="E3149"/>
      <c r="F3149"/>
    </row>
    <row r="3150" spans="1:6" ht="15" x14ac:dyDescent="0.25">
      <c r="A3150"/>
      <c r="B3150"/>
      <c r="C3150"/>
      <c r="D3150"/>
      <c r="E3150"/>
      <c r="F3150"/>
    </row>
    <row r="3151" spans="1:6" ht="15" x14ac:dyDescent="0.25">
      <c r="A3151"/>
      <c r="B3151"/>
      <c r="C3151"/>
      <c r="D3151"/>
      <c r="E3151"/>
      <c r="F3151"/>
    </row>
    <row r="3152" spans="1:6" ht="15" x14ac:dyDescent="0.25">
      <c r="A3152"/>
      <c r="B3152"/>
      <c r="C3152"/>
      <c r="D3152"/>
      <c r="E3152"/>
      <c r="F3152"/>
    </row>
    <row r="3153" spans="1:6" ht="15" x14ac:dyDescent="0.25">
      <c r="A3153"/>
      <c r="B3153"/>
      <c r="C3153"/>
      <c r="D3153"/>
      <c r="E3153"/>
      <c r="F3153"/>
    </row>
    <row r="3154" spans="1:6" ht="15" x14ac:dyDescent="0.25">
      <c r="A3154"/>
      <c r="B3154"/>
      <c r="C3154"/>
      <c r="D3154"/>
      <c r="E3154"/>
      <c r="F3154"/>
    </row>
    <row r="3155" spans="1:6" ht="15" x14ac:dyDescent="0.25">
      <c r="A3155"/>
      <c r="B3155"/>
      <c r="C3155"/>
      <c r="D3155"/>
      <c r="E3155"/>
      <c r="F3155"/>
    </row>
    <row r="3156" spans="1:6" ht="15" x14ac:dyDescent="0.25">
      <c r="A3156"/>
      <c r="B3156"/>
      <c r="C3156"/>
      <c r="D3156"/>
      <c r="E3156"/>
      <c r="F3156"/>
    </row>
    <row r="3157" spans="1:6" ht="15" x14ac:dyDescent="0.25">
      <c r="A3157"/>
      <c r="B3157"/>
      <c r="C3157"/>
      <c r="D3157"/>
      <c r="E3157"/>
      <c r="F3157"/>
    </row>
    <row r="3158" spans="1:6" ht="15" x14ac:dyDescent="0.25">
      <c r="A3158"/>
      <c r="B3158"/>
      <c r="C3158"/>
      <c r="D3158"/>
      <c r="E3158"/>
      <c r="F3158"/>
    </row>
    <row r="3159" spans="1:6" ht="15" x14ac:dyDescent="0.25">
      <c r="A3159"/>
      <c r="B3159"/>
      <c r="C3159"/>
      <c r="D3159"/>
      <c r="E3159"/>
      <c r="F3159"/>
    </row>
    <row r="3160" spans="1:6" ht="15" x14ac:dyDescent="0.25">
      <c r="A3160"/>
      <c r="B3160"/>
      <c r="C3160"/>
      <c r="D3160"/>
      <c r="E3160"/>
      <c r="F3160"/>
    </row>
    <row r="3161" spans="1:6" ht="15" x14ac:dyDescent="0.25">
      <c r="A3161"/>
      <c r="B3161"/>
      <c r="C3161"/>
      <c r="D3161"/>
      <c r="E3161"/>
      <c r="F3161"/>
    </row>
    <row r="3162" spans="1:6" ht="15" x14ac:dyDescent="0.25">
      <c r="A3162"/>
      <c r="B3162"/>
      <c r="C3162"/>
      <c r="D3162"/>
      <c r="E3162"/>
      <c r="F3162"/>
    </row>
    <row r="3163" spans="1:6" ht="15" x14ac:dyDescent="0.25">
      <c r="A3163"/>
      <c r="B3163"/>
      <c r="C3163"/>
      <c r="D3163"/>
      <c r="E3163"/>
      <c r="F3163"/>
    </row>
    <row r="3164" spans="1:6" ht="15" x14ac:dyDescent="0.25">
      <c r="A3164"/>
      <c r="B3164"/>
      <c r="C3164"/>
      <c r="D3164"/>
      <c r="E3164"/>
      <c r="F3164"/>
    </row>
    <row r="3165" spans="1:6" ht="15" x14ac:dyDescent="0.25">
      <c r="A3165"/>
      <c r="B3165"/>
      <c r="C3165"/>
      <c r="D3165"/>
      <c r="E3165"/>
      <c r="F3165"/>
    </row>
    <row r="3166" spans="1:6" ht="15" x14ac:dyDescent="0.25">
      <c r="A3166"/>
      <c r="B3166"/>
      <c r="C3166"/>
      <c r="D3166"/>
      <c r="E3166"/>
      <c r="F3166"/>
    </row>
    <row r="3167" spans="1:6" ht="15" x14ac:dyDescent="0.25">
      <c r="A3167"/>
      <c r="B3167"/>
      <c r="C3167"/>
      <c r="D3167"/>
      <c r="E3167"/>
      <c r="F3167"/>
    </row>
    <row r="3168" spans="1:6" ht="15" x14ac:dyDescent="0.25">
      <c r="A3168"/>
      <c r="B3168"/>
      <c r="C3168"/>
      <c r="D3168"/>
      <c r="E3168"/>
      <c r="F3168"/>
    </row>
    <row r="3169" spans="1:6" ht="15" x14ac:dyDescent="0.25">
      <c r="A3169"/>
      <c r="B3169"/>
      <c r="C3169"/>
      <c r="D3169"/>
      <c r="E3169"/>
      <c r="F3169"/>
    </row>
    <row r="3170" spans="1:6" ht="15" x14ac:dyDescent="0.25">
      <c r="A3170"/>
      <c r="B3170"/>
      <c r="C3170"/>
      <c r="D3170"/>
      <c r="E3170"/>
      <c r="F3170"/>
    </row>
    <row r="3171" spans="1:6" ht="15" x14ac:dyDescent="0.25">
      <c r="A3171"/>
      <c r="B3171"/>
      <c r="C3171"/>
      <c r="D3171"/>
      <c r="E3171"/>
      <c r="F3171"/>
    </row>
    <row r="3172" spans="1:6" ht="15" x14ac:dyDescent="0.25">
      <c r="A3172"/>
      <c r="B3172"/>
      <c r="C3172"/>
      <c r="D3172"/>
      <c r="E3172"/>
      <c r="F3172"/>
    </row>
    <row r="3173" spans="1:6" ht="15" x14ac:dyDescent="0.25">
      <c r="A3173"/>
      <c r="B3173"/>
      <c r="C3173"/>
      <c r="D3173"/>
      <c r="E3173"/>
      <c r="F3173"/>
    </row>
    <row r="3174" spans="1:6" ht="15" x14ac:dyDescent="0.25">
      <c r="A3174"/>
      <c r="B3174"/>
      <c r="C3174"/>
      <c r="D3174"/>
      <c r="E3174"/>
      <c r="F3174"/>
    </row>
    <row r="3175" spans="1:6" ht="15" x14ac:dyDescent="0.25">
      <c r="A3175"/>
      <c r="B3175"/>
      <c r="C3175"/>
      <c r="D3175"/>
      <c r="E3175"/>
      <c r="F3175"/>
    </row>
    <row r="3176" spans="1:6" ht="15" x14ac:dyDescent="0.25">
      <c r="A3176"/>
      <c r="B3176"/>
      <c r="C3176"/>
      <c r="D3176"/>
      <c r="E3176"/>
      <c r="F3176"/>
    </row>
    <row r="3177" spans="1:6" ht="15" x14ac:dyDescent="0.25">
      <c r="A3177"/>
      <c r="B3177"/>
      <c r="C3177"/>
      <c r="D3177"/>
      <c r="E3177"/>
      <c r="F3177"/>
    </row>
    <row r="3178" spans="1:6" ht="15" x14ac:dyDescent="0.25">
      <c r="A3178"/>
      <c r="B3178"/>
      <c r="C3178"/>
      <c r="D3178"/>
      <c r="E3178"/>
      <c r="F3178"/>
    </row>
    <row r="3179" spans="1:6" ht="15" x14ac:dyDescent="0.25">
      <c r="A3179"/>
      <c r="B3179"/>
      <c r="C3179"/>
      <c r="D3179"/>
      <c r="E3179"/>
      <c r="F3179"/>
    </row>
    <row r="3180" spans="1:6" ht="15" x14ac:dyDescent="0.25">
      <c r="A3180"/>
      <c r="B3180"/>
      <c r="C3180"/>
      <c r="D3180"/>
      <c r="E3180"/>
      <c r="F3180"/>
    </row>
    <row r="3181" spans="1:6" ht="15" x14ac:dyDescent="0.25">
      <c r="A3181"/>
      <c r="B3181"/>
      <c r="C3181"/>
      <c r="D3181"/>
      <c r="E3181"/>
      <c r="F3181"/>
    </row>
    <row r="3182" spans="1:6" ht="15" x14ac:dyDescent="0.25">
      <c r="A3182"/>
      <c r="B3182"/>
      <c r="C3182"/>
      <c r="D3182"/>
      <c r="E3182"/>
      <c r="F3182"/>
    </row>
    <row r="3183" spans="1:6" ht="15" x14ac:dyDescent="0.25">
      <c r="A3183"/>
      <c r="B3183"/>
      <c r="C3183"/>
      <c r="D3183"/>
      <c r="E3183"/>
      <c r="F3183"/>
    </row>
    <row r="3184" spans="1:6" ht="15" x14ac:dyDescent="0.25">
      <c r="A3184"/>
      <c r="B3184"/>
      <c r="C3184"/>
      <c r="D3184"/>
      <c r="E3184"/>
      <c r="F3184"/>
    </row>
    <row r="3185" spans="1:6" ht="15" x14ac:dyDescent="0.25">
      <c r="A3185"/>
      <c r="B3185"/>
      <c r="C3185"/>
      <c r="D3185"/>
      <c r="E3185"/>
      <c r="F3185"/>
    </row>
    <row r="3186" spans="1:6" ht="15" x14ac:dyDescent="0.25">
      <c r="A3186"/>
      <c r="B3186"/>
      <c r="C3186"/>
      <c r="D3186"/>
      <c r="E3186"/>
      <c r="F3186"/>
    </row>
    <row r="3187" spans="1:6" ht="15" x14ac:dyDescent="0.25">
      <c r="A3187"/>
      <c r="B3187"/>
      <c r="C3187"/>
      <c r="D3187"/>
      <c r="E3187"/>
      <c r="F3187"/>
    </row>
    <row r="3188" spans="1:6" ht="15" x14ac:dyDescent="0.25">
      <c r="A3188"/>
      <c r="B3188"/>
      <c r="C3188"/>
      <c r="D3188"/>
      <c r="E3188"/>
      <c r="F3188"/>
    </row>
    <row r="3189" spans="1:6" ht="15" x14ac:dyDescent="0.25">
      <c r="A3189"/>
      <c r="B3189"/>
      <c r="C3189"/>
      <c r="D3189"/>
      <c r="E3189"/>
      <c r="F3189"/>
    </row>
    <row r="3190" spans="1:6" ht="15" x14ac:dyDescent="0.25">
      <c r="A3190"/>
      <c r="B3190"/>
      <c r="C3190"/>
      <c r="D3190"/>
      <c r="E3190"/>
      <c r="F3190"/>
    </row>
    <row r="3191" spans="1:6" ht="15" x14ac:dyDescent="0.25">
      <c r="A3191"/>
      <c r="B3191"/>
      <c r="C3191"/>
      <c r="D3191"/>
      <c r="E3191"/>
      <c r="F3191"/>
    </row>
    <row r="3192" spans="1:6" ht="15" x14ac:dyDescent="0.25">
      <c r="A3192"/>
      <c r="B3192"/>
      <c r="C3192"/>
      <c r="D3192"/>
      <c r="E3192"/>
      <c r="F3192"/>
    </row>
    <row r="3193" spans="1:6" ht="15" x14ac:dyDescent="0.25">
      <c r="A3193"/>
      <c r="B3193"/>
      <c r="C3193"/>
      <c r="D3193"/>
      <c r="E3193"/>
      <c r="F3193"/>
    </row>
    <row r="3194" spans="1:6" ht="15" x14ac:dyDescent="0.25">
      <c r="A3194"/>
      <c r="B3194"/>
      <c r="C3194"/>
      <c r="D3194"/>
      <c r="E3194"/>
      <c r="F3194"/>
    </row>
    <row r="3195" spans="1:6" ht="15" x14ac:dyDescent="0.25">
      <c r="A3195"/>
      <c r="B3195"/>
      <c r="C3195"/>
      <c r="D3195"/>
      <c r="E3195"/>
      <c r="F3195"/>
    </row>
    <row r="3196" spans="1:6" ht="15" x14ac:dyDescent="0.25">
      <c r="A3196"/>
      <c r="B3196"/>
      <c r="C3196"/>
      <c r="D3196"/>
      <c r="E3196"/>
      <c r="F3196"/>
    </row>
    <row r="3197" spans="1:6" ht="15" x14ac:dyDescent="0.25">
      <c r="A3197"/>
      <c r="B3197"/>
      <c r="C3197"/>
      <c r="D3197"/>
      <c r="E3197"/>
      <c r="F3197"/>
    </row>
    <row r="3198" spans="1:6" ht="15" x14ac:dyDescent="0.25">
      <c r="A3198"/>
      <c r="B3198"/>
      <c r="C3198"/>
      <c r="D3198"/>
      <c r="E3198"/>
      <c r="F3198"/>
    </row>
    <row r="3199" spans="1:6" ht="15" x14ac:dyDescent="0.25">
      <c r="A3199"/>
      <c r="B3199"/>
      <c r="C3199"/>
      <c r="D3199"/>
      <c r="E3199"/>
      <c r="F3199"/>
    </row>
    <row r="3200" spans="1:6" ht="15" x14ac:dyDescent="0.25">
      <c r="A3200"/>
      <c r="B3200"/>
      <c r="C3200"/>
      <c r="D3200"/>
      <c r="E3200"/>
      <c r="F3200"/>
    </row>
    <row r="3201" spans="1:6" ht="15" x14ac:dyDescent="0.25">
      <c r="A3201"/>
      <c r="B3201"/>
      <c r="C3201"/>
      <c r="D3201"/>
      <c r="E3201"/>
      <c r="F3201"/>
    </row>
    <row r="3202" spans="1:6" ht="15" x14ac:dyDescent="0.25">
      <c r="A3202"/>
      <c r="B3202"/>
      <c r="C3202"/>
      <c r="D3202"/>
      <c r="E3202"/>
      <c r="F3202"/>
    </row>
    <row r="3203" spans="1:6" ht="15" x14ac:dyDescent="0.25">
      <c r="A3203"/>
      <c r="B3203"/>
      <c r="C3203"/>
      <c r="D3203"/>
      <c r="E3203"/>
      <c r="F3203"/>
    </row>
    <row r="3204" spans="1:6" ht="15" x14ac:dyDescent="0.25">
      <c r="A3204"/>
      <c r="B3204"/>
      <c r="C3204"/>
      <c r="D3204"/>
      <c r="E3204"/>
      <c r="F3204"/>
    </row>
    <row r="3205" spans="1:6" ht="15" x14ac:dyDescent="0.25">
      <c r="A3205"/>
      <c r="B3205"/>
      <c r="C3205"/>
      <c r="D3205"/>
      <c r="E3205"/>
      <c r="F3205"/>
    </row>
    <row r="3206" spans="1:6" ht="15" x14ac:dyDescent="0.25">
      <c r="A3206"/>
      <c r="B3206"/>
      <c r="C3206"/>
      <c r="D3206"/>
      <c r="E3206"/>
      <c r="F3206"/>
    </row>
    <row r="3207" spans="1:6" ht="15" x14ac:dyDescent="0.25">
      <c r="A3207"/>
      <c r="B3207"/>
      <c r="C3207"/>
      <c r="D3207"/>
      <c r="E3207"/>
      <c r="F3207"/>
    </row>
    <row r="3208" spans="1:6" ht="15" x14ac:dyDescent="0.25">
      <c r="A3208"/>
      <c r="B3208"/>
      <c r="C3208"/>
      <c r="D3208"/>
      <c r="E3208"/>
      <c r="F3208"/>
    </row>
    <row r="3209" spans="1:6" ht="15" x14ac:dyDescent="0.25">
      <c r="A3209"/>
      <c r="B3209"/>
      <c r="C3209"/>
      <c r="D3209"/>
      <c r="E3209"/>
      <c r="F3209"/>
    </row>
    <row r="3210" spans="1:6" ht="15" x14ac:dyDescent="0.25">
      <c r="A3210"/>
      <c r="B3210"/>
      <c r="C3210"/>
      <c r="D3210"/>
      <c r="E3210"/>
      <c r="F3210"/>
    </row>
    <row r="3211" spans="1:6" ht="15" x14ac:dyDescent="0.25">
      <c r="A3211"/>
      <c r="B3211"/>
      <c r="C3211"/>
      <c r="D3211"/>
      <c r="E3211"/>
      <c r="F3211"/>
    </row>
    <row r="3212" spans="1:6" ht="15" x14ac:dyDescent="0.25">
      <c r="A3212"/>
      <c r="B3212"/>
      <c r="C3212"/>
      <c r="D3212"/>
      <c r="E3212"/>
      <c r="F3212"/>
    </row>
    <row r="3213" spans="1:6" ht="15" x14ac:dyDescent="0.25">
      <c r="A3213"/>
      <c r="B3213"/>
      <c r="C3213"/>
      <c r="D3213"/>
      <c r="E3213"/>
      <c r="F3213"/>
    </row>
    <row r="3214" spans="1:6" ht="15" x14ac:dyDescent="0.25">
      <c r="A3214"/>
      <c r="B3214"/>
      <c r="C3214"/>
      <c r="D3214"/>
      <c r="E3214"/>
      <c r="F3214"/>
    </row>
    <row r="3215" spans="1:6" ht="15" x14ac:dyDescent="0.25">
      <c r="A3215"/>
      <c r="B3215"/>
      <c r="C3215"/>
      <c r="D3215"/>
      <c r="E3215"/>
      <c r="F3215"/>
    </row>
    <row r="3216" spans="1:6" ht="15" x14ac:dyDescent="0.25">
      <c r="A3216"/>
      <c r="B3216"/>
      <c r="C3216"/>
      <c r="D3216"/>
      <c r="E3216"/>
      <c r="F3216"/>
    </row>
    <row r="3217" spans="1:6" ht="15" x14ac:dyDescent="0.25">
      <c r="A3217"/>
      <c r="B3217"/>
      <c r="C3217"/>
      <c r="D3217"/>
      <c r="E3217"/>
      <c r="F3217"/>
    </row>
    <row r="3218" spans="1:6" ht="15" x14ac:dyDescent="0.25">
      <c r="A3218"/>
      <c r="B3218"/>
      <c r="C3218"/>
      <c r="D3218"/>
      <c r="E3218"/>
      <c r="F3218"/>
    </row>
    <row r="3219" spans="1:6" ht="15" x14ac:dyDescent="0.25">
      <c r="A3219"/>
      <c r="B3219"/>
      <c r="C3219"/>
      <c r="D3219"/>
      <c r="E3219"/>
      <c r="F3219"/>
    </row>
    <row r="3220" spans="1:6" ht="15" x14ac:dyDescent="0.25">
      <c r="A3220"/>
      <c r="B3220"/>
      <c r="C3220"/>
      <c r="D3220"/>
      <c r="E3220"/>
      <c r="F3220"/>
    </row>
    <row r="3221" spans="1:6" ht="15" x14ac:dyDescent="0.25">
      <c r="A3221"/>
      <c r="B3221"/>
      <c r="C3221"/>
      <c r="D3221"/>
      <c r="E3221"/>
      <c r="F3221"/>
    </row>
    <row r="3222" spans="1:6" ht="15" x14ac:dyDescent="0.25">
      <c r="A3222"/>
      <c r="B3222"/>
      <c r="C3222"/>
      <c r="D3222"/>
      <c r="E3222"/>
      <c r="F3222"/>
    </row>
    <row r="3223" spans="1:6" ht="15" x14ac:dyDescent="0.25">
      <c r="A3223"/>
      <c r="B3223"/>
      <c r="C3223"/>
      <c r="D3223"/>
      <c r="E3223"/>
      <c r="F3223"/>
    </row>
    <row r="3224" spans="1:6" ht="15" x14ac:dyDescent="0.25">
      <c r="A3224"/>
      <c r="B3224"/>
      <c r="C3224"/>
      <c r="D3224"/>
      <c r="E3224"/>
      <c r="F3224"/>
    </row>
    <row r="3225" spans="1:6" ht="15" x14ac:dyDescent="0.25">
      <c r="A3225"/>
      <c r="B3225"/>
      <c r="C3225"/>
      <c r="D3225"/>
      <c r="E3225"/>
      <c r="F3225"/>
    </row>
    <row r="3226" spans="1:6" ht="15" x14ac:dyDescent="0.25">
      <c r="A3226"/>
      <c r="B3226"/>
      <c r="C3226"/>
      <c r="D3226"/>
      <c r="E3226"/>
      <c r="F3226"/>
    </row>
    <row r="3227" spans="1:6" ht="15" x14ac:dyDescent="0.25">
      <c r="A3227"/>
      <c r="B3227"/>
      <c r="C3227"/>
      <c r="D3227"/>
      <c r="E3227"/>
      <c r="F3227"/>
    </row>
    <row r="3228" spans="1:6" ht="15" x14ac:dyDescent="0.25">
      <c r="A3228"/>
      <c r="B3228"/>
      <c r="C3228"/>
      <c r="D3228"/>
      <c r="E3228"/>
      <c r="F3228"/>
    </row>
    <row r="3229" spans="1:6" ht="15" x14ac:dyDescent="0.25">
      <c r="A3229"/>
      <c r="B3229"/>
      <c r="C3229"/>
      <c r="D3229"/>
      <c r="E3229"/>
      <c r="F3229"/>
    </row>
    <row r="3230" spans="1:6" ht="15" x14ac:dyDescent="0.25">
      <c r="A3230"/>
      <c r="B3230"/>
      <c r="C3230"/>
      <c r="D3230"/>
      <c r="E3230"/>
      <c r="F3230"/>
    </row>
    <row r="3231" spans="1:6" ht="15" x14ac:dyDescent="0.25">
      <c r="A3231"/>
      <c r="B3231"/>
      <c r="C3231"/>
      <c r="D3231"/>
      <c r="E3231"/>
      <c r="F3231"/>
    </row>
    <row r="3232" spans="1:6" ht="15" x14ac:dyDescent="0.25">
      <c r="A3232"/>
      <c r="B3232"/>
      <c r="C3232"/>
      <c r="D3232"/>
      <c r="E3232"/>
      <c r="F3232"/>
    </row>
    <row r="3233" spans="1:6" ht="15" x14ac:dyDescent="0.25">
      <c r="A3233"/>
      <c r="B3233"/>
      <c r="C3233"/>
      <c r="D3233"/>
      <c r="E3233"/>
      <c r="F3233"/>
    </row>
    <row r="3234" spans="1:6" ht="15" x14ac:dyDescent="0.25">
      <c r="A3234"/>
      <c r="B3234"/>
      <c r="C3234"/>
      <c r="D3234"/>
      <c r="E3234"/>
      <c r="F3234"/>
    </row>
    <row r="3235" spans="1:6" ht="15" x14ac:dyDescent="0.25">
      <c r="A3235"/>
      <c r="B3235"/>
      <c r="C3235"/>
      <c r="D3235"/>
      <c r="E3235"/>
      <c r="F3235"/>
    </row>
    <row r="3236" spans="1:6" ht="15" x14ac:dyDescent="0.25">
      <c r="A3236"/>
      <c r="B3236"/>
      <c r="C3236"/>
      <c r="D3236"/>
      <c r="E3236"/>
      <c r="F3236"/>
    </row>
    <row r="3237" spans="1:6" ht="15" x14ac:dyDescent="0.25">
      <c r="A3237"/>
      <c r="B3237"/>
      <c r="C3237"/>
      <c r="D3237"/>
      <c r="E3237"/>
      <c r="F3237"/>
    </row>
    <row r="3238" spans="1:6" ht="15" x14ac:dyDescent="0.25">
      <c r="A3238"/>
      <c r="B3238"/>
      <c r="C3238"/>
      <c r="D3238"/>
      <c r="E3238"/>
      <c r="F3238"/>
    </row>
    <row r="3239" spans="1:6" ht="15" x14ac:dyDescent="0.25">
      <c r="A3239"/>
      <c r="B3239"/>
      <c r="C3239"/>
      <c r="D3239"/>
      <c r="E3239"/>
      <c r="F3239"/>
    </row>
    <row r="3240" spans="1:6" ht="15" x14ac:dyDescent="0.25">
      <c r="A3240"/>
      <c r="B3240"/>
      <c r="C3240"/>
      <c r="D3240"/>
      <c r="E3240"/>
      <c r="F3240"/>
    </row>
    <row r="3241" spans="1:6" ht="15" x14ac:dyDescent="0.25">
      <c r="A3241"/>
      <c r="B3241"/>
      <c r="C3241"/>
      <c r="D3241"/>
      <c r="E3241"/>
      <c r="F3241"/>
    </row>
    <row r="3242" spans="1:6" ht="15" x14ac:dyDescent="0.25">
      <c r="A3242"/>
      <c r="B3242"/>
      <c r="C3242"/>
      <c r="D3242"/>
      <c r="E3242"/>
      <c r="F3242"/>
    </row>
    <row r="3243" spans="1:6" ht="15" x14ac:dyDescent="0.25">
      <c r="A3243"/>
      <c r="B3243"/>
      <c r="C3243"/>
      <c r="D3243"/>
      <c r="E3243"/>
      <c r="F3243"/>
    </row>
    <row r="3244" spans="1:6" ht="15" x14ac:dyDescent="0.25">
      <c r="A3244"/>
      <c r="B3244"/>
      <c r="C3244"/>
      <c r="D3244"/>
      <c r="E3244"/>
      <c r="F3244"/>
    </row>
    <row r="3245" spans="1:6" ht="15" x14ac:dyDescent="0.25">
      <c r="A3245"/>
      <c r="B3245"/>
      <c r="C3245"/>
      <c r="D3245"/>
      <c r="E3245"/>
      <c r="F3245"/>
    </row>
    <row r="3246" spans="1:6" ht="15" x14ac:dyDescent="0.25">
      <c r="A3246"/>
      <c r="B3246"/>
      <c r="C3246"/>
      <c r="D3246"/>
      <c r="E3246"/>
      <c r="F3246"/>
    </row>
    <row r="3247" spans="1:6" ht="15" x14ac:dyDescent="0.25">
      <c r="A3247"/>
      <c r="B3247"/>
      <c r="C3247"/>
      <c r="D3247"/>
      <c r="E3247"/>
      <c r="F3247"/>
    </row>
    <row r="3248" spans="1:6" ht="15" x14ac:dyDescent="0.25">
      <c r="A3248"/>
      <c r="B3248"/>
      <c r="C3248"/>
      <c r="D3248"/>
      <c r="E3248"/>
      <c r="F3248"/>
    </row>
    <row r="3249" spans="1:6" ht="15" x14ac:dyDescent="0.25">
      <c r="A3249"/>
      <c r="B3249"/>
      <c r="C3249"/>
      <c r="D3249"/>
      <c r="E3249"/>
      <c r="F3249"/>
    </row>
    <row r="3250" spans="1:6" ht="15" x14ac:dyDescent="0.25">
      <c r="A3250"/>
      <c r="B3250"/>
      <c r="C3250"/>
      <c r="D3250"/>
      <c r="E3250"/>
      <c r="F3250"/>
    </row>
    <row r="3251" spans="1:6" ht="15" x14ac:dyDescent="0.25">
      <c r="A3251"/>
      <c r="B3251"/>
      <c r="C3251"/>
      <c r="D3251"/>
      <c r="E3251"/>
      <c r="F3251"/>
    </row>
    <row r="3252" spans="1:6" ht="15" x14ac:dyDescent="0.25">
      <c r="A3252"/>
      <c r="B3252"/>
      <c r="C3252"/>
      <c r="D3252"/>
      <c r="E3252"/>
      <c r="F3252"/>
    </row>
    <row r="3253" spans="1:6" ht="15" x14ac:dyDescent="0.25">
      <c r="A3253"/>
      <c r="B3253"/>
      <c r="C3253"/>
      <c r="D3253"/>
      <c r="E3253"/>
      <c r="F3253"/>
    </row>
    <row r="3254" spans="1:6" ht="15" x14ac:dyDescent="0.25">
      <c r="A3254"/>
      <c r="B3254"/>
      <c r="C3254"/>
      <c r="D3254"/>
      <c r="E3254"/>
      <c r="F3254"/>
    </row>
    <row r="3255" spans="1:6" ht="15" x14ac:dyDescent="0.25">
      <c r="A3255"/>
      <c r="B3255"/>
      <c r="C3255"/>
      <c r="D3255"/>
      <c r="E3255"/>
      <c r="F3255"/>
    </row>
    <row r="3256" spans="1:6" ht="15" x14ac:dyDescent="0.25">
      <c r="A3256"/>
      <c r="B3256"/>
      <c r="C3256"/>
      <c r="D3256"/>
      <c r="E3256"/>
      <c r="F3256"/>
    </row>
    <row r="3257" spans="1:6" ht="15" x14ac:dyDescent="0.25">
      <c r="A3257"/>
      <c r="B3257"/>
      <c r="C3257"/>
      <c r="D3257"/>
      <c r="E3257"/>
      <c r="F3257"/>
    </row>
    <row r="3258" spans="1:6" ht="15" x14ac:dyDescent="0.25">
      <c r="A3258"/>
      <c r="B3258"/>
      <c r="C3258"/>
      <c r="D3258"/>
      <c r="E3258"/>
      <c r="F3258"/>
    </row>
    <row r="3259" spans="1:6" ht="15" x14ac:dyDescent="0.25">
      <c r="A3259"/>
      <c r="B3259"/>
      <c r="C3259"/>
      <c r="D3259"/>
      <c r="E3259"/>
      <c r="F3259"/>
    </row>
    <row r="3260" spans="1:6" ht="15" x14ac:dyDescent="0.25">
      <c r="A3260"/>
      <c r="B3260"/>
      <c r="C3260"/>
      <c r="D3260"/>
      <c r="E3260"/>
      <c r="F3260"/>
    </row>
    <row r="3261" spans="1:6" ht="15" x14ac:dyDescent="0.25">
      <c r="A3261"/>
      <c r="B3261"/>
      <c r="C3261"/>
      <c r="D3261"/>
      <c r="E3261"/>
      <c r="F3261"/>
    </row>
    <row r="3262" spans="1:6" ht="15" x14ac:dyDescent="0.25">
      <c r="A3262"/>
      <c r="B3262"/>
      <c r="C3262"/>
      <c r="D3262"/>
      <c r="E3262"/>
      <c r="F3262"/>
    </row>
    <row r="3263" spans="1:6" ht="15" x14ac:dyDescent="0.25">
      <c r="A3263"/>
      <c r="B3263"/>
      <c r="C3263"/>
      <c r="D3263"/>
      <c r="E3263"/>
      <c r="F3263"/>
    </row>
    <row r="3264" spans="1:6" ht="15" x14ac:dyDescent="0.25">
      <c r="A3264"/>
      <c r="B3264"/>
      <c r="C3264"/>
      <c r="D3264"/>
      <c r="E3264"/>
      <c r="F3264"/>
    </row>
    <row r="3265" spans="1:6" ht="15" x14ac:dyDescent="0.25">
      <c r="A3265"/>
      <c r="B3265"/>
      <c r="C3265"/>
      <c r="D3265"/>
      <c r="E3265"/>
      <c r="F3265"/>
    </row>
    <row r="3266" spans="1:6" ht="15" x14ac:dyDescent="0.25">
      <c r="A3266"/>
      <c r="B3266"/>
      <c r="C3266"/>
      <c r="D3266"/>
      <c r="E3266"/>
      <c r="F3266"/>
    </row>
    <row r="3267" spans="1:6" ht="15" x14ac:dyDescent="0.25">
      <c r="A3267"/>
      <c r="B3267"/>
      <c r="C3267"/>
      <c r="D3267"/>
      <c r="E3267"/>
      <c r="F3267"/>
    </row>
    <row r="3268" spans="1:6" ht="15" x14ac:dyDescent="0.25">
      <c r="A3268"/>
      <c r="B3268"/>
      <c r="C3268"/>
      <c r="D3268"/>
      <c r="E3268"/>
      <c r="F3268"/>
    </row>
    <row r="3269" spans="1:6" ht="15" x14ac:dyDescent="0.25">
      <c r="A3269"/>
      <c r="B3269"/>
      <c r="C3269"/>
      <c r="D3269"/>
      <c r="E3269"/>
      <c r="F3269"/>
    </row>
    <row r="3270" spans="1:6" ht="15" x14ac:dyDescent="0.25">
      <c r="A3270"/>
      <c r="B3270"/>
      <c r="C3270"/>
      <c r="D3270"/>
      <c r="E3270"/>
      <c r="F3270"/>
    </row>
    <row r="3271" spans="1:6" ht="15" x14ac:dyDescent="0.25">
      <c r="A3271"/>
      <c r="B3271"/>
      <c r="C3271"/>
      <c r="D3271"/>
      <c r="E3271"/>
      <c r="F3271"/>
    </row>
    <row r="3272" spans="1:6" ht="15" x14ac:dyDescent="0.25">
      <c r="A3272"/>
      <c r="B3272"/>
      <c r="C3272"/>
      <c r="D3272"/>
      <c r="E3272"/>
      <c r="F3272"/>
    </row>
    <row r="3273" spans="1:6" ht="15" x14ac:dyDescent="0.25">
      <c r="A3273"/>
      <c r="B3273"/>
      <c r="C3273"/>
      <c r="D3273"/>
      <c r="E3273"/>
      <c r="F3273"/>
    </row>
    <row r="3274" spans="1:6" ht="15" x14ac:dyDescent="0.25">
      <c r="A3274"/>
      <c r="B3274"/>
      <c r="C3274"/>
      <c r="D3274"/>
      <c r="E3274"/>
      <c r="F3274"/>
    </row>
    <row r="3275" spans="1:6" ht="15" x14ac:dyDescent="0.25">
      <c r="A3275"/>
      <c r="B3275"/>
      <c r="C3275"/>
      <c r="D3275"/>
      <c r="E3275"/>
      <c r="F3275"/>
    </row>
    <row r="3276" spans="1:6" ht="15" x14ac:dyDescent="0.25">
      <c r="A3276"/>
      <c r="B3276"/>
      <c r="C3276"/>
      <c r="D3276"/>
      <c r="E3276"/>
      <c r="F3276"/>
    </row>
    <row r="3277" spans="1:6" ht="15" x14ac:dyDescent="0.25">
      <c r="A3277"/>
      <c r="B3277"/>
      <c r="C3277"/>
      <c r="D3277"/>
      <c r="E3277"/>
      <c r="F3277"/>
    </row>
    <row r="3278" spans="1:6" ht="15" x14ac:dyDescent="0.25">
      <c r="A3278"/>
      <c r="B3278"/>
      <c r="C3278"/>
      <c r="D3278"/>
      <c r="E3278"/>
      <c r="F3278"/>
    </row>
    <row r="3279" spans="1:6" ht="15" x14ac:dyDescent="0.25">
      <c r="A3279"/>
      <c r="B3279"/>
      <c r="C3279"/>
      <c r="D3279"/>
      <c r="E3279"/>
      <c r="F3279"/>
    </row>
    <row r="3280" spans="1:6" ht="15" x14ac:dyDescent="0.25">
      <c r="A3280"/>
      <c r="B3280"/>
      <c r="C3280"/>
      <c r="D3280"/>
      <c r="E3280"/>
      <c r="F3280"/>
    </row>
    <row r="3281" spans="1:6" ht="15" x14ac:dyDescent="0.25">
      <c r="A3281"/>
      <c r="B3281"/>
      <c r="C3281"/>
      <c r="D3281"/>
      <c r="E3281"/>
      <c r="F3281"/>
    </row>
    <row r="3282" spans="1:6" ht="15" x14ac:dyDescent="0.25">
      <c r="A3282"/>
      <c r="B3282"/>
      <c r="C3282"/>
      <c r="D3282"/>
      <c r="E3282"/>
      <c r="F3282"/>
    </row>
    <row r="3283" spans="1:6" ht="15" x14ac:dyDescent="0.25">
      <c r="A3283"/>
      <c r="B3283"/>
      <c r="C3283"/>
      <c r="D3283"/>
      <c r="E3283"/>
      <c r="F3283"/>
    </row>
    <row r="3284" spans="1:6" ht="15" x14ac:dyDescent="0.25">
      <c r="A3284"/>
      <c r="B3284"/>
      <c r="C3284"/>
      <c r="D3284"/>
      <c r="E3284"/>
      <c r="F3284"/>
    </row>
    <row r="3285" spans="1:6" ht="15" x14ac:dyDescent="0.25">
      <c r="A3285"/>
      <c r="B3285"/>
      <c r="C3285"/>
      <c r="D3285"/>
      <c r="E3285"/>
      <c r="F3285"/>
    </row>
    <row r="3286" spans="1:6" ht="15" x14ac:dyDescent="0.25">
      <c r="A3286"/>
      <c r="B3286"/>
      <c r="C3286"/>
      <c r="D3286"/>
      <c r="E3286"/>
      <c r="F3286"/>
    </row>
    <row r="3287" spans="1:6" ht="15" x14ac:dyDescent="0.25">
      <c r="A3287"/>
      <c r="B3287"/>
      <c r="C3287"/>
      <c r="D3287"/>
      <c r="E3287"/>
      <c r="F3287"/>
    </row>
    <row r="3288" spans="1:6" ht="15" x14ac:dyDescent="0.25">
      <c r="A3288"/>
      <c r="B3288"/>
      <c r="C3288"/>
      <c r="D3288"/>
      <c r="E3288"/>
      <c r="F3288"/>
    </row>
    <row r="3289" spans="1:6" ht="15" x14ac:dyDescent="0.25">
      <c r="A3289"/>
      <c r="B3289"/>
      <c r="C3289"/>
      <c r="D3289"/>
      <c r="E3289"/>
      <c r="F3289"/>
    </row>
    <row r="3290" spans="1:6" ht="15" x14ac:dyDescent="0.25">
      <c r="A3290"/>
      <c r="B3290"/>
      <c r="C3290"/>
      <c r="D3290"/>
      <c r="E3290"/>
      <c r="F3290"/>
    </row>
    <row r="3291" spans="1:6" ht="15" x14ac:dyDescent="0.25">
      <c r="A3291"/>
      <c r="B3291"/>
      <c r="C3291"/>
      <c r="D3291"/>
      <c r="E3291"/>
      <c r="F3291"/>
    </row>
    <row r="3292" spans="1:6" ht="15" x14ac:dyDescent="0.25">
      <c r="A3292"/>
      <c r="B3292"/>
      <c r="C3292"/>
      <c r="D3292"/>
      <c r="E3292"/>
      <c r="F3292"/>
    </row>
    <row r="3293" spans="1:6" ht="15" x14ac:dyDescent="0.25">
      <c r="A3293"/>
      <c r="B3293"/>
      <c r="C3293"/>
      <c r="D3293"/>
      <c r="E3293"/>
      <c r="F3293"/>
    </row>
    <row r="3294" spans="1:6" ht="15" x14ac:dyDescent="0.25">
      <c r="A3294"/>
      <c r="B3294"/>
      <c r="C3294"/>
      <c r="D3294"/>
      <c r="E3294"/>
      <c r="F3294"/>
    </row>
    <row r="3295" spans="1:6" ht="15" x14ac:dyDescent="0.25">
      <c r="A3295"/>
      <c r="B3295"/>
      <c r="C3295"/>
      <c r="D3295"/>
      <c r="E3295"/>
      <c r="F3295"/>
    </row>
    <row r="3296" spans="1:6" ht="15" x14ac:dyDescent="0.25">
      <c r="A3296"/>
      <c r="B3296"/>
      <c r="C3296"/>
      <c r="D3296"/>
      <c r="E3296"/>
      <c r="F3296"/>
    </row>
    <row r="3297" spans="1:6" ht="15" x14ac:dyDescent="0.25">
      <c r="A3297"/>
      <c r="B3297"/>
      <c r="C3297"/>
      <c r="D3297"/>
      <c r="E3297"/>
      <c r="F3297"/>
    </row>
    <row r="3298" spans="1:6" ht="15" x14ac:dyDescent="0.25">
      <c r="A3298"/>
      <c r="B3298"/>
      <c r="C3298"/>
      <c r="D3298"/>
      <c r="E3298"/>
      <c r="F3298"/>
    </row>
    <row r="3299" spans="1:6" ht="15" x14ac:dyDescent="0.25">
      <c r="A3299"/>
      <c r="B3299"/>
      <c r="C3299"/>
      <c r="D3299"/>
      <c r="E3299"/>
      <c r="F3299"/>
    </row>
    <row r="3300" spans="1:6" ht="15" x14ac:dyDescent="0.25">
      <c r="A3300"/>
      <c r="B3300"/>
      <c r="C3300"/>
      <c r="D3300"/>
      <c r="E3300"/>
      <c r="F3300"/>
    </row>
    <row r="3301" spans="1:6" ht="15" x14ac:dyDescent="0.25">
      <c r="A3301"/>
      <c r="B3301"/>
      <c r="C3301"/>
      <c r="D3301"/>
      <c r="E3301"/>
      <c r="F3301"/>
    </row>
    <row r="3302" spans="1:6" ht="15" x14ac:dyDescent="0.25">
      <c r="A3302"/>
      <c r="B3302"/>
      <c r="C3302"/>
      <c r="D3302"/>
      <c r="E3302"/>
      <c r="F3302"/>
    </row>
    <row r="3303" spans="1:6" ht="15" x14ac:dyDescent="0.25">
      <c r="A3303"/>
      <c r="B3303"/>
      <c r="C3303"/>
      <c r="D3303"/>
      <c r="E3303"/>
      <c r="F3303"/>
    </row>
    <row r="3304" spans="1:6" ht="15" x14ac:dyDescent="0.25">
      <c r="A3304"/>
      <c r="B3304"/>
      <c r="C3304"/>
      <c r="D3304"/>
      <c r="E3304"/>
      <c r="F3304"/>
    </row>
    <row r="3305" spans="1:6" ht="15" x14ac:dyDescent="0.25">
      <c r="A3305"/>
      <c r="B3305"/>
      <c r="C3305"/>
      <c r="D3305"/>
      <c r="E3305"/>
      <c r="F3305"/>
    </row>
    <row r="3306" spans="1:6" ht="15" x14ac:dyDescent="0.25">
      <c r="A3306"/>
      <c r="B3306"/>
      <c r="C3306"/>
      <c r="D3306"/>
      <c r="E3306"/>
      <c r="F3306"/>
    </row>
    <row r="3307" spans="1:6" ht="15" x14ac:dyDescent="0.25">
      <c r="A3307"/>
      <c r="B3307"/>
      <c r="C3307"/>
      <c r="D3307"/>
      <c r="E3307"/>
      <c r="F3307"/>
    </row>
    <row r="3308" spans="1:6" ht="15" x14ac:dyDescent="0.25">
      <c r="A3308"/>
      <c r="B3308"/>
      <c r="C3308"/>
      <c r="D3308"/>
      <c r="E3308"/>
      <c r="F3308"/>
    </row>
    <row r="3309" spans="1:6" ht="15" x14ac:dyDescent="0.25">
      <c r="A3309"/>
      <c r="B3309"/>
      <c r="C3309"/>
      <c r="D3309"/>
      <c r="E3309"/>
      <c r="F3309"/>
    </row>
    <row r="3310" spans="1:6" ht="15" x14ac:dyDescent="0.25">
      <c r="A3310"/>
      <c r="B3310"/>
      <c r="C3310"/>
      <c r="D3310"/>
      <c r="E3310"/>
      <c r="F3310"/>
    </row>
    <row r="3311" spans="1:6" ht="15" x14ac:dyDescent="0.25">
      <c r="A3311"/>
      <c r="B3311"/>
      <c r="C3311"/>
      <c r="D3311"/>
      <c r="E3311"/>
      <c r="F3311"/>
    </row>
    <row r="3312" spans="1:6" ht="15" x14ac:dyDescent="0.25">
      <c r="A3312"/>
      <c r="B3312"/>
      <c r="C3312"/>
      <c r="D3312"/>
      <c r="E3312"/>
      <c r="F3312"/>
    </row>
    <row r="3313" spans="1:6" ht="15" x14ac:dyDescent="0.25">
      <c r="A3313"/>
      <c r="B3313"/>
      <c r="C3313"/>
      <c r="D3313"/>
      <c r="E3313"/>
      <c r="F3313"/>
    </row>
    <row r="3314" spans="1:6" ht="15" x14ac:dyDescent="0.25">
      <c r="A3314"/>
      <c r="B3314"/>
      <c r="C3314"/>
      <c r="D3314"/>
      <c r="E3314"/>
      <c r="F3314"/>
    </row>
    <row r="3315" spans="1:6" ht="15" x14ac:dyDescent="0.25">
      <c r="A3315"/>
      <c r="B3315"/>
      <c r="C3315"/>
      <c r="D3315"/>
      <c r="E3315"/>
      <c r="F3315"/>
    </row>
    <row r="3316" spans="1:6" ht="15" x14ac:dyDescent="0.25">
      <c r="A3316"/>
      <c r="B3316"/>
      <c r="C3316"/>
      <c r="D3316"/>
      <c r="E3316"/>
      <c r="F3316"/>
    </row>
    <row r="3317" spans="1:6" ht="15" x14ac:dyDescent="0.25">
      <c r="A3317"/>
      <c r="B3317"/>
      <c r="C3317"/>
      <c r="D3317"/>
      <c r="E3317"/>
      <c r="F3317"/>
    </row>
    <row r="3318" spans="1:6" ht="15" x14ac:dyDescent="0.25">
      <c r="A3318"/>
      <c r="B3318"/>
      <c r="C3318"/>
      <c r="D3318"/>
      <c r="E3318"/>
      <c r="F3318"/>
    </row>
    <row r="3319" spans="1:6" ht="15" x14ac:dyDescent="0.25">
      <c r="A3319"/>
      <c r="B3319"/>
      <c r="C3319"/>
      <c r="D3319"/>
      <c r="E3319"/>
      <c r="F3319"/>
    </row>
    <row r="3320" spans="1:6" ht="15" x14ac:dyDescent="0.25">
      <c r="A3320"/>
      <c r="B3320"/>
      <c r="C3320"/>
      <c r="D3320"/>
      <c r="E3320"/>
      <c r="F3320"/>
    </row>
    <row r="3321" spans="1:6" ht="15" x14ac:dyDescent="0.25">
      <c r="A3321"/>
      <c r="B3321"/>
      <c r="C3321"/>
      <c r="D3321"/>
      <c r="E3321"/>
      <c r="F3321"/>
    </row>
    <row r="3322" spans="1:6" ht="15" x14ac:dyDescent="0.25">
      <c r="A3322"/>
      <c r="B3322"/>
      <c r="C3322"/>
      <c r="D3322"/>
      <c r="E3322"/>
      <c r="F3322"/>
    </row>
    <row r="3323" spans="1:6" ht="15" x14ac:dyDescent="0.25">
      <c r="A3323"/>
      <c r="B3323"/>
      <c r="C3323"/>
      <c r="D3323"/>
      <c r="E3323"/>
      <c r="F3323"/>
    </row>
    <row r="3324" spans="1:6" ht="15" x14ac:dyDescent="0.25">
      <c r="A3324"/>
      <c r="B3324"/>
      <c r="C3324"/>
      <c r="D3324"/>
      <c r="E3324"/>
      <c r="F3324"/>
    </row>
    <row r="3325" spans="1:6" ht="15" x14ac:dyDescent="0.25">
      <c r="A3325"/>
      <c r="B3325"/>
      <c r="C3325"/>
      <c r="D3325"/>
      <c r="E3325"/>
      <c r="F3325"/>
    </row>
    <row r="3326" spans="1:6" ht="15" x14ac:dyDescent="0.25">
      <c r="A3326"/>
      <c r="B3326"/>
      <c r="C3326"/>
      <c r="D3326"/>
      <c r="E3326"/>
      <c r="F3326"/>
    </row>
    <row r="3327" spans="1:6" ht="15" x14ac:dyDescent="0.25">
      <c r="A3327"/>
      <c r="B3327"/>
      <c r="C3327"/>
      <c r="D3327"/>
      <c r="E3327"/>
      <c r="F3327"/>
    </row>
    <row r="3328" spans="1:6" ht="15" x14ac:dyDescent="0.25">
      <c r="A3328"/>
      <c r="B3328"/>
      <c r="C3328"/>
      <c r="D3328"/>
      <c r="E3328"/>
      <c r="F3328"/>
    </row>
    <row r="3329" spans="1:6" ht="15" x14ac:dyDescent="0.25">
      <c r="A3329"/>
      <c r="B3329"/>
      <c r="C3329"/>
      <c r="D3329"/>
      <c r="E3329"/>
      <c r="F3329"/>
    </row>
    <row r="3330" spans="1:6" ht="15" x14ac:dyDescent="0.25">
      <c r="A3330"/>
      <c r="B3330"/>
      <c r="C3330"/>
      <c r="D3330"/>
      <c r="E3330"/>
      <c r="F3330"/>
    </row>
    <row r="3331" spans="1:6" ht="15" x14ac:dyDescent="0.25">
      <c r="A3331"/>
      <c r="B3331"/>
      <c r="C3331"/>
      <c r="D3331"/>
      <c r="E3331"/>
      <c r="F3331"/>
    </row>
    <row r="3332" spans="1:6" ht="15" x14ac:dyDescent="0.25">
      <c r="A3332"/>
      <c r="B3332"/>
      <c r="C3332"/>
      <c r="D3332"/>
      <c r="E3332"/>
      <c r="F3332"/>
    </row>
    <row r="3333" spans="1:6" ht="15" x14ac:dyDescent="0.25">
      <c r="A3333"/>
      <c r="B3333"/>
      <c r="C3333"/>
      <c r="D3333"/>
      <c r="E3333"/>
      <c r="F3333"/>
    </row>
    <row r="3334" spans="1:6" ht="15" x14ac:dyDescent="0.25">
      <c r="A3334"/>
      <c r="B3334"/>
      <c r="C3334"/>
      <c r="D3334"/>
      <c r="E3334"/>
      <c r="F3334"/>
    </row>
    <row r="3335" spans="1:6" ht="15" x14ac:dyDescent="0.25">
      <c r="A3335"/>
      <c r="B3335"/>
      <c r="C3335"/>
      <c r="D3335"/>
      <c r="E3335"/>
      <c r="F3335"/>
    </row>
    <row r="3336" spans="1:6" ht="15" x14ac:dyDescent="0.25">
      <c r="A3336"/>
      <c r="B3336"/>
      <c r="C3336"/>
      <c r="D3336"/>
      <c r="E3336"/>
      <c r="F3336"/>
    </row>
    <row r="3337" spans="1:6" ht="15" x14ac:dyDescent="0.25">
      <c r="A3337"/>
      <c r="B3337"/>
      <c r="C3337"/>
      <c r="D3337"/>
      <c r="E3337"/>
      <c r="F3337"/>
    </row>
    <row r="3338" spans="1:6" ht="15" x14ac:dyDescent="0.25">
      <c r="A3338"/>
      <c r="B3338"/>
      <c r="C3338"/>
      <c r="D3338"/>
      <c r="E3338"/>
      <c r="F3338"/>
    </row>
    <row r="3339" spans="1:6" ht="15" x14ac:dyDescent="0.25">
      <c r="A3339"/>
      <c r="B3339"/>
      <c r="C3339"/>
      <c r="D3339"/>
      <c r="E3339"/>
      <c r="F3339"/>
    </row>
    <row r="3340" spans="1:6" ht="15" x14ac:dyDescent="0.25">
      <c r="A3340"/>
      <c r="B3340"/>
      <c r="C3340"/>
      <c r="D3340"/>
      <c r="E3340"/>
      <c r="F3340"/>
    </row>
    <row r="3341" spans="1:6" ht="15" x14ac:dyDescent="0.25">
      <c r="A3341"/>
      <c r="B3341"/>
      <c r="C3341"/>
      <c r="D3341"/>
      <c r="E3341"/>
      <c r="F3341"/>
    </row>
    <row r="3342" spans="1:6" ht="15" x14ac:dyDescent="0.25">
      <c r="A3342"/>
      <c r="B3342"/>
      <c r="C3342"/>
      <c r="D3342"/>
      <c r="E3342"/>
      <c r="F3342"/>
    </row>
    <row r="3343" spans="1:6" ht="15" x14ac:dyDescent="0.25">
      <c r="A3343"/>
      <c r="B3343"/>
      <c r="C3343"/>
      <c r="D3343"/>
      <c r="E3343"/>
      <c r="F3343"/>
    </row>
    <row r="3344" spans="1:6" ht="15" x14ac:dyDescent="0.25">
      <c r="A3344"/>
      <c r="B3344"/>
      <c r="C3344"/>
      <c r="D3344"/>
      <c r="E3344"/>
      <c r="F3344"/>
    </row>
    <row r="3345" spans="1:6" ht="15" x14ac:dyDescent="0.25">
      <c r="A3345"/>
      <c r="B3345"/>
      <c r="C3345"/>
      <c r="D3345"/>
      <c r="E3345"/>
      <c r="F3345"/>
    </row>
    <row r="3346" spans="1:6" ht="15" x14ac:dyDescent="0.25">
      <c r="A3346"/>
      <c r="B3346"/>
      <c r="C3346"/>
      <c r="D3346"/>
      <c r="E3346"/>
      <c r="F3346"/>
    </row>
    <row r="3347" spans="1:6" ht="15" x14ac:dyDescent="0.25">
      <c r="A3347"/>
      <c r="B3347"/>
      <c r="C3347"/>
      <c r="D3347"/>
      <c r="E3347"/>
      <c r="F3347"/>
    </row>
    <row r="3348" spans="1:6" ht="15" x14ac:dyDescent="0.25">
      <c r="A3348"/>
      <c r="B3348"/>
      <c r="C3348"/>
      <c r="D3348"/>
      <c r="E3348"/>
      <c r="F3348"/>
    </row>
    <row r="3349" spans="1:6" ht="15" x14ac:dyDescent="0.25">
      <c r="A3349"/>
      <c r="B3349"/>
      <c r="C3349"/>
      <c r="D3349"/>
      <c r="E3349"/>
      <c r="F3349"/>
    </row>
    <row r="3350" spans="1:6" ht="15" x14ac:dyDescent="0.25">
      <c r="A3350"/>
      <c r="B3350"/>
      <c r="C3350"/>
      <c r="D3350"/>
      <c r="E3350"/>
      <c r="F3350"/>
    </row>
    <row r="3351" spans="1:6" ht="15" x14ac:dyDescent="0.25">
      <c r="A3351"/>
      <c r="B3351"/>
      <c r="C3351"/>
      <c r="D3351"/>
      <c r="E3351"/>
      <c r="F3351"/>
    </row>
    <row r="3352" spans="1:6" ht="15" x14ac:dyDescent="0.25">
      <c r="A3352"/>
      <c r="B3352"/>
      <c r="C3352"/>
      <c r="D3352"/>
      <c r="E3352"/>
      <c r="F3352"/>
    </row>
    <row r="3353" spans="1:6" ht="15" x14ac:dyDescent="0.25">
      <c r="A3353"/>
      <c r="B3353"/>
      <c r="C3353"/>
      <c r="D3353"/>
      <c r="E3353"/>
      <c r="F3353"/>
    </row>
    <row r="3354" spans="1:6" ht="15" x14ac:dyDescent="0.25">
      <c r="A3354"/>
      <c r="B3354"/>
      <c r="C3354"/>
      <c r="D3354"/>
      <c r="E3354"/>
      <c r="F3354"/>
    </row>
    <row r="3355" spans="1:6" ht="15" x14ac:dyDescent="0.25">
      <c r="A3355"/>
      <c r="B3355"/>
      <c r="C3355"/>
      <c r="D3355"/>
      <c r="E3355"/>
      <c r="F3355"/>
    </row>
    <row r="3356" spans="1:6" ht="15" x14ac:dyDescent="0.25">
      <c r="A3356"/>
      <c r="B3356"/>
      <c r="C3356"/>
      <c r="D3356"/>
      <c r="E3356"/>
      <c r="F3356"/>
    </row>
    <row r="3357" spans="1:6" ht="15" x14ac:dyDescent="0.25">
      <c r="A3357"/>
      <c r="B3357"/>
      <c r="C3357"/>
      <c r="D3357"/>
      <c r="E3357"/>
      <c r="F3357"/>
    </row>
    <row r="3358" spans="1:6" ht="15" x14ac:dyDescent="0.25">
      <c r="A3358"/>
      <c r="B3358"/>
      <c r="C3358"/>
      <c r="D3358"/>
      <c r="E3358"/>
      <c r="F3358"/>
    </row>
    <row r="3359" spans="1:6" ht="15" x14ac:dyDescent="0.25">
      <c r="A3359"/>
      <c r="B3359"/>
      <c r="C3359"/>
      <c r="D3359"/>
      <c r="E3359"/>
      <c r="F3359"/>
    </row>
    <row r="3360" spans="1:6" ht="15" x14ac:dyDescent="0.25">
      <c r="A3360"/>
      <c r="B3360"/>
      <c r="C3360"/>
      <c r="D3360"/>
      <c r="E3360"/>
      <c r="F3360"/>
    </row>
    <row r="3361" spans="1:6" ht="15" x14ac:dyDescent="0.25">
      <c r="A3361"/>
      <c r="B3361"/>
      <c r="C3361"/>
      <c r="D3361"/>
      <c r="E3361"/>
      <c r="F3361"/>
    </row>
    <row r="3362" spans="1:6" ht="15" x14ac:dyDescent="0.25">
      <c r="A3362"/>
      <c r="B3362"/>
      <c r="C3362"/>
      <c r="D3362"/>
      <c r="E3362"/>
      <c r="F3362"/>
    </row>
    <row r="3363" spans="1:6" ht="15" x14ac:dyDescent="0.25">
      <c r="A3363"/>
      <c r="B3363"/>
      <c r="C3363"/>
      <c r="D3363"/>
      <c r="E3363"/>
      <c r="F3363"/>
    </row>
    <row r="3364" spans="1:6" ht="15" x14ac:dyDescent="0.25">
      <c r="A3364"/>
      <c r="B3364"/>
      <c r="C3364"/>
      <c r="D3364"/>
      <c r="E3364"/>
      <c r="F3364"/>
    </row>
    <row r="3365" spans="1:6" ht="15" x14ac:dyDescent="0.25">
      <c r="A3365"/>
      <c r="B3365"/>
      <c r="C3365"/>
      <c r="D3365"/>
      <c r="E3365"/>
      <c r="F3365"/>
    </row>
    <row r="3366" spans="1:6" ht="15" x14ac:dyDescent="0.25">
      <c r="A3366"/>
      <c r="B3366"/>
      <c r="C3366"/>
      <c r="D3366"/>
      <c r="E3366"/>
      <c r="F3366"/>
    </row>
    <row r="3367" spans="1:6" ht="15" x14ac:dyDescent="0.25">
      <c r="A3367"/>
      <c r="B3367"/>
      <c r="C3367"/>
      <c r="D3367"/>
      <c r="E3367"/>
      <c r="F3367"/>
    </row>
    <row r="3368" spans="1:6" ht="15" x14ac:dyDescent="0.25">
      <c r="A3368"/>
      <c r="B3368"/>
      <c r="C3368"/>
      <c r="D3368"/>
      <c r="E3368"/>
      <c r="F3368"/>
    </row>
    <row r="3369" spans="1:6" ht="15" x14ac:dyDescent="0.25">
      <c r="A3369"/>
      <c r="B3369"/>
      <c r="C3369"/>
      <c r="D3369"/>
      <c r="E3369"/>
      <c r="F3369"/>
    </row>
    <row r="3370" spans="1:6" ht="15" x14ac:dyDescent="0.25">
      <c r="A3370"/>
      <c r="B3370"/>
      <c r="C3370"/>
      <c r="D3370"/>
      <c r="E3370"/>
      <c r="F3370"/>
    </row>
    <row r="3371" spans="1:6" ht="15" x14ac:dyDescent="0.25">
      <c r="A3371"/>
      <c r="B3371"/>
      <c r="C3371"/>
      <c r="D3371"/>
      <c r="E3371"/>
      <c r="F3371"/>
    </row>
    <row r="3372" spans="1:6" ht="15" x14ac:dyDescent="0.25">
      <c r="A3372"/>
      <c r="B3372"/>
      <c r="C3372"/>
      <c r="D3372"/>
      <c r="E3372"/>
      <c r="F3372"/>
    </row>
    <row r="3373" spans="1:6" ht="15" x14ac:dyDescent="0.25">
      <c r="A3373"/>
      <c r="B3373"/>
      <c r="C3373"/>
      <c r="D3373"/>
      <c r="E3373"/>
      <c r="F3373"/>
    </row>
    <row r="3374" spans="1:6" ht="15" x14ac:dyDescent="0.25">
      <c r="A3374"/>
      <c r="B3374"/>
      <c r="C3374"/>
      <c r="D3374"/>
      <c r="E3374"/>
      <c r="F3374"/>
    </row>
    <row r="3375" spans="1:6" ht="15" x14ac:dyDescent="0.25">
      <c r="A3375"/>
      <c r="B3375"/>
      <c r="C3375"/>
      <c r="D3375"/>
      <c r="E3375"/>
      <c r="F3375"/>
    </row>
    <row r="3376" spans="1:6" ht="15" x14ac:dyDescent="0.25">
      <c r="A3376"/>
      <c r="B3376"/>
      <c r="C3376"/>
      <c r="D3376"/>
      <c r="E3376"/>
      <c r="F3376"/>
    </row>
    <row r="3377" spans="1:6" ht="15" x14ac:dyDescent="0.25">
      <c r="A3377"/>
      <c r="B3377"/>
      <c r="C3377"/>
      <c r="D3377"/>
      <c r="E3377"/>
      <c r="F3377"/>
    </row>
    <row r="3378" spans="1:6" ht="15" x14ac:dyDescent="0.25">
      <c r="A3378"/>
      <c r="B3378"/>
      <c r="C3378"/>
      <c r="D3378"/>
      <c r="E3378"/>
      <c r="F3378"/>
    </row>
    <row r="3379" spans="1:6" ht="15" x14ac:dyDescent="0.25">
      <c r="A3379"/>
      <c r="B3379"/>
      <c r="C3379"/>
      <c r="D3379"/>
      <c r="E3379"/>
      <c r="F3379"/>
    </row>
    <row r="3380" spans="1:6" ht="15" x14ac:dyDescent="0.25">
      <c r="A3380"/>
      <c r="B3380"/>
      <c r="C3380"/>
      <c r="D3380"/>
      <c r="E3380"/>
      <c r="F3380"/>
    </row>
    <row r="3381" spans="1:6" ht="15" x14ac:dyDescent="0.25">
      <c r="A3381"/>
      <c r="B3381"/>
      <c r="C3381"/>
      <c r="D3381"/>
      <c r="E3381"/>
      <c r="F3381"/>
    </row>
    <row r="3382" spans="1:6" ht="15" x14ac:dyDescent="0.25">
      <c r="A3382"/>
      <c r="B3382"/>
      <c r="C3382"/>
      <c r="D3382"/>
      <c r="E3382"/>
      <c r="F3382"/>
    </row>
    <row r="3383" spans="1:6" ht="15" x14ac:dyDescent="0.25">
      <c r="A3383"/>
      <c r="B3383"/>
      <c r="C3383"/>
      <c r="D3383"/>
      <c r="E3383"/>
      <c r="F3383"/>
    </row>
    <row r="3384" spans="1:6" ht="15" x14ac:dyDescent="0.25">
      <c r="A3384"/>
      <c r="B3384"/>
      <c r="C3384"/>
      <c r="D3384"/>
      <c r="E3384"/>
      <c r="F3384"/>
    </row>
    <row r="3385" spans="1:6" ht="15" x14ac:dyDescent="0.25">
      <c r="A3385"/>
      <c r="B3385"/>
      <c r="C3385"/>
      <c r="D3385"/>
      <c r="E3385"/>
      <c r="F3385"/>
    </row>
    <row r="3386" spans="1:6" ht="15" x14ac:dyDescent="0.25">
      <c r="A3386"/>
      <c r="B3386"/>
      <c r="C3386"/>
      <c r="D3386"/>
      <c r="E3386"/>
      <c r="F3386"/>
    </row>
    <row r="3387" spans="1:6" ht="15" x14ac:dyDescent="0.25">
      <c r="A3387"/>
      <c r="B3387"/>
      <c r="C3387"/>
      <c r="D3387"/>
      <c r="E3387"/>
      <c r="F3387"/>
    </row>
    <row r="3388" spans="1:6" ht="15" x14ac:dyDescent="0.25">
      <c r="A3388"/>
      <c r="B3388"/>
      <c r="C3388"/>
      <c r="D3388"/>
      <c r="E3388"/>
      <c r="F3388"/>
    </row>
    <row r="3389" spans="1:6" ht="15" x14ac:dyDescent="0.25">
      <c r="A3389"/>
      <c r="B3389"/>
      <c r="C3389"/>
      <c r="D3389"/>
      <c r="E3389"/>
      <c r="F3389"/>
    </row>
    <row r="3390" spans="1:6" ht="15" x14ac:dyDescent="0.25">
      <c r="A3390"/>
      <c r="B3390"/>
      <c r="C3390"/>
      <c r="D3390"/>
      <c r="E3390"/>
      <c r="F3390"/>
    </row>
    <row r="3391" spans="1:6" ht="15" x14ac:dyDescent="0.25">
      <c r="A3391"/>
      <c r="B3391"/>
      <c r="C3391"/>
      <c r="D3391"/>
      <c r="E3391"/>
      <c r="F3391"/>
    </row>
    <row r="3392" spans="1:6" ht="15" x14ac:dyDescent="0.25">
      <c r="A3392"/>
      <c r="B3392"/>
      <c r="C3392"/>
      <c r="D3392"/>
      <c r="E3392"/>
      <c r="F3392"/>
    </row>
    <row r="3393" spans="1:6" ht="15" x14ac:dyDescent="0.25">
      <c r="A3393"/>
      <c r="B3393"/>
      <c r="C3393"/>
      <c r="D3393"/>
      <c r="E3393"/>
      <c r="F3393"/>
    </row>
    <row r="3394" spans="1:6" ht="15" x14ac:dyDescent="0.25">
      <c r="A3394"/>
      <c r="B3394"/>
      <c r="C3394"/>
      <c r="D3394"/>
      <c r="E3394"/>
      <c r="F3394"/>
    </row>
    <row r="3395" spans="1:6" ht="15" x14ac:dyDescent="0.25">
      <c r="A3395"/>
      <c r="B3395"/>
      <c r="C3395"/>
      <c r="D3395"/>
      <c r="E3395"/>
      <c r="F3395"/>
    </row>
    <row r="3396" spans="1:6" ht="15" x14ac:dyDescent="0.25">
      <c r="A3396"/>
      <c r="B3396"/>
      <c r="C3396"/>
      <c r="D3396"/>
      <c r="E3396"/>
      <c r="F3396"/>
    </row>
    <row r="3397" spans="1:6" ht="15" x14ac:dyDescent="0.25">
      <c r="A3397"/>
      <c r="B3397"/>
      <c r="C3397"/>
      <c r="D3397"/>
      <c r="E3397"/>
      <c r="F3397"/>
    </row>
    <row r="3398" spans="1:6" ht="15" x14ac:dyDescent="0.25">
      <c r="A3398"/>
      <c r="B3398"/>
      <c r="C3398"/>
      <c r="D3398"/>
      <c r="E3398"/>
      <c r="F3398"/>
    </row>
    <row r="3399" spans="1:6" ht="15" x14ac:dyDescent="0.25">
      <c r="A3399"/>
      <c r="B3399"/>
      <c r="C3399"/>
      <c r="D3399"/>
      <c r="E3399"/>
      <c r="F3399"/>
    </row>
    <row r="3400" spans="1:6" ht="15" x14ac:dyDescent="0.25">
      <c r="A3400"/>
      <c r="B3400"/>
      <c r="C3400"/>
      <c r="D3400"/>
      <c r="E3400"/>
      <c r="F3400"/>
    </row>
    <row r="3401" spans="1:6" ht="15" x14ac:dyDescent="0.25">
      <c r="A3401"/>
      <c r="B3401"/>
      <c r="C3401"/>
      <c r="D3401"/>
      <c r="E3401"/>
      <c r="F3401"/>
    </row>
    <row r="3402" spans="1:6" ht="15" x14ac:dyDescent="0.25">
      <c r="A3402"/>
      <c r="B3402"/>
      <c r="C3402"/>
      <c r="D3402"/>
      <c r="E3402"/>
      <c r="F3402"/>
    </row>
    <row r="3403" spans="1:6" ht="15" x14ac:dyDescent="0.25">
      <c r="A3403"/>
      <c r="B3403"/>
      <c r="C3403"/>
      <c r="D3403"/>
      <c r="E3403"/>
      <c r="F3403"/>
    </row>
    <row r="3404" spans="1:6" ht="15" x14ac:dyDescent="0.25">
      <c r="A3404"/>
      <c r="B3404"/>
      <c r="C3404"/>
      <c r="D3404"/>
      <c r="E3404"/>
      <c r="F3404"/>
    </row>
    <row r="3405" spans="1:6" ht="15" x14ac:dyDescent="0.25">
      <c r="A3405"/>
      <c r="B3405"/>
      <c r="C3405"/>
      <c r="D3405"/>
      <c r="E3405"/>
      <c r="F3405"/>
    </row>
    <row r="3406" spans="1:6" ht="15" x14ac:dyDescent="0.25">
      <c r="A3406"/>
      <c r="B3406"/>
      <c r="C3406"/>
      <c r="D3406"/>
      <c r="E3406"/>
      <c r="F3406"/>
    </row>
    <row r="3407" spans="1:6" ht="15" x14ac:dyDescent="0.25">
      <c r="A3407"/>
      <c r="B3407"/>
      <c r="C3407"/>
      <c r="D3407"/>
      <c r="E3407"/>
      <c r="F3407"/>
    </row>
    <row r="3408" spans="1:6" ht="15" x14ac:dyDescent="0.25">
      <c r="A3408"/>
      <c r="B3408"/>
      <c r="C3408"/>
      <c r="D3408"/>
      <c r="E3408"/>
      <c r="F3408"/>
    </row>
    <row r="3409" spans="1:6" ht="15" x14ac:dyDescent="0.25">
      <c r="A3409"/>
      <c r="B3409"/>
      <c r="C3409"/>
      <c r="D3409"/>
      <c r="E3409"/>
      <c r="F3409"/>
    </row>
    <row r="3410" spans="1:6" ht="15" x14ac:dyDescent="0.25">
      <c r="A3410"/>
      <c r="B3410"/>
      <c r="C3410"/>
      <c r="D3410"/>
      <c r="E3410"/>
      <c r="F3410"/>
    </row>
    <row r="3411" spans="1:6" ht="15" x14ac:dyDescent="0.25">
      <c r="A3411"/>
      <c r="B3411"/>
      <c r="C3411"/>
      <c r="D3411"/>
      <c r="E3411"/>
      <c r="F3411"/>
    </row>
    <row r="3412" spans="1:6" ht="15" x14ac:dyDescent="0.25">
      <c r="A3412"/>
      <c r="B3412"/>
      <c r="C3412"/>
      <c r="D3412"/>
      <c r="E3412"/>
      <c r="F3412"/>
    </row>
    <row r="3413" spans="1:6" ht="15" x14ac:dyDescent="0.25">
      <c r="A3413"/>
      <c r="B3413"/>
      <c r="C3413"/>
      <c r="D3413"/>
      <c r="E3413"/>
      <c r="F3413"/>
    </row>
    <row r="3414" spans="1:6" ht="15" x14ac:dyDescent="0.25">
      <c r="A3414"/>
      <c r="B3414"/>
      <c r="C3414"/>
      <c r="D3414"/>
      <c r="E3414"/>
      <c r="F3414"/>
    </row>
    <row r="3415" spans="1:6" ht="15" x14ac:dyDescent="0.25">
      <c r="A3415"/>
      <c r="B3415"/>
      <c r="C3415"/>
      <c r="D3415"/>
      <c r="E3415"/>
      <c r="F3415"/>
    </row>
    <row r="3416" spans="1:6" ht="15" x14ac:dyDescent="0.25">
      <c r="A3416"/>
      <c r="B3416"/>
      <c r="C3416"/>
      <c r="D3416"/>
      <c r="E3416"/>
      <c r="F3416"/>
    </row>
    <row r="3417" spans="1:6" ht="15" x14ac:dyDescent="0.25">
      <c r="A3417"/>
      <c r="B3417"/>
      <c r="C3417"/>
      <c r="D3417"/>
      <c r="E3417"/>
      <c r="F3417"/>
    </row>
    <row r="3418" spans="1:6" ht="15" x14ac:dyDescent="0.25">
      <c r="A3418"/>
      <c r="B3418"/>
      <c r="C3418"/>
      <c r="D3418"/>
      <c r="E3418"/>
      <c r="F3418"/>
    </row>
    <row r="3419" spans="1:6" ht="15" x14ac:dyDescent="0.25">
      <c r="A3419"/>
      <c r="B3419"/>
      <c r="C3419"/>
      <c r="D3419"/>
      <c r="E3419"/>
      <c r="F3419"/>
    </row>
    <row r="3420" spans="1:6" ht="15" x14ac:dyDescent="0.25">
      <c r="A3420"/>
      <c r="B3420"/>
      <c r="C3420"/>
      <c r="D3420"/>
      <c r="E3420"/>
      <c r="F3420"/>
    </row>
    <row r="3421" spans="1:6" ht="15" x14ac:dyDescent="0.25">
      <c r="A3421"/>
      <c r="B3421"/>
      <c r="C3421"/>
      <c r="D3421"/>
      <c r="E3421"/>
      <c r="F3421"/>
    </row>
    <row r="3422" spans="1:6" ht="15" x14ac:dyDescent="0.25">
      <c r="A3422"/>
      <c r="B3422"/>
      <c r="C3422"/>
      <c r="D3422"/>
      <c r="E3422"/>
      <c r="F3422"/>
    </row>
    <row r="3423" spans="1:6" ht="15" x14ac:dyDescent="0.25">
      <c r="A3423"/>
      <c r="B3423"/>
      <c r="C3423"/>
      <c r="D3423"/>
      <c r="E3423"/>
      <c r="F3423"/>
    </row>
    <row r="3424" spans="1:6" ht="15" x14ac:dyDescent="0.25">
      <c r="A3424"/>
      <c r="B3424"/>
      <c r="C3424"/>
      <c r="D3424"/>
      <c r="E3424"/>
      <c r="F3424"/>
    </row>
    <row r="3425" spans="1:6" ht="15" x14ac:dyDescent="0.25">
      <c r="A3425"/>
      <c r="B3425"/>
      <c r="C3425"/>
      <c r="D3425"/>
      <c r="E3425"/>
      <c r="F3425"/>
    </row>
    <row r="3426" spans="1:6" ht="15" x14ac:dyDescent="0.25">
      <c r="A3426"/>
      <c r="B3426"/>
      <c r="C3426"/>
      <c r="D3426"/>
      <c r="E3426"/>
      <c r="F3426"/>
    </row>
    <row r="3427" spans="1:6" ht="15" x14ac:dyDescent="0.25">
      <c r="A3427"/>
      <c r="B3427"/>
      <c r="C3427"/>
      <c r="D3427"/>
      <c r="E3427"/>
      <c r="F3427"/>
    </row>
    <row r="3428" spans="1:6" ht="15" x14ac:dyDescent="0.25">
      <c r="A3428"/>
      <c r="B3428"/>
      <c r="C3428"/>
      <c r="D3428"/>
      <c r="E3428"/>
      <c r="F3428"/>
    </row>
    <row r="3429" spans="1:6" ht="15" x14ac:dyDescent="0.25">
      <c r="A3429"/>
      <c r="B3429"/>
      <c r="C3429"/>
      <c r="D3429"/>
      <c r="E3429"/>
      <c r="F3429"/>
    </row>
    <row r="3430" spans="1:6" ht="15" x14ac:dyDescent="0.25">
      <c r="A3430"/>
      <c r="B3430"/>
      <c r="C3430"/>
      <c r="D3430"/>
      <c r="E3430"/>
      <c r="F3430"/>
    </row>
    <row r="3431" spans="1:6" ht="15" x14ac:dyDescent="0.25">
      <c r="A3431"/>
      <c r="B3431"/>
      <c r="C3431"/>
      <c r="D3431"/>
      <c r="E3431"/>
      <c r="F3431"/>
    </row>
    <row r="3432" spans="1:6" ht="15" x14ac:dyDescent="0.25">
      <c r="A3432"/>
      <c r="B3432"/>
      <c r="C3432"/>
      <c r="D3432"/>
      <c r="E3432"/>
      <c r="F3432"/>
    </row>
    <row r="3433" spans="1:6" ht="15" x14ac:dyDescent="0.25">
      <c r="A3433"/>
      <c r="B3433"/>
      <c r="C3433"/>
      <c r="D3433"/>
      <c r="E3433"/>
      <c r="F3433"/>
    </row>
    <row r="3434" spans="1:6" ht="15" x14ac:dyDescent="0.25">
      <c r="A3434"/>
      <c r="B3434"/>
      <c r="C3434"/>
      <c r="D3434"/>
      <c r="E3434"/>
      <c r="F3434"/>
    </row>
    <row r="3435" spans="1:6" ht="15" x14ac:dyDescent="0.25">
      <c r="A3435"/>
      <c r="B3435"/>
      <c r="C3435"/>
      <c r="D3435"/>
      <c r="E3435"/>
      <c r="F3435"/>
    </row>
    <row r="3436" spans="1:6" ht="15" x14ac:dyDescent="0.25">
      <c r="A3436"/>
      <c r="B3436"/>
      <c r="C3436"/>
      <c r="D3436"/>
      <c r="E3436"/>
      <c r="F3436"/>
    </row>
    <row r="3437" spans="1:6" ht="15" x14ac:dyDescent="0.25">
      <c r="A3437"/>
      <c r="B3437"/>
      <c r="C3437"/>
      <c r="D3437"/>
      <c r="E3437"/>
      <c r="F3437"/>
    </row>
    <row r="3438" spans="1:6" ht="15" x14ac:dyDescent="0.25">
      <c r="A3438"/>
      <c r="B3438"/>
      <c r="C3438"/>
      <c r="D3438"/>
      <c r="E3438"/>
      <c r="F3438"/>
    </row>
    <row r="3439" spans="1:6" ht="15" x14ac:dyDescent="0.25">
      <c r="A3439"/>
      <c r="B3439"/>
      <c r="C3439"/>
      <c r="D3439"/>
      <c r="E3439"/>
      <c r="F3439"/>
    </row>
    <row r="3440" spans="1:6" ht="15" x14ac:dyDescent="0.25">
      <c r="A3440"/>
      <c r="B3440"/>
      <c r="C3440"/>
      <c r="D3440"/>
      <c r="E3440"/>
      <c r="F3440"/>
    </row>
    <row r="3441" spans="1:6" ht="15" x14ac:dyDescent="0.25">
      <c r="A3441"/>
      <c r="B3441"/>
      <c r="C3441"/>
      <c r="D3441"/>
      <c r="E3441"/>
      <c r="F3441"/>
    </row>
    <row r="3442" spans="1:6" ht="15" x14ac:dyDescent="0.25">
      <c r="A3442"/>
      <c r="B3442"/>
      <c r="C3442"/>
      <c r="D3442"/>
      <c r="E3442"/>
      <c r="F3442"/>
    </row>
    <row r="3443" spans="1:6" ht="15" x14ac:dyDescent="0.25">
      <c r="A3443"/>
      <c r="B3443"/>
      <c r="C3443"/>
      <c r="D3443"/>
      <c r="E3443"/>
      <c r="F3443"/>
    </row>
    <row r="3444" spans="1:6" ht="15" x14ac:dyDescent="0.25">
      <c r="A3444"/>
      <c r="B3444"/>
      <c r="C3444"/>
      <c r="D3444"/>
      <c r="E3444"/>
      <c r="F3444"/>
    </row>
    <row r="3445" spans="1:6" ht="15" x14ac:dyDescent="0.25">
      <c r="A3445"/>
      <c r="B3445"/>
      <c r="C3445"/>
      <c r="D3445"/>
      <c r="E3445"/>
      <c r="F3445"/>
    </row>
    <row r="3446" spans="1:6" ht="15" x14ac:dyDescent="0.25">
      <c r="A3446"/>
      <c r="B3446"/>
      <c r="C3446"/>
      <c r="D3446"/>
      <c r="E3446"/>
      <c r="F3446"/>
    </row>
    <row r="3447" spans="1:6" ht="15" x14ac:dyDescent="0.25">
      <c r="A3447"/>
      <c r="B3447"/>
      <c r="C3447"/>
      <c r="D3447"/>
      <c r="E3447"/>
      <c r="F3447"/>
    </row>
    <row r="3448" spans="1:6" ht="15" x14ac:dyDescent="0.25">
      <c r="A3448"/>
      <c r="B3448"/>
      <c r="C3448"/>
      <c r="D3448"/>
      <c r="E3448"/>
      <c r="F3448"/>
    </row>
    <row r="3449" spans="1:6" ht="15" x14ac:dyDescent="0.25">
      <c r="A3449"/>
      <c r="B3449"/>
      <c r="C3449"/>
      <c r="D3449"/>
      <c r="E3449"/>
      <c r="F3449"/>
    </row>
    <row r="3450" spans="1:6" ht="15" x14ac:dyDescent="0.25">
      <c r="A3450"/>
      <c r="B3450"/>
      <c r="C3450"/>
      <c r="D3450"/>
      <c r="E3450"/>
      <c r="F3450"/>
    </row>
    <row r="3451" spans="1:6" ht="15" x14ac:dyDescent="0.25">
      <c r="A3451"/>
      <c r="B3451"/>
      <c r="C3451"/>
      <c r="D3451"/>
      <c r="E3451"/>
      <c r="F3451"/>
    </row>
    <row r="3452" spans="1:6" ht="15" x14ac:dyDescent="0.25">
      <c r="A3452"/>
      <c r="B3452"/>
      <c r="C3452"/>
      <c r="D3452"/>
      <c r="E3452"/>
      <c r="F3452"/>
    </row>
    <row r="3453" spans="1:6" ht="15" x14ac:dyDescent="0.25">
      <c r="A3453"/>
      <c r="B3453"/>
      <c r="C3453"/>
      <c r="D3453"/>
      <c r="E3453"/>
      <c r="F3453"/>
    </row>
    <row r="3454" spans="1:6" ht="15" x14ac:dyDescent="0.25">
      <c r="A3454"/>
      <c r="B3454"/>
      <c r="C3454"/>
      <c r="D3454"/>
      <c r="E3454"/>
      <c r="F3454"/>
    </row>
    <row r="3455" spans="1:6" ht="15" x14ac:dyDescent="0.25">
      <c r="A3455"/>
      <c r="B3455"/>
      <c r="C3455"/>
      <c r="D3455"/>
      <c r="E3455"/>
      <c r="F3455"/>
    </row>
    <row r="3456" spans="1:6" ht="15" x14ac:dyDescent="0.25">
      <c r="A3456"/>
      <c r="B3456"/>
      <c r="C3456"/>
      <c r="D3456"/>
      <c r="E3456"/>
      <c r="F3456"/>
    </row>
    <row r="3457" spans="1:6" ht="15" x14ac:dyDescent="0.25">
      <c r="A3457"/>
      <c r="B3457"/>
      <c r="C3457"/>
      <c r="D3457"/>
      <c r="E3457"/>
      <c r="F3457"/>
    </row>
    <row r="3458" spans="1:6" ht="15" x14ac:dyDescent="0.25">
      <c r="A3458"/>
      <c r="B3458"/>
      <c r="C3458"/>
      <c r="D3458"/>
      <c r="E3458"/>
      <c r="F3458"/>
    </row>
    <row r="3459" spans="1:6" ht="15" x14ac:dyDescent="0.25">
      <c r="A3459"/>
      <c r="B3459"/>
      <c r="C3459"/>
      <c r="D3459"/>
      <c r="E3459"/>
      <c r="F3459"/>
    </row>
    <row r="3460" spans="1:6" ht="15" x14ac:dyDescent="0.25">
      <c r="A3460"/>
      <c r="B3460"/>
      <c r="C3460"/>
      <c r="D3460"/>
      <c r="E3460"/>
      <c r="F3460"/>
    </row>
    <row r="3461" spans="1:6" ht="15" x14ac:dyDescent="0.25">
      <c r="A3461"/>
      <c r="B3461"/>
      <c r="C3461"/>
      <c r="D3461"/>
      <c r="E3461"/>
      <c r="F3461"/>
    </row>
    <row r="3462" spans="1:6" ht="15" x14ac:dyDescent="0.25">
      <c r="A3462"/>
      <c r="B3462"/>
      <c r="C3462"/>
      <c r="D3462"/>
      <c r="E3462"/>
      <c r="F3462"/>
    </row>
    <row r="3463" spans="1:6" ht="15" x14ac:dyDescent="0.25">
      <c r="A3463"/>
      <c r="B3463"/>
      <c r="C3463"/>
      <c r="D3463"/>
      <c r="E3463"/>
      <c r="F3463"/>
    </row>
    <row r="3464" spans="1:6" ht="15" x14ac:dyDescent="0.25">
      <c r="A3464"/>
      <c r="B3464"/>
      <c r="C3464"/>
      <c r="D3464"/>
      <c r="E3464"/>
      <c r="F3464"/>
    </row>
    <row r="3465" spans="1:6" ht="15" x14ac:dyDescent="0.25">
      <c r="A3465"/>
      <c r="B3465"/>
      <c r="C3465"/>
      <c r="D3465"/>
      <c r="E3465"/>
      <c r="F3465"/>
    </row>
    <row r="3466" spans="1:6" ht="15" x14ac:dyDescent="0.25">
      <c r="A3466"/>
      <c r="B3466"/>
      <c r="C3466"/>
      <c r="D3466"/>
      <c r="E3466"/>
      <c r="F3466"/>
    </row>
    <row r="3467" spans="1:6" ht="15" x14ac:dyDescent="0.25">
      <c r="A3467"/>
      <c r="B3467"/>
      <c r="C3467"/>
      <c r="D3467"/>
      <c r="E3467"/>
      <c r="F3467"/>
    </row>
    <row r="3468" spans="1:6" ht="15" x14ac:dyDescent="0.25">
      <c r="A3468"/>
      <c r="B3468"/>
      <c r="C3468"/>
      <c r="D3468"/>
      <c r="E3468"/>
      <c r="F3468"/>
    </row>
    <row r="3469" spans="1:6" ht="15" x14ac:dyDescent="0.25">
      <c r="A3469"/>
      <c r="B3469"/>
      <c r="C3469"/>
      <c r="D3469"/>
      <c r="E3469"/>
      <c r="F3469"/>
    </row>
    <row r="3470" spans="1:6" ht="15" x14ac:dyDescent="0.25">
      <c r="A3470"/>
      <c r="B3470"/>
      <c r="C3470"/>
      <c r="D3470"/>
      <c r="E3470"/>
      <c r="F3470"/>
    </row>
    <row r="3471" spans="1:6" ht="15" x14ac:dyDescent="0.25">
      <c r="A3471"/>
      <c r="B3471"/>
      <c r="C3471"/>
      <c r="D3471"/>
      <c r="E3471"/>
      <c r="F3471"/>
    </row>
    <row r="3472" spans="1:6" ht="15" x14ac:dyDescent="0.25">
      <c r="A3472"/>
      <c r="B3472"/>
      <c r="C3472"/>
      <c r="D3472"/>
      <c r="E3472"/>
      <c r="F3472"/>
    </row>
    <row r="3473" spans="1:6" ht="15" x14ac:dyDescent="0.25">
      <c r="A3473"/>
      <c r="B3473"/>
      <c r="C3473"/>
      <c r="D3473"/>
      <c r="E3473"/>
      <c r="F3473"/>
    </row>
    <row r="3474" spans="1:6" ht="15" x14ac:dyDescent="0.25">
      <c r="A3474"/>
      <c r="B3474"/>
      <c r="C3474"/>
      <c r="D3474"/>
      <c r="E3474"/>
      <c r="F3474"/>
    </row>
    <row r="3475" spans="1:6" ht="15" x14ac:dyDescent="0.25">
      <c r="A3475"/>
      <c r="B3475"/>
      <c r="C3475"/>
      <c r="D3475"/>
      <c r="E3475"/>
      <c r="F3475"/>
    </row>
    <row r="3476" spans="1:6" ht="15" x14ac:dyDescent="0.25">
      <c r="A3476"/>
      <c r="B3476"/>
      <c r="C3476"/>
      <c r="D3476"/>
      <c r="E3476"/>
      <c r="F3476"/>
    </row>
    <row r="3477" spans="1:6" ht="15" x14ac:dyDescent="0.25">
      <c r="A3477"/>
      <c r="B3477"/>
      <c r="C3477"/>
      <c r="D3477"/>
      <c r="E3477"/>
      <c r="F3477"/>
    </row>
    <row r="3478" spans="1:6" ht="15" x14ac:dyDescent="0.25">
      <c r="A3478"/>
      <c r="B3478"/>
      <c r="C3478"/>
      <c r="D3478"/>
      <c r="E3478"/>
      <c r="F3478"/>
    </row>
    <row r="3479" spans="1:6" ht="15" x14ac:dyDescent="0.25">
      <c r="A3479"/>
      <c r="B3479"/>
      <c r="C3479"/>
      <c r="D3479"/>
      <c r="E3479"/>
      <c r="F3479"/>
    </row>
    <row r="3480" spans="1:6" ht="15" x14ac:dyDescent="0.25">
      <c r="A3480"/>
      <c r="B3480"/>
      <c r="C3480"/>
      <c r="D3480"/>
      <c r="E3480"/>
      <c r="F3480"/>
    </row>
    <row r="3481" spans="1:6" ht="15" x14ac:dyDescent="0.25">
      <c r="A3481"/>
      <c r="B3481"/>
      <c r="C3481"/>
      <c r="D3481"/>
      <c r="E3481"/>
      <c r="F3481"/>
    </row>
    <row r="3482" spans="1:6" ht="15" x14ac:dyDescent="0.25">
      <c r="A3482"/>
      <c r="B3482"/>
      <c r="C3482"/>
      <c r="D3482"/>
      <c r="E3482"/>
      <c r="F3482"/>
    </row>
    <row r="3483" spans="1:6" ht="15" x14ac:dyDescent="0.25">
      <c r="A3483"/>
      <c r="B3483"/>
      <c r="C3483"/>
      <c r="D3483"/>
      <c r="E3483"/>
      <c r="F3483"/>
    </row>
    <row r="3484" spans="1:6" ht="15" x14ac:dyDescent="0.25">
      <c r="A3484"/>
      <c r="B3484"/>
      <c r="C3484"/>
      <c r="D3484"/>
      <c r="E3484"/>
      <c r="F3484"/>
    </row>
    <row r="3485" spans="1:6" ht="15" x14ac:dyDescent="0.25">
      <c r="A3485"/>
      <c r="B3485"/>
      <c r="C3485"/>
      <c r="D3485"/>
      <c r="E3485"/>
      <c r="F3485"/>
    </row>
    <row r="3486" spans="1:6" ht="15" x14ac:dyDescent="0.25">
      <c r="A3486"/>
      <c r="B3486"/>
      <c r="C3486"/>
      <c r="D3486"/>
      <c r="E3486"/>
      <c r="F3486"/>
    </row>
    <row r="3487" spans="1:6" ht="15" x14ac:dyDescent="0.25">
      <c r="A3487"/>
      <c r="B3487"/>
      <c r="C3487"/>
      <c r="D3487"/>
      <c r="E3487"/>
      <c r="F3487"/>
    </row>
    <row r="3488" spans="1:6" ht="15" x14ac:dyDescent="0.25">
      <c r="A3488"/>
      <c r="B3488"/>
      <c r="C3488"/>
      <c r="D3488"/>
      <c r="E3488"/>
      <c r="F3488"/>
    </row>
    <row r="3489" spans="1:6" ht="15" x14ac:dyDescent="0.25">
      <c r="A3489"/>
      <c r="B3489"/>
      <c r="C3489"/>
      <c r="D3489"/>
      <c r="E3489"/>
      <c r="F3489"/>
    </row>
    <row r="3490" spans="1:6" ht="15" x14ac:dyDescent="0.25">
      <c r="A3490"/>
      <c r="B3490"/>
      <c r="C3490"/>
      <c r="D3490"/>
      <c r="E3490"/>
      <c r="F3490"/>
    </row>
    <row r="3491" spans="1:6" ht="15" x14ac:dyDescent="0.25">
      <c r="A3491"/>
      <c r="B3491"/>
      <c r="C3491"/>
      <c r="D3491"/>
      <c r="E3491"/>
      <c r="F3491"/>
    </row>
    <row r="3492" spans="1:6" ht="15" x14ac:dyDescent="0.25">
      <c r="A3492"/>
      <c r="B3492"/>
      <c r="C3492"/>
      <c r="D3492"/>
      <c r="E3492"/>
      <c r="F3492"/>
    </row>
    <row r="3493" spans="1:6" ht="15" x14ac:dyDescent="0.25">
      <c r="A3493"/>
      <c r="B3493"/>
      <c r="C3493"/>
      <c r="D3493"/>
      <c r="E3493"/>
      <c r="F3493"/>
    </row>
    <row r="3494" spans="1:6" ht="15" x14ac:dyDescent="0.25">
      <c r="A3494"/>
      <c r="B3494"/>
      <c r="C3494"/>
      <c r="D3494"/>
      <c r="E3494"/>
      <c r="F3494"/>
    </row>
    <row r="3495" spans="1:6" ht="15" x14ac:dyDescent="0.25">
      <c r="A3495"/>
      <c r="B3495"/>
      <c r="C3495"/>
      <c r="D3495"/>
      <c r="E3495"/>
      <c r="F3495"/>
    </row>
    <row r="3496" spans="1:6" ht="15" x14ac:dyDescent="0.25">
      <c r="A3496"/>
      <c r="B3496"/>
      <c r="C3496"/>
      <c r="D3496"/>
      <c r="E3496"/>
      <c r="F3496"/>
    </row>
    <row r="3497" spans="1:6" ht="15" x14ac:dyDescent="0.25">
      <c r="A3497"/>
      <c r="B3497"/>
      <c r="C3497"/>
      <c r="D3497"/>
      <c r="E3497"/>
      <c r="F3497"/>
    </row>
    <row r="3498" spans="1:6" ht="15" x14ac:dyDescent="0.25">
      <c r="A3498"/>
      <c r="B3498"/>
      <c r="C3498"/>
      <c r="D3498"/>
      <c r="E3498"/>
      <c r="F3498"/>
    </row>
    <row r="3499" spans="1:6" ht="15" x14ac:dyDescent="0.25">
      <c r="A3499"/>
      <c r="B3499"/>
      <c r="C3499"/>
      <c r="D3499"/>
      <c r="E3499"/>
      <c r="F3499"/>
    </row>
    <row r="3500" spans="1:6" ht="15" x14ac:dyDescent="0.25">
      <c r="A3500"/>
      <c r="B3500"/>
      <c r="C3500"/>
      <c r="D3500"/>
      <c r="E3500"/>
      <c r="F3500"/>
    </row>
    <row r="3501" spans="1:6" ht="15" x14ac:dyDescent="0.25">
      <c r="A3501"/>
      <c r="B3501"/>
      <c r="C3501"/>
      <c r="D3501"/>
      <c r="E3501"/>
      <c r="F3501"/>
    </row>
    <row r="3502" spans="1:6" ht="15" x14ac:dyDescent="0.25">
      <c r="A3502"/>
      <c r="B3502"/>
      <c r="C3502"/>
      <c r="D3502"/>
      <c r="E3502"/>
      <c r="F3502"/>
    </row>
    <row r="3503" spans="1:6" ht="15" x14ac:dyDescent="0.25">
      <c r="A3503"/>
      <c r="B3503"/>
      <c r="C3503"/>
      <c r="D3503"/>
      <c r="E3503"/>
      <c r="F3503"/>
    </row>
    <row r="3504" spans="1:6" ht="15" x14ac:dyDescent="0.25">
      <c r="A3504"/>
      <c r="B3504"/>
      <c r="C3504"/>
      <c r="D3504"/>
      <c r="E3504"/>
      <c r="F3504"/>
    </row>
    <row r="3505" spans="1:6" ht="15" x14ac:dyDescent="0.25">
      <c r="A3505"/>
      <c r="B3505"/>
      <c r="C3505"/>
      <c r="D3505"/>
      <c r="E3505"/>
      <c r="F3505"/>
    </row>
    <row r="3506" spans="1:6" ht="15" x14ac:dyDescent="0.25">
      <c r="A3506"/>
      <c r="B3506"/>
      <c r="C3506"/>
      <c r="D3506"/>
      <c r="E3506"/>
      <c r="F3506"/>
    </row>
    <row r="3507" spans="1:6" ht="15" x14ac:dyDescent="0.25">
      <c r="A3507"/>
      <c r="B3507"/>
      <c r="C3507"/>
      <c r="D3507"/>
      <c r="E3507"/>
      <c r="F3507"/>
    </row>
    <row r="3508" spans="1:6" ht="15" x14ac:dyDescent="0.25">
      <c r="A3508"/>
      <c r="B3508"/>
      <c r="C3508"/>
      <c r="D3508"/>
      <c r="E3508"/>
      <c r="F3508"/>
    </row>
    <row r="3509" spans="1:6" ht="15" x14ac:dyDescent="0.25">
      <c r="A3509"/>
      <c r="B3509"/>
      <c r="C3509"/>
      <c r="D3509"/>
      <c r="E3509"/>
      <c r="F3509"/>
    </row>
    <row r="3510" spans="1:6" ht="15" x14ac:dyDescent="0.25">
      <c r="A3510"/>
      <c r="B3510"/>
      <c r="C3510"/>
      <c r="D3510"/>
      <c r="E3510"/>
      <c r="F3510"/>
    </row>
    <row r="3511" spans="1:6" ht="15" x14ac:dyDescent="0.25">
      <c r="A3511"/>
      <c r="B3511"/>
      <c r="C3511"/>
      <c r="D3511"/>
      <c r="E3511"/>
      <c r="F3511"/>
    </row>
    <row r="3512" spans="1:6" ht="15" x14ac:dyDescent="0.25">
      <c r="A3512"/>
      <c r="B3512"/>
      <c r="C3512"/>
      <c r="D3512"/>
      <c r="E3512"/>
      <c r="F3512"/>
    </row>
    <row r="3513" spans="1:6" ht="15" x14ac:dyDescent="0.25">
      <c r="A3513"/>
      <c r="B3513"/>
      <c r="C3513"/>
      <c r="D3513"/>
      <c r="E3513"/>
      <c r="F3513"/>
    </row>
    <row r="3514" spans="1:6" ht="15" x14ac:dyDescent="0.25">
      <c r="A3514"/>
      <c r="B3514"/>
      <c r="C3514"/>
      <c r="D3514"/>
      <c r="E3514"/>
      <c r="F3514"/>
    </row>
    <row r="3515" spans="1:6" ht="15" x14ac:dyDescent="0.25">
      <c r="A3515"/>
      <c r="B3515"/>
      <c r="C3515"/>
      <c r="D3515"/>
      <c r="E3515"/>
      <c r="F3515"/>
    </row>
    <row r="3516" spans="1:6" ht="15" x14ac:dyDescent="0.25">
      <c r="A3516"/>
      <c r="B3516"/>
      <c r="C3516"/>
      <c r="D3516"/>
      <c r="E3516"/>
      <c r="F3516"/>
    </row>
    <row r="3517" spans="1:6" ht="15" x14ac:dyDescent="0.25">
      <c r="A3517"/>
      <c r="B3517"/>
      <c r="C3517"/>
      <c r="D3517"/>
      <c r="E3517"/>
      <c r="F3517"/>
    </row>
    <row r="3518" spans="1:6" ht="15" x14ac:dyDescent="0.25">
      <c r="A3518"/>
      <c r="B3518"/>
      <c r="C3518"/>
      <c r="D3518"/>
      <c r="E3518"/>
      <c r="F3518"/>
    </row>
    <row r="3519" spans="1:6" ht="15" x14ac:dyDescent="0.25">
      <c r="A3519"/>
      <c r="B3519"/>
      <c r="C3519"/>
      <c r="D3519"/>
      <c r="E3519"/>
      <c r="F3519"/>
    </row>
    <row r="3520" spans="1:6" ht="15" x14ac:dyDescent="0.25">
      <c r="A3520"/>
      <c r="B3520"/>
      <c r="C3520"/>
      <c r="D3520"/>
      <c r="E3520"/>
      <c r="F3520"/>
    </row>
    <row r="3521" spans="1:6" ht="15" x14ac:dyDescent="0.25">
      <c r="A3521"/>
      <c r="B3521"/>
      <c r="C3521"/>
      <c r="D3521"/>
      <c r="E3521"/>
      <c r="F3521"/>
    </row>
    <row r="3522" spans="1:6" ht="15" x14ac:dyDescent="0.25">
      <c r="A3522"/>
      <c r="B3522"/>
      <c r="C3522"/>
      <c r="D3522"/>
      <c r="E3522"/>
      <c r="F3522"/>
    </row>
    <row r="3523" spans="1:6" ht="15" x14ac:dyDescent="0.25">
      <c r="A3523"/>
      <c r="B3523"/>
      <c r="C3523"/>
      <c r="D3523"/>
      <c r="E3523"/>
      <c r="F3523"/>
    </row>
    <row r="3524" spans="1:6" ht="15" x14ac:dyDescent="0.25">
      <c r="A3524"/>
      <c r="B3524"/>
      <c r="C3524"/>
      <c r="D3524"/>
      <c r="E3524"/>
      <c r="F3524"/>
    </row>
    <row r="3525" spans="1:6" ht="15" x14ac:dyDescent="0.25">
      <c r="A3525"/>
      <c r="B3525"/>
      <c r="C3525"/>
      <c r="D3525"/>
      <c r="E3525"/>
      <c r="F3525"/>
    </row>
    <row r="3526" spans="1:6" ht="15" x14ac:dyDescent="0.25">
      <c r="A3526"/>
      <c r="B3526"/>
      <c r="C3526"/>
      <c r="D3526"/>
      <c r="E3526"/>
      <c r="F3526"/>
    </row>
    <row r="3527" spans="1:6" ht="15" x14ac:dyDescent="0.25">
      <c r="A3527"/>
      <c r="B3527"/>
      <c r="C3527"/>
      <c r="D3527"/>
      <c r="E3527"/>
      <c r="F3527"/>
    </row>
    <row r="3528" spans="1:6" ht="15" x14ac:dyDescent="0.25">
      <c r="A3528"/>
      <c r="B3528"/>
      <c r="C3528"/>
      <c r="D3528"/>
      <c r="E3528"/>
      <c r="F3528"/>
    </row>
    <row r="3529" spans="1:6" ht="15" x14ac:dyDescent="0.25">
      <c r="A3529"/>
      <c r="B3529"/>
      <c r="C3529"/>
      <c r="D3529"/>
      <c r="E3529"/>
      <c r="F3529"/>
    </row>
    <row r="3530" spans="1:6" ht="15" x14ac:dyDescent="0.25">
      <c r="A3530"/>
      <c r="B3530"/>
      <c r="C3530"/>
      <c r="D3530"/>
      <c r="E3530"/>
      <c r="F3530"/>
    </row>
    <row r="3531" spans="1:6" ht="15" x14ac:dyDescent="0.25">
      <c r="A3531"/>
      <c r="B3531"/>
      <c r="C3531"/>
      <c r="D3531"/>
      <c r="E3531"/>
      <c r="F3531"/>
    </row>
    <row r="3532" spans="1:6" ht="15" x14ac:dyDescent="0.25">
      <c r="A3532"/>
      <c r="B3532"/>
      <c r="C3532"/>
      <c r="D3532"/>
      <c r="E3532"/>
      <c r="F3532"/>
    </row>
    <row r="3533" spans="1:6" ht="15" x14ac:dyDescent="0.25">
      <c r="A3533"/>
      <c r="B3533"/>
      <c r="C3533"/>
      <c r="D3533"/>
      <c r="E3533"/>
      <c r="F3533"/>
    </row>
    <row r="3534" spans="1:6" ht="15" x14ac:dyDescent="0.25">
      <c r="A3534"/>
      <c r="B3534"/>
      <c r="C3534"/>
      <c r="D3534"/>
      <c r="E3534"/>
      <c r="F3534"/>
    </row>
    <row r="3535" spans="1:6" ht="15" x14ac:dyDescent="0.25">
      <c r="A3535"/>
      <c r="B3535"/>
      <c r="C3535"/>
      <c r="D3535"/>
      <c r="E3535"/>
      <c r="F3535"/>
    </row>
    <row r="3536" spans="1:6" ht="15" x14ac:dyDescent="0.25">
      <c r="A3536"/>
      <c r="B3536"/>
      <c r="C3536"/>
      <c r="D3536"/>
      <c r="E3536"/>
      <c r="F3536"/>
    </row>
    <row r="3537" spans="1:6" ht="15" x14ac:dyDescent="0.25">
      <c r="A3537"/>
      <c r="B3537"/>
      <c r="C3537"/>
      <c r="D3537"/>
      <c r="E3537"/>
      <c r="F3537"/>
    </row>
    <row r="3538" spans="1:6" ht="15" x14ac:dyDescent="0.25">
      <c r="A3538"/>
      <c r="B3538"/>
      <c r="C3538"/>
      <c r="D3538"/>
      <c r="E3538"/>
      <c r="F3538"/>
    </row>
    <row r="3539" spans="1:6" ht="15" x14ac:dyDescent="0.25">
      <c r="A3539"/>
      <c r="B3539"/>
      <c r="C3539"/>
      <c r="D3539"/>
      <c r="E3539"/>
      <c r="F3539"/>
    </row>
    <row r="3540" spans="1:6" ht="15" x14ac:dyDescent="0.25">
      <c r="A3540"/>
      <c r="B3540"/>
      <c r="C3540"/>
      <c r="D3540"/>
      <c r="E3540"/>
      <c r="F3540"/>
    </row>
    <row r="3541" spans="1:6" ht="15" x14ac:dyDescent="0.25">
      <c r="A3541"/>
      <c r="B3541"/>
      <c r="C3541"/>
      <c r="D3541"/>
      <c r="E3541"/>
      <c r="F3541"/>
    </row>
    <row r="3542" spans="1:6" ht="15" x14ac:dyDescent="0.25">
      <c r="A3542"/>
      <c r="B3542"/>
      <c r="C3542"/>
      <c r="D3542"/>
      <c r="E3542"/>
      <c r="F3542"/>
    </row>
    <row r="3543" spans="1:6" ht="15" x14ac:dyDescent="0.25">
      <c r="A3543"/>
      <c r="B3543"/>
      <c r="C3543"/>
      <c r="D3543"/>
      <c r="E3543"/>
      <c r="F3543"/>
    </row>
    <row r="3544" spans="1:6" ht="15" x14ac:dyDescent="0.25">
      <c r="A3544"/>
      <c r="B3544"/>
      <c r="C3544"/>
      <c r="D3544"/>
      <c r="E3544"/>
      <c r="F3544"/>
    </row>
    <row r="3545" spans="1:6" ht="15" x14ac:dyDescent="0.25">
      <c r="A3545"/>
      <c r="B3545"/>
      <c r="C3545"/>
      <c r="D3545"/>
      <c r="E3545"/>
      <c r="F3545"/>
    </row>
    <row r="3546" spans="1:6" ht="15" x14ac:dyDescent="0.25">
      <c r="A3546"/>
      <c r="B3546"/>
      <c r="C3546"/>
      <c r="D3546"/>
      <c r="E3546"/>
      <c r="F3546"/>
    </row>
    <row r="3547" spans="1:6" ht="15" x14ac:dyDescent="0.25">
      <c r="A3547"/>
      <c r="B3547"/>
      <c r="C3547"/>
      <c r="D3547"/>
      <c r="E3547"/>
      <c r="F3547"/>
    </row>
    <row r="3548" spans="1:6" ht="15" x14ac:dyDescent="0.25">
      <c r="A3548"/>
      <c r="B3548"/>
      <c r="C3548"/>
      <c r="D3548"/>
      <c r="E3548"/>
      <c r="F3548"/>
    </row>
    <row r="3549" spans="1:6" ht="15" x14ac:dyDescent="0.25">
      <c r="A3549"/>
      <c r="B3549"/>
      <c r="C3549"/>
      <c r="D3549"/>
      <c r="E3549"/>
      <c r="F3549"/>
    </row>
    <row r="3550" spans="1:6" ht="15" x14ac:dyDescent="0.25">
      <c r="A3550"/>
      <c r="B3550"/>
      <c r="C3550"/>
      <c r="D3550"/>
      <c r="E3550"/>
      <c r="F3550"/>
    </row>
    <row r="3551" spans="1:6" ht="15" x14ac:dyDescent="0.25">
      <c r="A3551"/>
      <c r="B3551"/>
      <c r="C3551"/>
      <c r="D3551"/>
      <c r="E3551"/>
      <c r="F3551"/>
    </row>
    <row r="3552" spans="1:6" ht="15" x14ac:dyDescent="0.25">
      <c r="A3552"/>
      <c r="B3552"/>
      <c r="C3552"/>
      <c r="D3552"/>
      <c r="E3552"/>
      <c r="F3552"/>
    </row>
    <row r="3553" spans="1:6" ht="15" x14ac:dyDescent="0.25">
      <c r="A3553"/>
      <c r="B3553"/>
      <c r="C3553"/>
      <c r="D3553"/>
      <c r="E3553"/>
      <c r="F3553"/>
    </row>
    <row r="3554" spans="1:6" ht="15" x14ac:dyDescent="0.25">
      <c r="A3554"/>
      <c r="B3554"/>
      <c r="C3554"/>
      <c r="D3554"/>
      <c r="E3554"/>
      <c r="F3554"/>
    </row>
    <row r="3555" spans="1:6" ht="15" x14ac:dyDescent="0.25">
      <c r="A3555"/>
      <c r="B3555"/>
      <c r="C3555"/>
      <c r="D3555"/>
      <c r="E3555"/>
      <c r="F3555"/>
    </row>
    <row r="3556" spans="1:6" ht="15" x14ac:dyDescent="0.25">
      <c r="A3556"/>
      <c r="B3556"/>
      <c r="C3556"/>
      <c r="D3556"/>
      <c r="E3556"/>
      <c r="F3556"/>
    </row>
    <row r="3557" spans="1:6" ht="15" x14ac:dyDescent="0.25">
      <c r="A3557"/>
      <c r="B3557"/>
      <c r="C3557"/>
      <c r="D3557"/>
      <c r="E3557"/>
      <c r="F3557"/>
    </row>
    <row r="3558" spans="1:6" ht="15" x14ac:dyDescent="0.25">
      <c r="A3558"/>
      <c r="B3558"/>
      <c r="C3558"/>
      <c r="D3558"/>
      <c r="E3558"/>
      <c r="F3558"/>
    </row>
    <row r="3559" spans="1:6" ht="15" x14ac:dyDescent="0.25">
      <c r="A3559"/>
      <c r="B3559"/>
      <c r="C3559"/>
      <c r="D3559"/>
      <c r="E3559"/>
      <c r="F3559"/>
    </row>
    <row r="3560" spans="1:6" ht="15" x14ac:dyDescent="0.25">
      <c r="A3560"/>
      <c r="B3560"/>
      <c r="C3560"/>
      <c r="D3560"/>
      <c r="E3560"/>
      <c r="F3560"/>
    </row>
    <row r="3561" spans="1:6" ht="15" x14ac:dyDescent="0.25">
      <c r="A3561"/>
      <c r="B3561"/>
      <c r="C3561"/>
      <c r="D3561"/>
      <c r="E3561"/>
      <c r="F3561"/>
    </row>
    <row r="3562" spans="1:6" ht="15" x14ac:dyDescent="0.25">
      <c r="A3562"/>
      <c r="B3562"/>
      <c r="C3562"/>
      <c r="D3562"/>
      <c r="E3562"/>
      <c r="F3562"/>
    </row>
    <row r="3563" spans="1:6" ht="15" x14ac:dyDescent="0.25">
      <c r="A3563"/>
      <c r="B3563"/>
      <c r="C3563"/>
      <c r="D3563"/>
      <c r="E3563"/>
      <c r="F3563"/>
    </row>
    <row r="3564" spans="1:6" ht="15" x14ac:dyDescent="0.25">
      <c r="A3564"/>
      <c r="B3564"/>
      <c r="C3564"/>
      <c r="D3564"/>
      <c r="E3564"/>
      <c r="F3564"/>
    </row>
    <row r="3565" spans="1:6" ht="15" x14ac:dyDescent="0.25">
      <c r="A3565"/>
      <c r="B3565"/>
      <c r="C3565"/>
      <c r="D3565"/>
      <c r="E3565"/>
      <c r="F3565"/>
    </row>
    <row r="3566" spans="1:6" ht="15" x14ac:dyDescent="0.25">
      <c r="A3566"/>
      <c r="B3566"/>
      <c r="C3566"/>
      <c r="D3566"/>
      <c r="E3566"/>
      <c r="F3566"/>
    </row>
    <row r="3567" spans="1:6" ht="15" x14ac:dyDescent="0.25">
      <c r="A3567"/>
      <c r="B3567"/>
      <c r="C3567"/>
      <c r="D3567"/>
      <c r="E3567"/>
      <c r="F3567"/>
    </row>
    <row r="3568" spans="1:6" ht="15" x14ac:dyDescent="0.25">
      <c r="A3568"/>
      <c r="B3568"/>
      <c r="C3568"/>
      <c r="D3568"/>
      <c r="E3568"/>
      <c r="F3568"/>
    </row>
    <row r="3569" spans="1:6" ht="15" x14ac:dyDescent="0.25">
      <c r="A3569"/>
      <c r="B3569"/>
      <c r="C3569"/>
      <c r="D3569"/>
      <c r="E3569"/>
      <c r="F3569"/>
    </row>
    <row r="3570" spans="1:6" ht="15" x14ac:dyDescent="0.25">
      <c r="A3570"/>
      <c r="B3570"/>
      <c r="C3570"/>
      <c r="D3570"/>
      <c r="E3570"/>
      <c r="F3570"/>
    </row>
    <row r="3571" spans="1:6" ht="15" x14ac:dyDescent="0.25">
      <c r="A3571"/>
      <c r="B3571"/>
      <c r="C3571"/>
      <c r="D3571"/>
      <c r="E3571"/>
      <c r="F3571"/>
    </row>
    <row r="3572" spans="1:6" ht="15" x14ac:dyDescent="0.25">
      <c r="A3572"/>
      <c r="B3572"/>
      <c r="C3572"/>
      <c r="D3572"/>
      <c r="E3572"/>
      <c r="F3572"/>
    </row>
    <row r="3573" spans="1:6" ht="15" x14ac:dyDescent="0.25">
      <c r="A3573"/>
      <c r="B3573"/>
      <c r="C3573"/>
      <c r="D3573"/>
      <c r="E3573"/>
      <c r="F3573"/>
    </row>
    <row r="3574" spans="1:6" ht="15" x14ac:dyDescent="0.25">
      <c r="A3574"/>
      <c r="B3574"/>
      <c r="C3574"/>
      <c r="D3574"/>
      <c r="E3574"/>
      <c r="F3574"/>
    </row>
    <row r="3575" spans="1:6" ht="15" x14ac:dyDescent="0.25">
      <c r="A3575"/>
      <c r="B3575"/>
      <c r="C3575"/>
      <c r="D3575"/>
      <c r="E3575"/>
      <c r="F3575"/>
    </row>
    <row r="3576" spans="1:6" ht="15" x14ac:dyDescent="0.25">
      <c r="A3576"/>
      <c r="B3576"/>
      <c r="C3576"/>
      <c r="D3576"/>
      <c r="E3576"/>
      <c r="F3576"/>
    </row>
    <row r="3577" spans="1:6" ht="15" x14ac:dyDescent="0.25">
      <c r="A3577"/>
      <c r="B3577"/>
      <c r="C3577"/>
      <c r="D3577"/>
      <c r="E3577"/>
      <c r="F3577"/>
    </row>
    <row r="3578" spans="1:6" ht="15" x14ac:dyDescent="0.25">
      <c r="A3578"/>
      <c r="B3578"/>
      <c r="C3578"/>
      <c r="D3578"/>
      <c r="E3578"/>
      <c r="F3578"/>
    </row>
    <row r="3579" spans="1:6" ht="15" x14ac:dyDescent="0.25">
      <c r="A3579"/>
      <c r="B3579"/>
      <c r="C3579"/>
      <c r="D3579"/>
      <c r="E3579"/>
      <c r="F3579"/>
    </row>
    <row r="3580" spans="1:6" ht="15" x14ac:dyDescent="0.25">
      <c r="A3580"/>
      <c r="B3580"/>
      <c r="C3580"/>
      <c r="D3580"/>
      <c r="E3580"/>
      <c r="F3580"/>
    </row>
    <row r="3581" spans="1:6" ht="15" x14ac:dyDescent="0.25">
      <c r="A3581"/>
      <c r="B3581"/>
      <c r="C3581"/>
      <c r="D3581"/>
      <c r="E3581"/>
      <c r="F3581"/>
    </row>
    <row r="3582" spans="1:6" ht="15" x14ac:dyDescent="0.25">
      <c r="A3582"/>
      <c r="B3582"/>
      <c r="C3582"/>
      <c r="D3582"/>
      <c r="E3582"/>
      <c r="F3582"/>
    </row>
    <row r="3583" spans="1:6" ht="15" x14ac:dyDescent="0.25">
      <c r="A3583"/>
      <c r="B3583"/>
      <c r="C3583"/>
      <c r="D3583"/>
      <c r="E3583"/>
      <c r="F3583"/>
    </row>
    <row r="3584" spans="1:6" ht="15" x14ac:dyDescent="0.25">
      <c r="A3584"/>
      <c r="B3584"/>
      <c r="C3584"/>
      <c r="D3584"/>
      <c r="E3584"/>
      <c r="F3584"/>
    </row>
    <row r="3585" spans="1:6" ht="15" x14ac:dyDescent="0.25">
      <c r="A3585"/>
      <c r="B3585"/>
      <c r="C3585"/>
      <c r="D3585"/>
      <c r="E3585"/>
      <c r="F3585"/>
    </row>
    <row r="3586" spans="1:6" ht="15" x14ac:dyDescent="0.25">
      <c r="A3586"/>
      <c r="B3586"/>
      <c r="C3586"/>
      <c r="D3586"/>
      <c r="E3586"/>
      <c r="F3586"/>
    </row>
    <row r="3587" spans="1:6" ht="15" x14ac:dyDescent="0.25">
      <c r="A3587"/>
      <c r="B3587"/>
      <c r="C3587"/>
      <c r="D3587"/>
      <c r="E3587"/>
      <c r="F3587"/>
    </row>
    <row r="3588" spans="1:6" ht="15" x14ac:dyDescent="0.25">
      <c r="A3588"/>
      <c r="B3588"/>
      <c r="C3588"/>
      <c r="D3588"/>
      <c r="E3588"/>
      <c r="F3588"/>
    </row>
    <row r="3589" spans="1:6" ht="15" x14ac:dyDescent="0.25">
      <c r="A3589"/>
      <c r="B3589"/>
      <c r="C3589"/>
      <c r="D3589"/>
      <c r="E3589"/>
      <c r="F3589"/>
    </row>
    <row r="3590" spans="1:6" ht="15" x14ac:dyDescent="0.25">
      <c r="A3590"/>
      <c r="B3590"/>
      <c r="C3590"/>
      <c r="D3590"/>
      <c r="E3590"/>
      <c r="F3590"/>
    </row>
    <row r="3591" spans="1:6" ht="15" x14ac:dyDescent="0.25">
      <c r="A3591"/>
      <c r="B3591"/>
      <c r="C3591"/>
      <c r="D3591"/>
      <c r="E3591"/>
      <c r="F3591"/>
    </row>
    <row r="3592" spans="1:6" ht="15" x14ac:dyDescent="0.25">
      <c r="A3592"/>
      <c r="B3592"/>
      <c r="C3592"/>
      <c r="D3592"/>
      <c r="E3592"/>
      <c r="F3592"/>
    </row>
    <row r="3593" spans="1:6" ht="15" x14ac:dyDescent="0.25">
      <c r="A3593"/>
      <c r="B3593"/>
      <c r="C3593"/>
      <c r="D3593"/>
      <c r="E3593"/>
      <c r="F3593"/>
    </row>
    <row r="3594" spans="1:6" ht="15" x14ac:dyDescent="0.25">
      <c r="A3594"/>
      <c r="B3594"/>
      <c r="C3594"/>
      <c r="D3594"/>
      <c r="E3594"/>
      <c r="F3594"/>
    </row>
    <row r="3595" spans="1:6" ht="15" x14ac:dyDescent="0.25">
      <c r="A3595"/>
      <c r="B3595"/>
      <c r="C3595"/>
      <c r="D3595"/>
      <c r="E3595"/>
      <c r="F3595"/>
    </row>
    <row r="3596" spans="1:6" ht="15" x14ac:dyDescent="0.25">
      <c r="A3596"/>
      <c r="B3596"/>
      <c r="C3596"/>
      <c r="D3596"/>
      <c r="E3596"/>
      <c r="F3596"/>
    </row>
    <row r="3597" spans="1:6" ht="15" x14ac:dyDescent="0.25">
      <c r="A3597"/>
      <c r="B3597"/>
      <c r="C3597"/>
      <c r="D3597"/>
      <c r="E3597"/>
      <c r="F3597"/>
    </row>
    <row r="3598" spans="1:6" ht="15" x14ac:dyDescent="0.25">
      <c r="A3598"/>
      <c r="B3598"/>
      <c r="C3598"/>
      <c r="D3598"/>
      <c r="E3598"/>
      <c r="F3598"/>
    </row>
    <row r="3599" spans="1:6" ht="15" x14ac:dyDescent="0.25">
      <c r="A3599"/>
      <c r="B3599"/>
      <c r="C3599"/>
      <c r="D3599"/>
      <c r="E3599"/>
      <c r="F3599"/>
    </row>
    <row r="3600" spans="1:6" ht="15" x14ac:dyDescent="0.25">
      <c r="A3600"/>
      <c r="B3600"/>
      <c r="C3600"/>
      <c r="D3600"/>
      <c r="E3600"/>
      <c r="F3600"/>
    </row>
    <row r="3601" spans="1:6" ht="15" x14ac:dyDescent="0.25">
      <c r="A3601"/>
      <c r="B3601"/>
      <c r="C3601"/>
      <c r="D3601"/>
      <c r="E3601"/>
      <c r="F3601"/>
    </row>
    <row r="3602" spans="1:6" ht="15" x14ac:dyDescent="0.25">
      <c r="A3602"/>
      <c r="B3602"/>
      <c r="C3602"/>
      <c r="D3602"/>
      <c r="E3602"/>
      <c r="F3602"/>
    </row>
    <row r="3603" spans="1:6" ht="15" x14ac:dyDescent="0.25">
      <c r="A3603"/>
      <c r="B3603"/>
      <c r="C3603"/>
      <c r="D3603"/>
      <c r="E3603"/>
      <c r="F3603"/>
    </row>
    <row r="3604" spans="1:6" ht="15" x14ac:dyDescent="0.25">
      <c r="A3604"/>
      <c r="B3604"/>
      <c r="C3604"/>
      <c r="D3604"/>
      <c r="E3604"/>
      <c r="F3604"/>
    </row>
    <row r="3605" spans="1:6" ht="15" x14ac:dyDescent="0.25">
      <c r="A3605"/>
      <c r="B3605"/>
      <c r="C3605"/>
      <c r="D3605"/>
      <c r="E3605"/>
      <c r="F3605"/>
    </row>
    <row r="3606" spans="1:6" ht="15" x14ac:dyDescent="0.25">
      <c r="A3606"/>
      <c r="B3606"/>
      <c r="C3606"/>
      <c r="D3606"/>
      <c r="E3606"/>
      <c r="F3606"/>
    </row>
    <row r="3607" spans="1:6" ht="15" x14ac:dyDescent="0.25">
      <c r="A3607"/>
      <c r="B3607"/>
      <c r="C3607"/>
      <c r="D3607"/>
      <c r="E3607"/>
      <c r="F3607"/>
    </row>
    <row r="3608" spans="1:6" ht="15" x14ac:dyDescent="0.25">
      <c r="A3608"/>
      <c r="B3608"/>
      <c r="C3608"/>
      <c r="D3608"/>
      <c r="E3608"/>
      <c r="F3608"/>
    </row>
    <row r="3609" spans="1:6" ht="15" x14ac:dyDescent="0.25">
      <c r="A3609"/>
      <c r="B3609"/>
      <c r="C3609"/>
      <c r="D3609"/>
      <c r="E3609"/>
      <c r="F3609"/>
    </row>
    <row r="3610" spans="1:6" ht="15" x14ac:dyDescent="0.25">
      <c r="A3610"/>
      <c r="B3610"/>
      <c r="C3610"/>
      <c r="D3610"/>
      <c r="E3610"/>
      <c r="F3610"/>
    </row>
    <row r="3611" spans="1:6" ht="15" x14ac:dyDescent="0.25">
      <c r="A3611"/>
      <c r="B3611"/>
      <c r="C3611"/>
      <c r="D3611"/>
      <c r="E3611"/>
      <c r="F3611"/>
    </row>
    <row r="3612" spans="1:6" ht="15" x14ac:dyDescent="0.25">
      <c r="A3612"/>
      <c r="B3612"/>
      <c r="C3612"/>
      <c r="D3612"/>
      <c r="E3612"/>
      <c r="F3612"/>
    </row>
    <row r="3613" spans="1:6" ht="15" x14ac:dyDescent="0.25">
      <c r="A3613"/>
      <c r="B3613"/>
      <c r="C3613"/>
      <c r="D3613"/>
      <c r="E3613"/>
      <c r="F3613"/>
    </row>
    <row r="3614" spans="1:6" ht="15" x14ac:dyDescent="0.25">
      <c r="A3614"/>
      <c r="B3614"/>
      <c r="C3614"/>
      <c r="D3614"/>
      <c r="E3614"/>
      <c r="F3614"/>
    </row>
    <row r="3615" spans="1:6" ht="15" x14ac:dyDescent="0.25">
      <c r="A3615"/>
      <c r="B3615"/>
      <c r="C3615"/>
      <c r="D3615"/>
      <c r="E3615"/>
      <c r="F3615"/>
    </row>
    <row r="3616" spans="1:6" ht="15" x14ac:dyDescent="0.25">
      <c r="A3616"/>
      <c r="B3616"/>
      <c r="C3616"/>
      <c r="D3616"/>
      <c r="E3616"/>
      <c r="F3616"/>
    </row>
    <row r="3617" spans="1:6" ht="15" x14ac:dyDescent="0.25">
      <c r="A3617"/>
      <c r="B3617"/>
      <c r="C3617"/>
      <c r="D3617"/>
      <c r="E3617"/>
      <c r="F3617"/>
    </row>
    <row r="3618" spans="1:6" ht="15" x14ac:dyDescent="0.25">
      <c r="A3618"/>
      <c r="B3618"/>
      <c r="C3618"/>
      <c r="D3618"/>
      <c r="E3618"/>
      <c r="F3618"/>
    </row>
    <row r="3619" spans="1:6" ht="15" x14ac:dyDescent="0.25">
      <c r="A3619"/>
      <c r="B3619"/>
      <c r="C3619"/>
      <c r="D3619"/>
      <c r="E3619"/>
      <c r="F3619"/>
    </row>
    <row r="3620" spans="1:6" ht="15" x14ac:dyDescent="0.25">
      <c r="A3620"/>
      <c r="B3620"/>
      <c r="C3620"/>
      <c r="D3620"/>
      <c r="E3620"/>
      <c r="F3620"/>
    </row>
    <row r="3621" spans="1:6" ht="15" x14ac:dyDescent="0.25">
      <c r="A3621"/>
      <c r="B3621"/>
      <c r="C3621"/>
      <c r="D3621"/>
      <c r="E3621"/>
      <c r="F3621"/>
    </row>
    <row r="3622" spans="1:6" ht="15" x14ac:dyDescent="0.25">
      <c r="A3622"/>
      <c r="B3622"/>
      <c r="C3622"/>
      <c r="D3622"/>
      <c r="E3622"/>
      <c r="F3622"/>
    </row>
    <row r="3623" spans="1:6" ht="15" x14ac:dyDescent="0.25">
      <c r="A3623"/>
      <c r="B3623"/>
      <c r="C3623"/>
      <c r="D3623"/>
      <c r="E3623"/>
      <c r="F3623"/>
    </row>
    <row r="3624" spans="1:6" ht="15" x14ac:dyDescent="0.25">
      <c r="A3624"/>
      <c r="B3624"/>
      <c r="C3624"/>
      <c r="D3624"/>
      <c r="E3624"/>
      <c r="F3624"/>
    </row>
    <row r="3625" spans="1:6" ht="15" x14ac:dyDescent="0.25">
      <c r="A3625"/>
      <c r="B3625"/>
      <c r="C3625"/>
      <c r="D3625"/>
      <c r="E3625"/>
      <c r="F3625"/>
    </row>
    <row r="3626" spans="1:6" ht="15" x14ac:dyDescent="0.25">
      <c r="A3626"/>
      <c r="B3626"/>
      <c r="C3626"/>
      <c r="D3626"/>
      <c r="E3626"/>
      <c r="F3626"/>
    </row>
    <row r="3627" spans="1:6" ht="15" x14ac:dyDescent="0.25">
      <c r="A3627"/>
      <c r="B3627"/>
      <c r="C3627"/>
      <c r="D3627"/>
      <c r="E3627"/>
      <c r="F3627"/>
    </row>
    <row r="3628" spans="1:6" ht="15" x14ac:dyDescent="0.25">
      <c r="A3628"/>
      <c r="B3628"/>
      <c r="C3628"/>
      <c r="D3628"/>
      <c r="E3628"/>
      <c r="F3628"/>
    </row>
    <row r="3629" spans="1:6" ht="15" x14ac:dyDescent="0.25">
      <c r="A3629"/>
      <c r="B3629"/>
      <c r="C3629"/>
      <c r="D3629"/>
      <c r="E3629"/>
      <c r="F3629"/>
    </row>
    <row r="3630" spans="1:6" ht="15" x14ac:dyDescent="0.25">
      <c r="A3630"/>
      <c r="B3630"/>
      <c r="C3630"/>
      <c r="D3630"/>
      <c r="E3630"/>
      <c r="F3630"/>
    </row>
    <row r="3631" spans="1:6" ht="15" x14ac:dyDescent="0.25">
      <c r="A3631"/>
      <c r="B3631"/>
      <c r="C3631"/>
      <c r="D3631"/>
      <c r="E3631"/>
      <c r="F3631"/>
    </row>
    <row r="3632" spans="1:6" ht="15" x14ac:dyDescent="0.25">
      <c r="A3632"/>
      <c r="B3632"/>
      <c r="C3632"/>
      <c r="D3632"/>
      <c r="E3632"/>
      <c r="F3632"/>
    </row>
    <row r="3633" spans="1:6" ht="15" x14ac:dyDescent="0.25">
      <c r="A3633"/>
      <c r="B3633"/>
      <c r="C3633"/>
      <c r="D3633"/>
      <c r="E3633"/>
      <c r="F3633"/>
    </row>
    <row r="3634" spans="1:6" ht="15" x14ac:dyDescent="0.25">
      <c r="A3634"/>
      <c r="B3634"/>
      <c r="C3634"/>
      <c r="D3634"/>
      <c r="E3634"/>
      <c r="F3634"/>
    </row>
    <row r="3635" spans="1:6" ht="15" x14ac:dyDescent="0.25">
      <c r="A3635"/>
      <c r="B3635"/>
      <c r="C3635"/>
      <c r="D3635"/>
      <c r="E3635"/>
      <c r="F3635"/>
    </row>
    <row r="3636" spans="1:6" ht="15" x14ac:dyDescent="0.25">
      <c r="A3636"/>
      <c r="B3636"/>
      <c r="C3636"/>
      <c r="D3636"/>
      <c r="E3636"/>
      <c r="F3636"/>
    </row>
    <row r="3637" spans="1:6" ht="15" x14ac:dyDescent="0.25">
      <c r="A3637"/>
      <c r="B3637"/>
      <c r="C3637"/>
      <c r="D3637"/>
      <c r="E3637"/>
      <c r="F3637"/>
    </row>
    <row r="3638" spans="1:6" ht="15" x14ac:dyDescent="0.25">
      <c r="A3638"/>
      <c r="B3638"/>
      <c r="C3638"/>
      <c r="D3638"/>
      <c r="E3638"/>
      <c r="F3638"/>
    </row>
    <row r="3639" spans="1:6" ht="15" x14ac:dyDescent="0.25">
      <c r="A3639"/>
      <c r="B3639"/>
      <c r="C3639"/>
      <c r="D3639"/>
      <c r="E3639"/>
      <c r="F3639"/>
    </row>
    <row r="3640" spans="1:6" ht="15" x14ac:dyDescent="0.25">
      <c r="A3640"/>
      <c r="B3640"/>
      <c r="C3640"/>
      <c r="D3640"/>
      <c r="E3640"/>
      <c r="F3640"/>
    </row>
    <row r="3641" spans="1:6" ht="15" x14ac:dyDescent="0.25">
      <c r="A3641"/>
      <c r="B3641"/>
      <c r="C3641"/>
      <c r="D3641"/>
      <c r="E3641"/>
      <c r="F3641"/>
    </row>
    <row r="3642" spans="1:6" ht="15" x14ac:dyDescent="0.25">
      <c r="A3642"/>
      <c r="B3642"/>
      <c r="C3642"/>
      <c r="D3642"/>
      <c r="E3642"/>
      <c r="F3642"/>
    </row>
    <row r="3643" spans="1:6" ht="15" x14ac:dyDescent="0.25">
      <c r="A3643"/>
      <c r="B3643"/>
      <c r="C3643"/>
      <c r="D3643"/>
      <c r="E3643"/>
      <c r="F3643"/>
    </row>
    <row r="3644" spans="1:6" ht="15" x14ac:dyDescent="0.25">
      <c r="A3644"/>
      <c r="B3644"/>
      <c r="C3644"/>
      <c r="D3644"/>
      <c r="E3644"/>
      <c r="F3644"/>
    </row>
    <row r="3645" spans="1:6" ht="15" x14ac:dyDescent="0.25">
      <c r="A3645"/>
      <c r="B3645"/>
      <c r="C3645"/>
      <c r="D3645"/>
      <c r="E3645"/>
      <c r="F3645"/>
    </row>
    <row r="3646" spans="1:6" ht="15" x14ac:dyDescent="0.25">
      <c r="A3646"/>
      <c r="B3646"/>
      <c r="C3646"/>
      <c r="D3646"/>
      <c r="E3646"/>
      <c r="F3646"/>
    </row>
    <row r="3647" spans="1:6" ht="15" x14ac:dyDescent="0.25">
      <c r="A3647"/>
      <c r="B3647"/>
      <c r="C3647"/>
      <c r="D3647"/>
      <c r="E3647"/>
      <c r="F3647"/>
    </row>
    <row r="3648" spans="1:6" ht="15" x14ac:dyDescent="0.25">
      <c r="A3648"/>
      <c r="B3648"/>
      <c r="C3648"/>
      <c r="D3648"/>
      <c r="E3648"/>
      <c r="F3648"/>
    </row>
    <row r="3649" spans="1:6" ht="15" x14ac:dyDescent="0.25">
      <c r="A3649"/>
      <c r="B3649"/>
      <c r="C3649"/>
      <c r="D3649"/>
      <c r="E3649"/>
      <c r="F3649"/>
    </row>
    <row r="3650" spans="1:6" ht="15" x14ac:dyDescent="0.25">
      <c r="A3650"/>
      <c r="B3650"/>
      <c r="C3650"/>
      <c r="D3650"/>
      <c r="E3650"/>
      <c r="F3650"/>
    </row>
    <row r="3651" spans="1:6" ht="15" x14ac:dyDescent="0.25">
      <c r="A3651"/>
      <c r="B3651"/>
      <c r="C3651"/>
      <c r="D3651"/>
      <c r="E3651"/>
      <c r="F3651"/>
    </row>
    <row r="3652" spans="1:6" ht="15" x14ac:dyDescent="0.25">
      <c r="A3652"/>
      <c r="B3652"/>
      <c r="C3652"/>
      <c r="D3652"/>
      <c r="E3652"/>
      <c r="F3652"/>
    </row>
    <row r="3653" spans="1:6" ht="15" x14ac:dyDescent="0.25">
      <c r="A3653"/>
      <c r="B3653"/>
      <c r="C3653"/>
      <c r="D3653"/>
      <c r="E3653"/>
      <c r="F3653"/>
    </row>
    <row r="3654" spans="1:6" ht="15" x14ac:dyDescent="0.25">
      <c r="A3654"/>
      <c r="B3654"/>
      <c r="C3654"/>
      <c r="D3654"/>
      <c r="E3654"/>
      <c r="F3654"/>
    </row>
    <row r="3655" spans="1:6" ht="15" x14ac:dyDescent="0.25">
      <c r="A3655"/>
      <c r="B3655"/>
      <c r="C3655"/>
      <c r="D3655"/>
      <c r="E3655"/>
      <c r="F3655"/>
    </row>
    <row r="3656" spans="1:6" ht="15" x14ac:dyDescent="0.25">
      <c r="A3656"/>
      <c r="B3656"/>
      <c r="C3656"/>
      <c r="D3656"/>
      <c r="E3656"/>
      <c r="F3656"/>
    </row>
    <row r="3657" spans="1:6" ht="15" x14ac:dyDescent="0.25">
      <c r="A3657"/>
      <c r="B3657"/>
      <c r="C3657"/>
      <c r="D3657"/>
      <c r="E3657"/>
      <c r="F3657"/>
    </row>
    <row r="3658" spans="1:6" ht="15" x14ac:dyDescent="0.25">
      <c r="A3658"/>
      <c r="B3658"/>
      <c r="C3658"/>
      <c r="D3658"/>
      <c r="E3658"/>
      <c r="F3658"/>
    </row>
    <row r="3659" spans="1:6" ht="15" x14ac:dyDescent="0.25">
      <c r="A3659"/>
      <c r="B3659"/>
      <c r="C3659"/>
      <c r="D3659"/>
      <c r="E3659"/>
      <c r="F3659"/>
    </row>
    <row r="3660" spans="1:6" ht="15" x14ac:dyDescent="0.25">
      <c r="A3660"/>
      <c r="B3660"/>
      <c r="C3660"/>
      <c r="D3660"/>
      <c r="E3660"/>
      <c r="F3660"/>
    </row>
    <row r="3661" spans="1:6" ht="15" x14ac:dyDescent="0.25">
      <c r="A3661"/>
      <c r="B3661"/>
      <c r="C3661"/>
      <c r="D3661"/>
      <c r="E3661"/>
      <c r="F3661"/>
    </row>
    <row r="3662" spans="1:6" ht="15" x14ac:dyDescent="0.25">
      <c r="A3662"/>
      <c r="B3662"/>
      <c r="C3662"/>
      <c r="D3662"/>
      <c r="E3662"/>
      <c r="F3662"/>
    </row>
    <row r="3663" spans="1:6" ht="15" x14ac:dyDescent="0.25">
      <c r="A3663"/>
      <c r="B3663"/>
      <c r="C3663"/>
      <c r="D3663"/>
      <c r="E3663"/>
      <c r="F3663"/>
    </row>
    <row r="3664" spans="1:6" ht="15" x14ac:dyDescent="0.25">
      <c r="A3664"/>
      <c r="B3664"/>
      <c r="C3664"/>
      <c r="D3664"/>
      <c r="E3664"/>
      <c r="F3664"/>
    </row>
    <row r="3665" spans="1:6" ht="15" x14ac:dyDescent="0.25">
      <c r="A3665"/>
      <c r="B3665"/>
      <c r="C3665"/>
      <c r="D3665"/>
      <c r="E3665"/>
      <c r="F3665"/>
    </row>
    <row r="3666" spans="1:6" ht="15" x14ac:dyDescent="0.25">
      <c r="A3666"/>
      <c r="B3666"/>
      <c r="C3666"/>
      <c r="D3666"/>
      <c r="E3666"/>
      <c r="F3666"/>
    </row>
    <row r="3667" spans="1:6" ht="15" x14ac:dyDescent="0.25">
      <c r="A3667"/>
      <c r="B3667"/>
      <c r="C3667"/>
      <c r="D3667"/>
      <c r="E3667"/>
      <c r="F3667"/>
    </row>
    <row r="3668" spans="1:6" ht="15" x14ac:dyDescent="0.25">
      <c r="A3668"/>
      <c r="B3668"/>
      <c r="C3668"/>
      <c r="D3668"/>
      <c r="E3668"/>
      <c r="F3668"/>
    </row>
    <row r="3669" spans="1:6" ht="15" x14ac:dyDescent="0.25">
      <c r="A3669"/>
      <c r="B3669"/>
      <c r="C3669"/>
      <c r="D3669"/>
      <c r="E3669"/>
      <c r="F3669"/>
    </row>
    <row r="3670" spans="1:6" ht="15" x14ac:dyDescent="0.25">
      <c r="A3670"/>
      <c r="B3670"/>
      <c r="C3670"/>
      <c r="D3670"/>
      <c r="E3670"/>
      <c r="F3670"/>
    </row>
    <row r="3671" spans="1:6" ht="15" x14ac:dyDescent="0.25">
      <c r="A3671"/>
      <c r="B3671"/>
      <c r="C3671"/>
      <c r="D3671"/>
      <c r="E3671"/>
      <c r="F3671"/>
    </row>
    <row r="3672" spans="1:6" ht="15" x14ac:dyDescent="0.25">
      <c r="A3672"/>
      <c r="B3672"/>
      <c r="C3672"/>
      <c r="D3672"/>
      <c r="E3672"/>
      <c r="F3672"/>
    </row>
    <row r="3673" spans="1:6" ht="15" x14ac:dyDescent="0.25">
      <c r="A3673"/>
      <c r="B3673"/>
      <c r="C3673"/>
      <c r="D3673"/>
      <c r="E3673"/>
      <c r="F3673"/>
    </row>
    <row r="3674" spans="1:6" ht="15" x14ac:dyDescent="0.25">
      <c r="A3674"/>
      <c r="B3674"/>
      <c r="C3674"/>
      <c r="D3674"/>
      <c r="E3674"/>
      <c r="F3674"/>
    </row>
    <row r="3675" spans="1:6" ht="15" x14ac:dyDescent="0.25">
      <c r="A3675"/>
      <c r="B3675"/>
      <c r="C3675"/>
      <c r="D3675"/>
      <c r="E3675"/>
      <c r="F3675"/>
    </row>
    <row r="3676" spans="1:6" ht="15" x14ac:dyDescent="0.25">
      <c r="A3676"/>
      <c r="B3676"/>
      <c r="C3676"/>
      <c r="D3676"/>
      <c r="E3676"/>
      <c r="F3676"/>
    </row>
    <row r="3677" spans="1:6" ht="15" x14ac:dyDescent="0.25">
      <c r="A3677"/>
      <c r="B3677"/>
      <c r="C3677"/>
      <c r="D3677"/>
      <c r="E3677"/>
      <c r="F3677"/>
    </row>
    <row r="3678" spans="1:6" ht="15" x14ac:dyDescent="0.25">
      <c r="A3678"/>
      <c r="B3678"/>
      <c r="C3678"/>
      <c r="D3678"/>
      <c r="E3678"/>
      <c r="F3678"/>
    </row>
    <row r="3679" spans="1:6" ht="15" x14ac:dyDescent="0.25">
      <c r="A3679"/>
      <c r="B3679"/>
      <c r="C3679"/>
      <c r="D3679"/>
      <c r="E3679"/>
      <c r="F3679"/>
    </row>
    <row r="3680" spans="1:6" ht="15" x14ac:dyDescent="0.25">
      <c r="A3680"/>
      <c r="B3680"/>
      <c r="C3680"/>
      <c r="D3680"/>
      <c r="E3680"/>
      <c r="F3680"/>
    </row>
    <row r="3681" spans="1:6" ht="15" x14ac:dyDescent="0.25">
      <c r="A3681"/>
      <c r="B3681"/>
      <c r="C3681"/>
      <c r="D3681"/>
      <c r="E3681"/>
      <c r="F3681"/>
    </row>
    <row r="3682" spans="1:6" ht="15" x14ac:dyDescent="0.25">
      <c r="A3682"/>
      <c r="B3682"/>
      <c r="C3682"/>
      <c r="D3682"/>
      <c r="E3682"/>
      <c r="F3682"/>
    </row>
    <row r="3683" spans="1:6" ht="15" x14ac:dyDescent="0.25">
      <c r="A3683"/>
      <c r="B3683"/>
      <c r="C3683"/>
      <c r="D3683"/>
      <c r="E3683"/>
      <c r="F3683"/>
    </row>
    <row r="3684" spans="1:6" ht="15" x14ac:dyDescent="0.25">
      <c r="A3684"/>
      <c r="B3684"/>
      <c r="C3684"/>
      <c r="D3684"/>
      <c r="E3684"/>
      <c r="F3684"/>
    </row>
    <row r="3685" spans="1:6" ht="15" x14ac:dyDescent="0.25">
      <c r="A3685"/>
      <c r="B3685"/>
      <c r="C3685"/>
      <c r="D3685"/>
      <c r="E3685"/>
      <c r="F3685"/>
    </row>
    <row r="3686" spans="1:6" ht="15" x14ac:dyDescent="0.25">
      <c r="A3686"/>
      <c r="B3686"/>
      <c r="C3686"/>
      <c r="D3686"/>
      <c r="E3686"/>
      <c r="F3686"/>
    </row>
    <row r="3687" spans="1:6" ht="15" x14ac:dyDescent="0.25">
      <c r="A3687"/>
      <c r="B3687"/>
      <c r="C3687"/>
      <c r="D3687"/>
      <c r="E3687"/>
      <c r="F3687"/>
    </row>
    <row r="3688" spans="1:6" ht="15" x14ac:dyDescent="0.25">
      <c r="A3688"/>
      <c r="B3688"/>
      <c r="C3688"/>
      <c r="D3688"/>
      <c r="E3688"/>
      <c r="F3688"/>
    </row>
    <row r="3689" spans="1:6" ht="15" x14ac:dyDescent="0.25">
      <c r="A3689"/>
      <c r="B3689"/>
      <c r="C3689"/>
      <c r="D3689"/>
      <c r="E3689"/>
      <c r="F3689"/>
    </row>
    <row r="3690" spans="1:6" ht="15" x14ac:dyDescent="0.25">
      <c r="A3690"/>
      <c r="B3690"/>
      <c r="C3690"/>
      <c r="D3690"/>
      <c r="E3690"/>
      <c r="F3690"/>
    </row>
    <row r="3691" spans="1:6" ht="15" x14ac:dyDescent="0.25">
      <c r="A3691"/>
      <c r="B3691"/>
      <c r="C3691"/>
      <c r="D3691"/>
      <c r="E3691"/>
      <c r="F3691"/>
    </row>
    <row r="3692" spans="1:6" ht="15" x14ac:dyDescent="0.25">
      <c r="A3692"/>
      <c r="B3692"/>
      <c r="C3692"/>
      <c r="D3692"/>
      <c r="E3692"/>
      <c r="F3692"/>
    </row>
    <row r="3693" spans="1:6" ht="15" x14ac:dyDescent="0.25">
      <c r="A3693"/>
      <c r="B3693"/>
      <c r="C3693"/>
      <c r="D3693"/>
      <c r="E3693"/>
      <c r="F3693"/>
    </row>
    <row r="3694" spans="1:6" ht="15" x14ac:dyDescent="0.25">
      <c r="A3694"/>
      <c r="B3694"/>
      <c r="C3694"/>
      <c r="D3694"/>
      <c r="E3694"/>
      <c r="F3694"/>
    </row>
    <row r="3695" spans="1:6" ht="15" x14ac:dyDescent="0.25">
      <c r="A3695"/>
      <c r="B3695"/>
      <c r="C3695"/>
      <c r="D3695"/>
      <c r="E3695"/>
      <c r="F3695"/>
    </row>
    <row r="3696" spans="1:6" ht="15" x14ac:dyDescent="0.25">
      <c r="A3696"/>
      <c r="B3696"/>
      <c r="C3696"/>
      <c r="D3696"/>
      <c r="E3696"/>
      <c r="F3696"/>
    </row>
    <row r="3697" spans="1:6" ht="15" x14ac:dyDescent="0.25">
      <c r="A3697"/>
      <c r="B3697"/>
      <c r="C3697"/>
      <c r="D3697"/>
      <c r="E3697"/>
      <c r="F3697"/>
    </row>
    <row r="3698" spans="1:6" ht="15" x14ac:dyDescent="0.25">
      <c r="A3698"/>
      <c r="B3698"/>
      <c r="C3698"/>
      <c r="D3698"/>
      <c r="E3698"/>
      <c r="F3698"/>
    </row>
    <row r="3699" spans="1:6" ht="15" x14ac:dyDescent="0.25">
      <c r="A3699"/>
      <c r="B3699"/>
      <c r="C3699"/>
      <c r="D3699"/>
      <c r="E3699"/>
      <c r="F3699"/>
    </row>
    <row r="3700" spans="1:6" ht="15" x14ac:dyDescent="0.25">
      <c r="A3700"/>
      <c r="B3700"/>
      <c r="C3700"/>
      <c r="D3700"/>
      <c r="E3700"/>
      <c r="F3700"/>
    </row>
    <row r="3701" spans="1:6" ht="15" x14ac:dyDescent="0.25">
      <c r="A3701"/>
      <c r="B3701"/>
      <c r="C3701"/>
      <c r="D3701"/>
      <c r="E3701"/>
      <c r="F3701"/>
    </row>
    <row r="3702" spans="1:6" ht="15" x14ac:dyDescent="0.25">
      <c r="A3702"/>
      <c r="B3702"/>
      <c r="C3702"/>
      <c r="D3702"/>
      <c r="E3702"/>
      <c r="F3702"/>
    </row>
    <row r="3703" spans="1:6" ht="15" x14ac:dyDescent="0.25">
      <c r="A3703"/>
      <c r="B3703"/>
      <c r="C3703"/>
      <c r="D3703"/>
      <c r="E3703"/>
      <c r="F3703"/>
    </row>
    <row r="3704" spans="1:6" ht="15" x14ac:dyDescent="0.25">
      <c r="A3704"/>
      <c r="B3704"/>
      <c r="C3704"/>
      <c r="D3704"/>
      <c r="E3704"/>
      <c r="F3704"/>
    </row>
    <row r="3705" spans="1:6" ht="15" x14ac:dyDescent="0.25">
      <c r="A3705"/>
      <c r="B3705"/>
      <c r="C3705"/>
      <c r="D3705"/>
      <c r="E3705"/>
      <c r="F3705"/>
    </row>
    <row r="3706" spans="1:6" ht="15" x14ac:dyDescent="0.25">
      <c r="A3706"/>
      <c r="B3706"/>
      <c r="C3706"/>
      <c r="D3706"/>
      <c r="E3706"/>
      <c r="F3706"/>
    </row>
    <row r="3707" spans="1:6" ht="15" x14ac:dyDescent="0.25">
      <c r="A3707"/>
      <c r="B3707"/>
      <c r="C3707"/>
      <c r="D3707"/>
      <c r="E3707"/>
      <c r="F3707"/>
    </row>
    <row r="3708" spans="1:6" ht="15" x14ac:dyDescent="0.25">
      <c r="A3708"/>
      <c r="B3708"/>
      <c r="C3708"/>
      <c r="D3708"/>
      <c r="E3708"/>
      <c r="F3708"/>
    </row>
    <row r="3709" spans="1:6" ht="15" x14ac:dyDescent="0.25">
      <c r="A3709"/>
      <c r="B3709"/>
      <c r="C3709"/>
      <c r="D3709"/>
      <c r="E3709"/>
      <c r="F3709"/>
    </row>
    <row r="3710" spans="1:6" ht="15" x14ac:dyDescent="0.25">
      <c r="A3710"/>
      <c r="B3710"/>
      <c r="C3710"/>
      <c r="D3710"/>
      <c r="E3710"/>
      <c r="F3710"/>
    </row>
    <row r="3711" spans="1:6" ht="15" x14ac:dyDescent="0.25">
      <c r="A3711"/>
      <c r="B3711"/>
      <c r="C3711"/>
      <c r="D3711"/>
      <c r="E3711"/>
      <c r="F3711"/>
    </row>
    <row r="3712" spans="1:6" ht="15" x14ac:dyDescent="0.25">
      <c r="A3712"/>
      <c r="B3712"/>
      <c r="C3712"/>
      <c r="D3712"/>
      <c r="E3712"/>
      <c r="F3712"/>
    </row>
    <row r="3713" spans="1:6" ht="15" x14ac:dyDescent="0.25">
      <c r="A3713"/>
      <c r="B3713"/>
      <c r="C3713"/>
      <c r="D3713"/>
      <c r="E3713"/>
      <c r="F3713"/>
    </row>
    <row r="3714" spans="1:6" ht="15" x14ac:dyDescent="0.25">
      <c r="A3714"/>
      <c r="B3714"/>
      <c r="C3714"/>
      <c r="D3714"/>
      <c r="E3714"/>
      <c r="F3714"/>
    </row>
    <row r="3715" spans="1:6" ht="15" x14ac:dyDescent="0.25">
      <c r="A3715"/>
      <c r="B3715"/>
      <c r="C3715"/>
      <c r="D3715"/>
      <c r="E3715"/>
      <c r="F3715"/>
    </row>
    <row r="3716" spans="1:6" ht="15" x14ac:dyDescent="0.25">
      <c r="A3716"/>
      <c r="B3716"/>
      <c r="C3716"/>
      <c r="D3716"/>
      <c r="E3716"/>
      <c r="F3716"/>
    </row>
    <row r="3717" spans="1:6" ht="15" x14ac:dyDescent="0.25">
      <c r="A3717"/>
      <c r="B3717"/>
      <c r="C3717"/>
      <c r="D3717"/>
      <c r="E3717"/>
      <c r="F3717"/>
    </row>
    <row r="3718" spans="1:6" ht="15" x14ac:dyDescent="0.25">
      <c r="A3718"/>
      <c r="B3718"/>
      <c r="C3718"/>
      <c r="D3718"/>
      <c r="E3718"/>
      <c r="F3718"/>
    </row>
    <row r="3719" spans="1:6" ht="15" x14ac:dyDescent="0.25">
      <c r="A3719"/>
      <c r="B3719"/>
      <c r="C3719"/>
      <c r="D3719"/>
      <c r="E3719"/>
      <c r="F3719"/>
    </row>
    <row r="3720" spans="1:6" ht="15" x14ac:dyDescent="0.25">
      <c r="A3720"/>
      <c r="B3720"/>
      <c r="C3720"/>
      <c r="D3720"/>
      <c r="E3720"/>
      <c r="F3720"/>
    </row>
    <row r="3721" spans="1:6" ht="15" x14ac:dyDescent="0.25">
      <c r="A3721"/>
      <c r="B3721"/>
      <c r="C3721"/>
      <c r="D3721"/>
      <c r="E3721"/>
      <c r="F3721"/>
    </row>
    <row r="3722" spans="1:6" ht="15" x14ac:dyDescent="0.25">
      <c r="A3722"/>
      <c r="B3722"/>
      <c r="C3722"/>
      <c r="D3722"/>
      <c r="E3722"/>
      <c r="F3722"/>
    </row>
    <row r="3723" spans="1:6" ht="15" x14ac:dyDescent="0.25">
      <c r="A3723"/>
      <c r="B3723"/>
      <c r="C3723"/>
      <c r="D3723"/>
      <c r="E3723"/>
      <c r="F3723"/>
    </row>
    <row r="3724" spans="1:6" ht="15" x14ac:dyDescent="0.25">
      <c r="A3724"/>
      <c r="B3724"/>
      <c r="C3724"/>
      <c r="D3724"/>
      <c r="E3724"/>
      <c r="F3724"/>
    </row>
    <row r="3725" spans="1:6" ht="15" x14ac:dyDescent="0.25">
      <c r="A3725"/>
      <c r="B3725"/>
      <c r="C3725"/>
      <c r="D3725"/>
      <c r="E3725"/>
      <c r="F3725"/>
    </row>
    <row r="3726" spans="1:6" ht="15" x14ac:dyDescent="0.25">
      <c r="A3726"/>
      <c r="B3726"/>
      <c r="C3726"/>
      <c r="D3726"/>
      <c r="E3726"/>
      <c r="F3726"/>
    </row>
    <row r="3727" spans="1:6" ht="15" x14ac:dyDescent="0.25">
      <c r="A3727"/>
      <c r="B3727"/>
      <c r="C3727"/>
      <c r="D3727"/>
      <c r="E3727"/>
      <c r="F3727"/>
    </row>
    <row r="3728" spans="1:6" ht="15" x14ac:dyDescent="0.25">
      <c r="A3728"/>
      <c r="B3728"/>
      <c r="C3728"/>
      <c r="D3728"/>
      <c r="E3728"/>
      <c r="F3728"/>
    </row>
    <row r="3729" spans="1:6" ht="15" x14ac:dyDescent="0.25">
      <c r="A3729"/>
      <c r="B3729"/>
      <c r="C3729"/>
      <c r="D3729"/>
      <c r="E3729"/>
      <c r="F3729"/>
    </row>
    <row r="3730" spans="1:6" ht="15" x14ac:dyDescent="0.25">
      <c r="A3730"/>
      <c r="B3730"/>
      <c r="C3730"/>
      <c r="D3730"/>
      <c r="E3730"/>
      <c r="F3730"/>
    </row>
    <row r="3731" spans="1:6" ht="15" x14ac:dyDescent="0.25">
      <c r="A3731"/>
      <c r="B3731"/>
      <c r="C3731"/>
      <c r="D3731"/>
      <c r="E3731"/>
      <c r="F3731"/>
    </row>
    <row r="3732" spans="1:6" ht="15" x14ac:dyDescent="0.25">
      <c r="A3732"/>
      <c r="B3732"/>
      <c r="C3732"/>
      <c r="D3732"/>
      <c r="E3732"/>
      <c r="F3732"/>
    </row>
    <row r="3733" spans="1:6" ht="15" x14ac:dyDescent="0.25">
      <c r="A3733"/>
      <c r="B3733"/>
      <c r="C3733"/>
      <c r="D3733"/>
      <c r="E3733"/>
      <c r="F3733"/>
    </row>
    <row r="3734" spans="1:6" ht="15" x14ac:dyDescent="0.25">
      <c r="A3734"/>
      <c r="B3734"/>
      <c r="C3734"/>
      <c r="D3734"/>
      <c r="E3734"/>
      <c r="F3734"/>
    </row>
    <row r="3735" spans="1:6" ht="15" x14ac:dyDescent="0.25">
      <c r="A3735"/>
      <c r="B3735"/>
      <c r="C3735"/>
      <c r="D3735"/>
      <c r="E3735"/>
      <c r="F3735"/>
    </row>
    <row r="3736" spans="1:6" ht="15" x14ac:dyDescent="0.25">
      <c r="A3736"/>
      <c r="B3736"/>
      <c r="C3736"/>
      <c r="D3736"/>
      <c r="E3736"/>
      <c r="F3736"/>
    </row>
    <row r="3737" spans="1:6" ht="15" x14ac:dyDescent="0.25">
      <c r="A3737"/>
      <c r="B3737"/>
      <c r="C3737"/>
      <c r="D3737"/>
      <c r="E3737"/>
      <c r="F3737"/>
    </row>
    <row r="3738" spans="1:6" ht="15" x14ac:dyDescent="0.25">
      <c r="A3738"/>
      <c r="B3738"/>
      <c r="C3738"/>
      <c r="D3738"/>
      <c r="E3738"/>
      <c r="F3738"/>
    </row>
    <row r="3739" spans="1:6" ht="15" x14ac:dyDescent="0.25">
      <c r="A3739"/>
      <c r="B3739"/>
      <c r="C3739"/>
      <c r="D3739"/>
      <c r="E3739"/>
      <c r="F3739"/>
    </row>
    <row r="3740" spans="1:6" ht="15" x14ac:dyDescent="0.25">
      <c r="A3740"/>
      <c r="B3740"/>
      <c r="C3740"/>
      <c r="D3740"/>
      <c r="E3740"/>
      <c r="F3740"/>
    </row>
    <row r="3741" spans="1:6" ht="15" x14ac:dyDescent="0.25">
      <c r="A3741"/>
      <c r="B3741"/>
      <c r="C3741"/>
      <c r="D3741"/>
      <c r="E3741"/>
      <c r="F3741"/>
    </row>
    <row r="3742" spans="1:6" ht="15" x14ac:dyDescent="0.25">
      <c r="A3742"/>
      <c r="B3742"/>
      <c r="C3742"/>
      <c r="D3742"/>
      <c r="E3742"/>
      <c r="F3742"/>
    </row>
    <row r="3743" spans="1:6" ht="15" x14ac:dyDescent="0.25">
      <c r="A3743"/>
      <c r="B3743"/>
      <c r="C3743"/>
      <c r="D3743"/>
      <c r="E3743"/>
      <c r="F3743"/>
    </row>
    <row r="3744" spans="1:6" ht="15" x14ac:dyDescent="0.25">
      <c r="A3744"/>
      <c r="B3744"/>
      <c r="C3744"/>
      <c r="D3744"/>
      <c r="E3744"/>
      <c r="F3744"/>
    </row>
    <row r="3745" spans="1:6" ht="15" x14ac:dyDescent="0.25">
      <c r="A3745"/>
      <c r="B3745"/>
      <c r="C3745"/>
      <c r="D3745"/>
      <c r="E3745"/>
      <c r="F3745"/>
    </row>
    <row r="3746" spans="1:6" ht="15" x14ac:dyDescent="0.25">
      <c r="A3746"/>
      <c r="B3746"/>
      <c r="C3746"/>
      <c r="D3746"/>
      <c r="E3746"/>
      <c r="F3746"/>
    </row>
    <row r="3747" spans="1:6" ht="15" x14ac:dyDescent="0.25">
      <c r="A3747"/>
      <c r="B3747"/>
      <c r="C3747"/>
      <c r="D3747"/>
      <c r="E3747"/>
      <c r="F3747"/>
    </row>
    <row r="3748" spans="1:6" ht="15" x14ac:dyDescent="0.25">
      <c r="A3748"/>
      <c r="B3748"/>
      <c r="C3748"/>
      <c r="D3748"/>
      <c r="E3748"/>
      <c r="F3748"/>
    </row>
    <row r="3749" spans="1:6" ht="15" x14ac:dyDescent="0.25">
      <c r="A3749"/>
      <c r="B3749"/>
      <c r="C3749"/>
      <c r="D3749"/>
      <c r="E3749"/>
      <c r="F3749"/>
    </row>
    <row r="3750" spans="1:6" ht="15" x14ac:dyDescent="0.25">
      <c r="A3750"/>
      <c r="B3750"/>
      <c r="C3750"/>
      <c r="D3750"/>
      <c r="E3750"/>
      <c r="F3750"/>
    </row>
    <row r="3751" spans="1:6" ht="15" x14ac:dyDescent="0.25">
      <c r="A3751"/>
      <c r="B3751"/>
      <c r="C3751"/>
      <c r="D3751"/>
      <c r="E3751"/>
      <c r="F3751"/>
    </row>
    <row r="3752" spans="1:6" ht="15" x14ac:dyDescent="0.25">
      <c r="A3752"/>
      <c r="B3752"/>
      <c r="C3752"/>
      <c r="D3752"/>
      <c r="E3752"/>
      <c r="F3752"/>
    </row>
    <row r="3753" spans="1:6" ht="15" x14ac:dyDescent="0.25">
      <c r="A3753"/>
      <c r="B3753"/>
      <c r="C3753"/>
      <c r="D3753"/>
      <c r="E3753"/>
      <c r="F3753"/>
    </row>
    <row r="3754" spans="1:6" ht="15" x14ac:dyDescent="0.25">
      <c r="A3754"/>
      <c r="B3754"/>
      <c r="C3754"/>
      <c r="D3754"/>
      <c r="E3754"/>
      <c r="F3754"/>
    </row>
    <row r="3755" spans="1:6" ht="15" x14ac:dyDescent="0.25">
      <c r="A3755"/>
      <c r="B3755"/>
      <c r="C3755"/>
      <c r="D3755"/>
      <c r="E3755"/>
      <c r="F3755"/>
    </row>
    <row r="3756" spans="1:6" ht="15" x14ac:dyDescent="0.25">
      <c r="A3756"/>
      <c r="B3756"/>
      <c r="C3756"/>
      <c r="D3756"/>
      <c r="E3756"/>
      <c r="F3756"/>
    </row>
    <row r="3757" spans="1:6" ht="15" x14ac:dyDescent="0.25">
      <c r="A3757"/>
      <c r="B3757"/>
      <c r="C3757"/>
      <c r="D3757"/>
      <c r="E3757"/>
      <c r="F3757"/>
    </row>
    <row r="3758" spans="1:6" ht="15" x14ac:dyDescent="0.25">
      <c r="A3758"/>
      <c r="B3758"/>
      <c r="C3758"/>
      <c r="D3758"/>
      <c r="E3758"/>
      <c r="F3758"/>
    </row>
    <row r="3759" spans="1:6" ht="15" x14ac:dyDescent="0.25">
      <c r="A3759"/>
      <c r="B3759"/>
      <c r="C3759"/>
      <c r="D3759"/>
      <c r="E3759"/>
      <c r="F3759"/>
    </row>
    <row r="3760" spans="1:6" ht="15" x14ac:dyDescent="0.25">
      <c r="A3760"/>
      <c r="B3760"/>
      <c r="C3760"/>
      <c r="D3760"/>
      <c r="E3760"/>
      <c r="F3760"/>
    </row>
    <row r="3761" spans="1:6" ht="15" x14ac:dyDescent="0.25">
      <c r="A3761"/>
      <c r="B3761"/>
      <c r="C3761"/>
      <c r="D3761"/>
      <c r="E3761"/>
      <c r="F3761"/>
    </row>
    <row r="3762" spans="1:6" ht="15" x14ac:dyDescent="0.25">
      <c r="A3762"/>
      <c r="B3762"/>
      <c r="C3762"/>
      <c r="D3762"/>
      <c r="E3762"/>
      <c r="F3762"/>
    </row>
    <row r="3763" spans="1:6" ht="15" x14ac:dyDescent="0.25">
      <c r="A3763"/>
      <c r="B3763"/>
      <c r="C3763"/>
      <c r="D3763"/>
      <c r="E3763"/>
      <c r="F3763"/>
    </row>
    <row r="3764" spans="1:6" ht="15" x14ac:dyDescent="0.25">
      <c r="A3764"/>
      <c r="B3764"/>
      <c r="C3764"/>
      <c r="D3764"/>
      <c r="E3764"/>
      <c r="F3764"/>
    </row>
    <row r="3765" spans="1:6" ht="15" x14ac:dyDescent="0.25">
      <c r="A3765"/>
      <c r="B3765"/>
      <c r="C3765"/>
      <c r="D3765"/>
      <c r="E3765"/>
      <c r="F3765"/>
    </row>
    <row r="3766" spans="1:6" ht="15" x14ac:dyDescent="0.25">
      <c r="A3766"/>
      <c r="B3766"/>
      <c r="C3766"/>
      <c r="D3766"/>
      <c r="E3766"/>
      <c r="F3766"/>
    </row>
    <row r="3767" spans="1:6" ht="15" x14ac:dyDescent="0.25">
      <c r="A3767"/>
      <c r="B3767"/>
      <c r="C3767"/>
      <c r="D3767"/>
      <c r="E3767"/>
      <c r="F3767"/>
    </row>
    <row r="3768" spans="1:6" ht="15" x14ac:dyDescent="0.25">
      <c r="A3768"/>
      <c r="B3768"/>
      <c r="C3768"/>
      <c r="D3768"/>
      <c r="E3768"/>
      <c r="F3768"/>
    </row>
    <row r="3769" spans="1:6" ht="15" x14ac:dyDescent="0.25">
      <c r="A3769"/>
      <c r="B3769"/>
      <c r="C3769"/>
      <c r="D3769"/>
      <c r="E3769"/>
      <c r="F3769"/>
    </row>
    <row r="3770" spans="1:6" ht="15" x14ac:dyDescent="0.25">
      <c r="A3770"/>
      <c r="B3770"/>
      <c r="C3770"/>
      <c r="D3770"/>
      <c r="E3770"/>
      <c r="F3770"/>
    </row>
    <row r="3771" spans="1:6" ht="15" x14ac:dyDescent="0.25">
      <c r="A3771"/>
      <c r="B3771"/>
      <c r="C3771"/>
      <c r="D3771"/>
      <c r="E3771"/>
      <c r="F3771"/>
    </row>
    <row r="3772" spans="1:6" ht="15" x14ac:dyDescent="0.25">
      <c r="A3772"/>
      <c r="B3772"/>
      <c r="C3772"/>
      <c r="D3772"/>
      <c r="E3772"/>
      <c r="F3772"/>
    </row>
    <row r="3773" spans="1:6" ht="15" x14ac:dyDescent="0.25">
      <c r="A3773"/>
      <c r="B3773"/>
      <c r="C3773"/>
      <c r="D3773"/>
      <c r="E3773"/>
      <c r="F3773"/>
    </row>
    <row r="3774" spans="1:6" ht="15" x14ac:dyDescent="0.25">
      <c r="A3774"/>
      <c r="B3774"/>
      <c r="C3774"/>
      <c r="D3774"/>
      <c r="E3774"/>
      <c r="F3774"/>
    </row>
    <row r="3775" spans="1:6" ht="15" x14ac:dyDescent="0.25">
      <c r="A3775"/>
      <c r="B3775"/>
      <c r="C3775"/>
      <c r="D3775"/>
      <c r="E3775"/>
      <c r="F3775"/>
    </row>
    <row r="3776" spans="1:6" ht="15" x14ac:dyDescent="0.25">
      <c r="A3776"/>
      <c r="B3776"/>
      <c r="C3776"/>
      <c r="D3776"/>
      <c r="E3776"/>
      <c r="F3776"/>
    </row>
    <row r="3777" spans="1:6" ht="15" x14ac:dyDescent="0.25">
      <c r="A3777"/>
      <c r="B3777"/>
      <c r="C3777"/>
      <c r="D3777"/>
      <c r="E3777"/>
      <c r="F3777"/>
    </row>
    <row r="3778" spans="1:6" ht="15" x14ac:dyDescent="0.25">
      <c r="A3778"/>
      <c r="B3778"/>
      <c r="C3778"/>
      <c r="D3778"/>
      <c r="E3778"/>
      <c r="F3778"/>
    </row>
    <row r="3779" spans="1:6" ht="15" x14ac:dyDescent="0.25">
      <c r="A3779"/>
      <c r="B3779"/>
      <c r="C3779"/>
      <c r="D3779"/>
      <c r="E3779"/>
      <c r="F3779"/>
    </row>
    <row r="3780" spans="1:6" ht="15" x14ac:dyDescent="0.25">
      <c r="A3780"/>
      <c r="B3780"/>
      <c r="C3780"/>
      <c r="D3780"/>
      <c r="E3780"/>
      <c r="F3780"/>
    </row>
    <row r="3781" spans="1:6" ht="15" x14ac:dyDescent="0.25">
      <c r="A3781"/>
      <c r="B3781"/>
      <c r="C3781"/>
      <c r="D3781"/>
      <c r="E3781"/>
      <c r="F3781"/>
    </row>
    <row r="3782" spans="1:6" ht="15" x14ac:dyDescent="0.25">
      <c r="A3782"/>
      <c r="B3782"/>
      <c r="C3782"/>
      <c r="D3782"/>
      <c r="E3782"/>
      <c r="F3782"/>
    </row>
    <row r="3783" spans="1:6" ht="15" x14ac:dyDescent="0.25">
      <c r="A3783"/>
      <c r="B3783"/>
      <c r="C3783"/>
      <c r="D3783"/>
      <c r="E3783"/>
      <c r="F3783"/>
    </row>
    <row r="3784" spans="1:6" ht="15" x14ac:dyDescent="0.25">
      <c r="A3784"/>
      <c r="B3784"/>
      <c r="C3784"/>
      <c r="D3784"/>
      <c r="E3784"/>
      <c r="F3784"/>
    </row>
    <row r="3785" spans="1:6" ht="15" x14ac:dyDescent="0.25">
      <c r="A3785"/>
      <c r="B3785"/>
      <c r="C3785"/>
      <c r="D3785"/>
      <c r="E3785"/>
      <c r="F3785"/>
    </row>
    <row r="3786" spans="1:6" ht="15" x14ac:dyDescent="0.25">
      <c r="A3786"/>
      <c r="B3786"/>
      <c r="C3786"/>
      <c r="D3786"/>
      <c r="E3786"/>
      <c r="F3786"/>
    </row>
    <row r="3787" spans="1:6" ht="15" x14ac:dyDescent="0.25">
      <c r="A3787"/>
      <c r="B3787"/>
      <c r="C3787"/>
      <c r="D3787"/>
      <c r="E3787"/>
      <c r="F3787"/>
    </row>
    <row r="3788" spans="1:6" ht="15" x14ac:dyDescent="0.25">
      <c r="A3788"/>
      <c r="B3788"/>
      <c r="C3788"/>
      <c r="D3788"/>
      <c r="E3788"/>
      <c r="F3788"/>
    </row>
    <row r="3789" spans="1:6" ht="15" x14ac:dyDescent="0.25">
      <c r="A3789"/>
      <c r="B3789"/>
      <c r="C3789"/>
      <c r="D3789"/>
      <c r="E3789"/>
      <c r="F3789"/>
    </row>
    <row r="3790" spans="1:6" ht="15" x14ac:dyDescent="0.25">
      <c r="A3790"/>
      <c r="B3790"/>
      <c r="C3790"/>
      <c r="D3790"/>
      <c r="E3790"/>
      <c r="F3790"/>
    </row>
    <row r="3791" spans="1:6" ht="15" x14ac:dyDescent="0.25">
      <c r="A3791"/>
      <c r="B3791"/>
      <c r="C3791"/>
      <c r="D3791"/>
      <c r="E3791"/>
      <c r="F3791"/>
    </row>
    <row r="3792" spans="1:6" ht="15" x14ac:dyDescent="0.25">
      <c r="A3792"/>
      <c r="B3792"/>
      <c r="C3792"/>
      <c r="D3792"/>
      <c r="E3792"/>
      <c r="F3792"/>
    </row>
    <row r="3793" spans="1:6" ht="15" x14ac:dyDescent="0.25">
      <c r="A3793"/>
      <c r="B3793"/>
      <c r="C3793"/>
      <c r="D3793"/>
      <c r="E3793"/>
      <c r="F3793"/>
    </row>
    <row r="3794" spans="1:6" ht="15" x14ac:dyDescent="0.25">
      <c r="A3794"/>
      <c r="B3794"/>
      <c r="C3794"/>
      <c r="D3794"/>
      <c r="E3794"/>
      <c r="F3794"/>
    </row>
    <row r="3795" spans="1:6" ht="15" x14ac:dyDescent="0.25">
      <c r="A3795"/>
      <c r="B3795"/>
      <c r="C3795"/>
      <c r="D3795"/>
      <c r="E3795"/>
      <c r="F3795"/>
    </row>
    <row r="3796" spans="1:6" ht="15" x14ac:dyDescent="0.25">
      <c r="A3796"/>
      <c r="B3796"/>
      <c r="C3796"/>
      <c r="D3796"/>
      <c r="E3796"/>
      <c r="F3796"/>
    </row>
    <row r="3797" spans="1:6" ht="15" x14ac:dyDescent="0.25">
      <c r="A3797"/>
      <c r="B3797"/>
      <c r="C3797"/>
      <c r="D3797"/>
      <c r="E3797"/>
      <c r="F3797"/>
    </row>
    <row r="3798" spans="1:6" ht="15" x14ac:dyDescent="0.25">
      <c r="A3798"/>
      <c r="B3798"/>
      <c r="C3798"/>
      <c r="D3798"/>
      <c r="E3798"/>
      <c r="F3798"/>
    </row>
    <row r="3799" spans="1:6" ht="15" x14ac:dyDescent="0.25">
      <c r="A3799"/>
      <c r="B3799"/>
      <c r="C3799"/>
      <c r="D3799"/>
      <c r="E3799"/>
      <c r="F3799"/>
    </row>
    <row r="3800" spans="1:6" ht="15" x14ac:dyDescent="0.25">
      <c r="A3800"/>
      <c r="B3800"/>
      <c r="C3800"/>
      <c r="D3800"/>
      <c r="E3800"/>
      <c r="F3800"/>
    </row>
    <row r="3801" spans="1:6" ht="15" x14ac:dyDescent="0.25">
      <c r="A3801"/>
      <c r="B3801"/>
      <c r="C3801"/>
      <c r="D3801"/>
      <c r="E3801"/>
      <c r="F3801"/>
    </row>
    <row r="3802" spans="1:6" ht="15" x14ac:dyDescent="0.25">
      <c r="A3802"/>
      <c r="B3802"/>
      <c r="C3802"/>
      <c r="D3802"/>
      <c r="E3802"/>
      <c r="F3802"/>
    </row>
    <row r="3803" spans="1:6" ht="15" x14ac:dyDescent="0.25">
      <c r="A3803"/>
      <c r="B3803"/>
      <c r="C3803"/>
      <c r="D3803"/>
      <c r="E3803"/>
      <c r="F3803"/>
    </row>
    <row r="3804" spans="1:6" ht="15" x14ac:dyDescent="0.25">
      <c r="A3804"/>
      <c r="B3804"/>
      <c r="C3804"/>
      <c r="D3804"/>
      <c r="E3804"/>
      <c r="F3804"/>
    </row>
    <row r="3805" spans="1:6" ht="15" x14ac:dyDescent="0.25">
      <c r="A3805"/>
      <c r="B3805"/>
      <c r="C3805"/>
      <c r="D3805"/>
      <c r="E3805"/>
      <c r="F3805"/>
    </row>
    <row r="3806" spans="1:6" ht="15" x14ac:dyDescent="0.25">
      <c r="A3806"/>
      <c r="B3806"/>
      <c r="C3806"/>
      <c r="D3806"/>
      <c r="E3806"/>
      <c r="F3806"/>
    </row>
    <row r="3807" spans="1:6" ht="15" x14ac:dyDescent="0.25">
      <c r="A3807"/>
      <c r="B3807"/>
      <c r="C3807"/>
      <c r="D3807"/>
      <c r="E3807"/>
      <c r="F3807"/>
    </row>
    <row r="3808" spans="1:6" ht="15" x14ac:dyDescent="0.25">
      <c r="A3808"/>
      <c r="B3808"/>
      <c r="C3808"/>
      <c r="D3808"/>
      <c r="E3808"/>
      <c r="F3808"/>
    </row>
    <row r="3809" spans="1:6" ht="15" x14ac:dyDescent="0.25">
      <c r="A3809"/>
      <c r="B3809"/>
      <c r="C3809"/>
      <c r="D3809"/>
      <c r="E3809"/>
      <c r="F3809"/>
    </row>
    <row r="3810" spans="1:6" ht="15" x14ac:dyDescent="0.25">
      <c r="A3810"/>
      <c r="B3810"/>
      <c r="C3810"/>
      <c r="D3810"/>
      <c r="E3810"/>
      <c r="F3810"/>
    </row>
    <row r="3811" spans="1:6" ht="15" x14ac:dyDescent="0.25">
      <c r="A3811"/>
      <c r="B3811"/>
      <c r="C3811"/>
      <c r="D3811"/>
      <c r="E3811"/>
      <c r="F3811"/>
    </row>
    <row r="3812" spans="1:6" ht="15" x14ac:dyDescent="0.25">
      <c r="A3812"/>
      <c r="B3812"/>
      <c r="C3812"/>
      <c r="D3812"/>
      <c r="E3812"/>
      <c r="F3812"/>
    </row>
    <row r="3813" spans="1:6" ht="15" x14ac:dyDescent="0.25">
      <c r="A3813"/>
      <c r="B3813"/>
      <c r="C3813"/>
      <c r="D3813"/>
      <c r="E3813"/>
      <c r="F3813"/>
    </row>
    <row r="3814" spans="1:6" ht="15" x14ac:dyDescent="0.25">
      <c r="A3814"/>
      <c r="B3814"/>
      <c r="C3814"/>
      <c r="D3814"/>
      <c r="E3814"/>
      <c r="F3814"/>
    </row>
    <row r="3815" spans="1:6" ht="15" x14ac:dyDescent="0.25">
      <c r="A3815"/>
      <c r="B3815"/>
      <c r="C3815"/>
      <c r="D3815"/>
      <c r="E3815"/>
      <c r="F3815"/>
    </row>
    <row r="3816" spans="1:6" ht="15" x14ac:dyDescent="0.25">
      <c r="A3816"/>
      <c r="B3816"/>
      <c r="C3816"/>
      <c r="D3816"/>
      <c r="E3816"/>
      <c r="F3816"/>
    </row>
    <row r="3817" spans="1:6" ht="15" x14ac:dyDescent="0.25">
      <c r="A3817"/>
      <c r="B3817"/>
      <c r="C3817"/>
      <c r="D3817"/>
      <c r="E3817"/>
      <c r="F3817"/>
    </row>
    <row r="3818" spans="1:6" ht="15" x14ac:dyDescent="0.25">
      <c r="A3818"/>
      <c r="B3818"/>
      <c r="C3818"/>
      <c r="D3818"/>
      <c r="E3818"/>
      <c r="F3818"/>
    </row>
    <row r="3819" spans="1:6" ht="15" x14ac:dyDescent="0.25">
      <c r="A3819"/>
      <c r="B3819"/>
      <c r="C3819"/>
      <c r="D3819"/>
      <c r="E3819"/>
      <c r="F3819"/>
    </row>
    <row r="3820" spans="1:6" ht="15" x14ac:dyDescent="0.25">
      <c r="A3820"/>
      <c r="B3820"/>
      <c r="C3820"/>
      <c r="D3820"/>
      <c r="E3820"/>
      <c r="F3820"/>
    </row>
    <row r="3821" spans="1:6" ht="15" x14ac:dyDescent="0.25">
      <c r="A3821"/>
      <c r="B3821"/>
      <c r="C3821"/>
      <c r="D3821"/>
      <c r="E3821"/>
      <c r="F3821"/>
    </row>
    <row r="3822" spans="1:6" ht="15" x14ac:dyDescent="0.25">
      <c r="A3822"/>
      <c r="B3822"/>
      <c r="C3822"/>
      <c r="D3822"/>
      <c r="E3822"/>
      <c r="F3822"/>
    </row>
    <row r="3823" spans="1:6" ht="15" x14ac:dyDescent="0.25">
      <c r="A3823"/>
      <c r="B3823"/>
      <c r="C3823"/>
      <c r="D3823"/>
      <c r="E3823"/>
      <c r="F3823"/>
    </row>
    <row r="3824" spans="1:6" ht="15" x14ac:dyDescent="0.25">
      <c r="A3824"/>
      <c r="B3824"/>
      <c r="C3824"/>
      <c r="D3824"/>
      <c r="E3824"/>
      <c r="F3824"/>
    </row>
    <row r="3825" spans="1:6" ht="15" x14ac:dyDescent="0.25">
      <c r="A3825"/>
      <c r="B3825"/>
      <c r="C3825"/>
      <c r="D3825"/>
      <c r="E3825"/>
      <c r="F3825"/>
    </row>
    <row r="3826" spans="1:6" ht="15" x14ac:dyDescent="0.25">
      <c r="A3826"/>
      <c r="B3826"/>
      <c r="C3826"/>
      <c r="D3826"/>
      <c r="E3826"/>
      <c r="F3826"/>
    </row>
    <row r="3827" spans="1:6" ht="15" x14ac:dyDescent="0.25">
      <c r="A3827"/>
      <c r="B3827"/>
      <c r="C3827"/>
      <c r="D3827"/>
      <c r="E3827"/>
      <c r="F3827"/>
    </row>
    <row r="3828" spans="1:6" ht="15" x14ac:dyDescent="0.25">
      <c r="A3828"/>
      <c r="B3828"/>
      <c r="C3828"/>
      <c r="D3828"/>
      <c r="E3828"/>
      <c r="F3828"/>
    </row>
    <row r="3829" spans="1:6" ht="15" x14ac:dyDescent="0.25">
      <c r="A3829"/>
      <c r="B3829"/>
      <c r="C3829"/>
      <c r="D3829"/>
      <c r="E3829"/>
      <c r="F3829"/>
    </row>
    <row r="3830" spans="1:6" ht="15" x14ac:dyDescent="0.25">
      <c r="A3830"/>
      <c r="B3830"/>
      <c r="C3830"/>
      <c r="D3830"/>
      <c r="E3830"/>
      <c r="F3830"/>
    </row>
    <row r="3831" spans="1:6" ht="15" x14ac:dyDescent="0.25">
      <c r="A3831"/>
      <c r="B3831"/>
      <c r="C3831"/>
      <c r="D3831"/>
      <c r="E3831"/>
      <c r="F3831"/>
    </row>
    <row r="3832" spans="1:6" ht="15" x14ac:dyDescent="0.25">
      <c r="A3832"/>
      <c r="B3832"/>
      <c r="C3832"/>
      <c r="D3832"/>
      <c r="E3832"/>
      <c r="F3832"/>
    </row>
    <row r="3833" spans="1:6" ht="15" x14ac:dyDescent="0.25">
      <c r="A3833"/>
      <c r="B3833"/>
      <c r="C3833"/>
      <c r="D3833"/>
      <c r="E3833"/>
      <c r="F3833"/>
    </row>
    <row r="3834" spans="1:6" ht="15" x14ac:dyDescent="0.25">
      <c r="A3834"/>
      <c r="B3834"/>
      <c r="C3834"/>
      <c r="D3834"/>
      <c r="E3834"/>
      <c r="F3834"/>
    </row>
    <row r="3835" spans="1:6" ht="15" x14ac:dyDescent="0.25">
      <c r="A3835"/>
      <c r="B3835"/>
      <c r="C3835"/>
      <c r="D3835"/>
      <c r="E3835"/>
      <c r="F3835"/>
    </row>
    <row r="3836" spans="1:6" ht="15" x14ac:dyDescent="0.25">
      <c r="A3836"/>
      <c r="B3836"/>
      <c r="C3836"/>
      <c r="D3836"/>
      <c r="E3836"/>
      <c r="F3836"/>
    </row>
    <row r="3837" spans="1:6" ht="15" x14ac:dyDescent="0.25">
      <c r="A3837"/>
      <c r="B3837"/>
      <c r="C3837"/>
      <c r="D3837"/>
      <c r="E3837"/>
      <c r="F3837"/>
    </row>
    <row r="3838" spans="1:6" ht="15" x14ac:dyDescent="0.25">
      <c r="A3838"/>
      <c r="B3838"/>
      <c r="C3838"/>
      <c r="D3838"/>
      <c r="E3838"/>
      <c r="F3838"/>
    </row>
    <row r="3839" spans="1:6" ht="15" x14ac:dyDescent="0.25">
      <c r="A3839"/>
      <c r="B3839"/>
      <c r="C3839"/>
      <c r="D3839"/>
      <c r="E3839"/>
      <c r="F3839"/>
    </row>
    <row r="3840" spans="1:6" ht="15" x14ac:dyDescent="0.25">
      <c r="A3840"/>
      <c r="B3840"/>
      <c r="C3840"/>
      <c r="D3840"/>
      <c r="E3840"/>
      <c r="F3840"/>
    </row>
    <row r="3841" spans="1:6" ht="15" x14ac:dyDescent="0.25">
      <c r="A3841"/>
      <c r="B3841"/>
      <c r="C3841"/>
      <c r="D3841"/>
      <c r="E3841"/>
      <c r="F3841"/>
    </row>
    <row r="3842" spans="1:6" ht="15" x14ac:dyDescent="0.25">
      <c r="A3842"/>
      <c r="B3842"/>
      <c r="C3842"/>
      <c r="D3842"/>
      <c r="E3842"/>
      <c r="F3842"/>
    </row>
    <row r="3843" spans="1:6" ht="15" x14ac:dyDescent="0.25">
      <c r="A3843"/>
      <c r="B3843"/>
      <c r="C3843"/>
      <c r="D3843"/>
      <c r="E3843"/>
      <c r="F3843"/>
    </row>
    <row r="3844" spans="1:6" ht="15" x14ac:dyDescent="0.25">
      <c r="A3844"/>
      <c r="B3844"/>
      <c r="C3844"/>
      <c r="D3844"/>
      <c r="E3844"/>
      <c r="F3844"/>
    </row>
    <row r="3845" spans="1:6" ht="15" x14ac:dyDescent="0.25">
      <c r="A3845"/>
      <c r="B3845"/>
      <c r="C3845"/>
      <c r="D3845"/>
      <c r="E3845"/>
      <c r="F3845"/>
    </row>
    <row r="3846" spans="1:6" ht="15" x14ac:dyDescent="0.25">
      <c r="A3846"/>
      <c r="B3846"/>
      <c r="C3846"/>
      <c r="D3846"/>
      <c r="E3846"/>
      <c r="F3846"/>
    </row>
    <row r="3847" spans="1:6" ht="15" x14ac:dyDescent="0.25">
      <c r="A3847"/>
      <c r="B3847"/>
      <c r="C3847"/>
      <c r="D3847"/>
      <c r="E3847"/>
      <c r="F3847"/>
    </row>
    <row r="3848" spans="1:6" ht="15" x14ac:dyDescent="0.25">
      <c r="A3848"/>
      <c r="B3848"/>
      <c r="C3848"/>
      <c r="D3848"/>
      <c r="E3848"/>
      <c r="F3848"/>
    </row>
    <row r="3849" spans="1:6" ht="15" x14ac:dyDescent="0.25">
      <c r="A3849"/>
      <c r="B3849"/>
      <c r="C3849"/>
      <c r="D3849"/>
      <c r="E3849"/>
      <c r="F3849"/>
    </row>
    <row r="3850" spans="1:6" ht="15" x14ac:dyDescent="0.25">
      <c r="A3850"/>
      <c r="B3850"/>
      <c r="C3850"/>
      <c r="D3850"/>
      <c r="E3850"/>
      <c r="F3850"/>
    </row>
    <row r="3851" spans="1:6" ht="15" x14ac:dyDescent="0.25">
      <c r="A3851"/>
      <c r="B3851"/>
      <c r="C3851"/>
      <c r="D3851"/>
      <c r="E3851"/>
      <c r="F3851"/>
    </row>
    <row r="3852" spans="1:6" ht="15" x14ac:dyDescent="0.25">
      <c r="A3852"/>
      <c r="B3852"/>
      <c r="C3852"/>
      <c r="D3852"/>
      <c r="E3852"/>
      <c r="F3852"/>
    </row>
    <row r="3853" spans="1:6" ht="15" x14ac:dyDescent="0.25">
      <c r="A3853"/>
      <c r="B3853"/>
      <c r="C3853"/>
      <c r="D3853"/>
      <c r="E3853"/>
      <c r="F3853"/>
    </row>
    <row r="3854" spans="1:6" ht="15" x14ac:dyDescent="0.25">
      <c r="A3854"/>
      <c r="B3854"/>
      <c r="C3854"/>
      <c r="D3854"/>
      <c r="E3854"/>
      <c r="F3854"/>
    </row>
    <row r="3855" spans="1:6" ht="15" x14ac:dyDescent="0.25">
      <c r="A3855"/>
      <c r="B3855"/>
      <c r="C3855"/>
      <c r="D3855"/>
      <c r="E3855"/>
      <c r="F3855"/>
    </row>
    <row r="3856" spans="1:6" ht="15" x14ac:dyDescent="0.25">
      <c r="A3856"/>
      <c r="B3856"/>
      <c r="C3856"/>
      <c r="D3856"/>
      <c r="E3856"/>
      <c r="F3856"/>
    </row>
    <row r="3857" spans="1:6" ht="15" x14ac:dyDescent="0.25">
      <c r="A3857"/>
      <c r="B3857"/>
      <c r="C3857"/>
      <c r="D3857"/>
      <c r="E3857"/>
      <c r="F3857"/>
    </row>
    <row r="3858" spans="1:6" ht="15" x14ac:dyDescent="0.25">
      <c r="A3858"/>
      <c r="B3858"/>
      <c r="C3858"/>
      <c r="D3858"/>
      <c r="E3858"/>
      <c r="F3858"/>
    </row>
    <row r="3859" spans="1:6" ht="15" x14ac:dyDescent="0.25">
      <c r="A3859"/>
      <c r="B3859"/>
      <c r="C3859"/>
      <c r="D3859"/>
      <c r="E3859"/>
      <c r="F3859"/>
    </row>
    <row r="3860" spans="1:6" ht="15" x14ac:dyDescent="0.25">
      <c r="A3860"/>
      <c r="B3860"/>
      <c r="C3860"/>
      <c r="D3860"/>
      <c r="E3860"/>
      <c r="F3860"/>
    </row>
    <row r="3861" spans="1:6" ht="15" x14ac:dyDescent="0.25">
      <c r="A3861"/>
      <c r="B3861"/>
      <c r="C3861"/>
      <c r="D3861"/>
      <c r="E3861"/>
      <c r="F3861"/>
    </row>
    <row r="3862" spans="1:6" ht="15" x14ac:dyDescent="0.25">
      <c r="A3862"/>
      <c r="B3862"/>
      <c r="C3862"/>
      <c r="D3862"/>
      <c r="E3862"/>
      <c r="F3862"/>
    </row>
    <row r="3863" spans="1:6" ht="15" x14ac:dyDescent="0.25">
      <c r="A3863"/>
      <c r="B3863"/>
      <c r="C3863"/>
      <c r="D3863"/>
      <c r="E3863"/>
      <c r="F3863"/>
    </row>
    <row r="3864" spans="1:6" ht="15" x14ac:dyDescent="0.25">
      <c r="A3864"/>
      <c r="B3864"/>
      <c r="C3864"/>
      <c r="D3864"/>
      <c r="E3864"/>
      <c r="F3864"/>
    </row>
    <row r="3865" spans="1:6" ht="15" x14ac:dyDescent="0.25">
      <c r="A3865"/>
      <c r="B3865"/>
      <c r="C3865"/>
      <c r="D3865"/>
      <c r="E3865"/>
      <c r="F3865"/>
    </row>
    <row r="3866" spans="1:6" ht="15" x14ac:dyDescent="0.25">
      <c r="A3866"/>
      <c r="B3866"/>
      <c r="C3866"/>
      <c r="D3866"/>
      <c r="E3866"/>
      <c r="F3866"/>
    </row>
    <row r="3867" spans="1:6" ht="15" x14ac:dyDescent="0.25">
      <c r="A3867"/>
      <c r="B3867"/>
      <c r="C3867"/>
      <c r="D3867"/>
      <c r="E3867"/>
      <c r="F3867"/>
    </row>
    <row r="3868" spans="1:6" ht="15" x14ac:dyDescent="0.25">
      <c r="A3868"/>
      <c r="B3868"/>
      <c r="C3868"/>
      <c r="D3868"/>
      <c r="E3868"/>
      <c r="F3868"/>
    </row>
    <row r="3869" spans="1:6" ht="15" x14ac:dyDescent="0.25">
      <c r="A3869"/>
      <c r="B3869"/>
      <c r="C3869"/>
      <c r="D3869"/>
      <c r="E3869"/>
      <c r="F3869"/>
    </row>
    <row r="3870" spans="1:6" ht="15" x14ac:dyDescent="0.25">
      <c r="A3870"/>
      <c r="B3870"/>
      <c r="C3870"/>
      <c r="D3870"/>
      <c r="E3870"/>
      <c r="F3870"/>
    </row>
    <row r="3871" spans="1:6" ht="15" x14ac:dyDescent="0.25">
      <c r="A3871"/>
      <c r="B3871"/>
      <c r="C3871"/>
      <c r="D3871"/>
      <c r="E3871"/>
      <c r="F3871"/>
    </row>
    <row r="3872" spans="1:6" ht="15" x14ac:dyDescent="0.25">
      <c r="A3872"/>
      <c r="B3872"/>
      <c r="C3872"/>
      <c r="D3872"/>
      <c r="E3872"/>
      <c r="F3872"/>
    </row>
    <row r="3873" spans="1:6" ht="15" x14ac:dyDescent="0.25">
      <c r="A3873"/>
      <c r="B3873"/>
      <c r="C3873"/>
      <c r="D3873"/>
      <c r="E3873"/>
      <c r="F3873"/>
    </row>
    <row r="3874" spans="1:6" ht="15" x14ac:dyDescent="0.25">
      <c r="A3874"/>
      <c r="B3874"/>
      <c r="C3874"/>
      <c r="D3874"/>
      <c r="E3874"/>
      <c r="F3874"/>
    </row>
    <row r="3875" spans="1:6" ht="15" x14ac:dyDescent="0.25">
      <c r="A3875"/>
      <c r="B3875"/>
      <c r="C3875"/>
      <c r="D3875"/>
      <c r="E3875"/>
      <c r="F3875"/>
    </row>
    <row r="3876" spans="1:6" ht="15" x14ac:dyDescent="0.25">
      <c r="A3876"/>
      <c r="B3876"/>
      <c r="C3876"/>
      <c r="D3876"/>
      <c r="E3876"/>
      <c r="F3876"/>
    </row>
    <row r="3877" spans="1:6" ht="15" x14ac:dyDescent="0.25">
      <c r="A3877"/>
      <c r="B3877"/>
      <c r="C3877"/>
      <c r="D3877"/>
      <c r="E3877"/>
      <c r="F3877"/>
    </row>
    <row r="3878" spans="1:6" ht="15" x14ac:dyDescent="0.25">
      <c r="A3878"/>
      <c r="B3878"/>
      <c r="C3878"/>
      <c r="D3878"/>
      <c r="E3878"/>
      <c r="F3878"/>
    </row>
    <row r="3879" spans="1:6" ht="15" x14ac:dyDescent="0.25">
      <c r="A3879"/>
      <c r="B3879"/>
      <c r="C3879"/>
      <c r="D3879"/>
      <c r="E3879"/>
      <c r="F3879"/>
    </row>
    <row r="3880" spans="1:6" ht="15" x14ac:dyDescent="0.25">
      <c r="A3880"/>
      <c r="B3880"/>
      <c r="C3880"/>
      <c r="D3880"/>
      <c r="E3880"/>
      <c r="F3880"/>
    </row>
    <row r="3881" spans="1:6" ht="15" x14ac:dyDescent="0.25">
      <c r="A3881"/>
      <c r="B3881"/>
      <c r="C3881"/>
      <c r="D3881"/>
      <c r="E3881"/>
      <c r="F3881"/>
    </row>
    <row r="3882" spans="1:6" ht="15" x14ac:dyDescent="0.25">
      <c r="A3882"/>
      <c r="B3882"/>
      <c r="C3882"/>
      <c r="D3882"/>
      <c r="E3882"/>
      <c r="F3882"/>
    </row>
    <row r="3883" spans="1:6" ht="15" x14ac:dyDescent="0.25">
      <c r="A3883"/>
      <c r="B3883"/>
      <c r="C3883"/>
      <c r="D3883"/>
      <c r="E3883"/>
      <c r="F3883"/>
    </row>
    <row r="3884" spans="1:6" ht="15" x14ac:dyDescent="0.25">
      <c r="A3884"/>
      <c r="B3884"/>
      <c r="C3884"/>
      <c r="D3884"/>
      <c r="E3884"/>
      <c r="F3884"/>
    </row>
    <row r="3885" spans="1:6" ht="15" x14ac:dyDescent="0.25">
      <c r="A3885"/>
      <c r="B3885"/>
      <c r="C3885"/>
      <c r="D3885"/>
      <c r="E3885"/>
      <c r="F3885"/>
    </row>
    <row r="3886" spans="1:6" ht="15" x14ac:dyDescent="0.25">
      <c r="A3886"/>
      <c r="B3886"/>
      <c r="C3886"/>
      <c r="D3886"/>
      <c r="E3886"/>
      <c r="F3886"/>
    </row>
    <row r="3887" spans="1:6" ht="15" x14ac:dyDescent="0.25">
      <c r="A3887"/>
      <c r="B3887"/>
      <c r="C3887"/>
      <c r="D3887"/>
      <c r="E3887"/>
      <c r="F3887"/>
    </row>
    <row r="3888" spans="1:6" ht="15" x14ac:dyDescent="0.25">
      <c r="A3888"/>
      <c r="B3888"/>
      <c r="C3888"/>
      <c r="D3888"/>
      <c r="E3888"/>
      <c r="F3888"/>
    </row>
    <row r="3889" spans="1:6" ht="15" x14ac:dyDescent="0.25">
      <c r="A3889"/>
      <c r="B3889"/>
      <c r="C3889"/>
      <c r="D3889"/>
      <c r="E3889"/>
      <c r="F3889"/>
    </row>
    <row r="3890" spans="1:6" ht="15" x14ac:dyDescent="0.25">
      <c r="A3890"/>
      <c r="B3890"/>
      <c r="C3890"/>
      <c r="D3890"/>
      <c r="E3890"/>
      <c r="F3890"/>
    </row>
    <row r="3891" spans="1:6" ht="15" x14ac:dyDescent="0.25">
      <c r="A3891"/>
      <c r="B3891"/>
      <c r="C3891"/>
      <c r="D3891"/>
      <c r="E3891"/>
      <c r="F3891"/>
    </row>
    <row r="3892" spans="1:6" ht="15" x14ac:dyDescent="0.25">
      <c r="A3892"/>
      <c r="B3892"/>
      <c r="C3892"/>
      <c r="D3892"/>
      <c r="E3892"/>
      <c r="F3892"/>
    </row>
    <row r="3893" spans="1:6" ht="15" x14ac:dyDescent="0.25">
      <c r="A3893"/>
      <c r="B3893"/>
      <c r="C3893"/>
      <c r="D3893"/>
      <c r="E3893"/>
      <c r="F3893"/>
    </row>
    <row r="3894" spans="1:6" ht="15" x14ac:dyDescent="0.25">
      <c r="A3894"/>
      <c r="B3894"/>
      <c r="C3894"/>
      <c r="D3894"/>
      <c r="E3894"/>
      <c r="F3894"/>
    </row>
    <row r="3895" spans="1:6" ht="15" x14ac:dyDescent="0.25">
      <c r="A3895"/>
      <c r="B3895"/>
      <c r="C3895"/>
      <c r="D3895"/>
      <c r="E3895"/>
      <c r="F3895"/>
    </row>
    <row r="3896" spans="1:6" ht="15" x14ac:dyDescent="0.25">
      <c r="A3896"/>
      <c r="B3896"/>
      <c r="C3896"/>
      <c r="D3896"/>
      <c r="E3896"/>
      <c r="F3896"/>
    </row>
    <row r="3897" spans="1:6" ht="15" x14ac:dyDescent="0.25">
      <c r="A3897"/>
      <c r="B3897"/>
      <c r="C3897"/>
      <c r="D3897"/>
      <c r="E3897"/>
      <c r="F3897"/>
    </row>
    <row r="3898" spans="1:6" ht="15" x14ac:dyDescent="0.25">
      <c r="A3898"/>
      <c r="B3898"/>
      <c r="C3898"/>
      <c r="D3898"/>
      <c r="E3898"/>
      <c r="F3898"/>
    </row>
    <row r="3899" spans="1:6" ht="15" x14ac:dyDescent="0.25">
      <c r="A3899"/>
      <c r="B3899"/>
      <c r="C3899"/>
      <c r="D3899"/>
      <c r="E3899"/>
      <c r="F3899"/>
    </row>
    <row r="3900" spans="1:6" ht="15" x14ac:dyDescent="0.25">
      <c r="A3900"/>
      <c r="B3900"/>
      <c r="C3900"/>
      <c r="D3900"/>
      <c r="E3900"/>
      <c r="F3900"/>
    </row>
    <row r="3901" spans="1:6" ht="15" x14ac:dyDescent="0.25">
      <c r="A3901"/>
      <c r="B3901"/>
      <c r="C3901"/>
      <c r="D3901"/>
      <c r="E3901"/>
      <c r="F3901"/>
    </row>
    <row r="3902" spans="1:6" ht="15" x14ac:dyDescent="0.25">
      <c r="A3902"/>
      <c r="B3902"/>
      <c r="C3902"/>
      <c r="D3902"/>
      <c r="E3902"/>
      <c r="F3902"/>
    </row>
    <row r="3903" spans="1:6" ht="15" x14ac:dyDescent="0.25">
      <c r="A3903"/>
      <c r="B3903"/>
      <c r="C3903"/>
      <c r="D3903"/>
      <c r="E3903"/>
      <c r="F3903"/>
    </row>
    <row r="3904" spans="1:6" ht="15" x14ac:dyDescent="0.25">
      <c r="A3904"/>
      <c r="B3904"/>
      <c r="C3904"/>
      <c r="D3904"/>
      <c r="E3904"/>
      <c r="F3904"/>
    </row>
    <row r="3905" spans="1:6" ht="15" x14ac:dyDescent="0.25">
      <c r="A3905"/>
      <c r="B3905"/>
      <c r="C3905"/>
      <c r="D3905"/>
      <c r="E3905"/>
      <c r="F3905"/>
    </row>
    <row r="3906" spans="1:6" ht="15" x14ac:dyDescent="0.25">
      <c r="A3906"/>
      <c r="B3906"/>
      <c r="C3906"/>
      <c r="D3906"/>
      <c r="E3906"/>
      <c r="F3906"/>
    </row>
    <row r="3907" spans="1:6" ht="15" x14ac:dyDescent="0.25">
      <c r="A3907"/>
      <c r="B3907"/>
      <c r="C3907"/>
      <c r="D3907"/>
      <c r="E3907"/>
      <c r="F3907"/>
    </row>
    <row r="3908" spans="1:6" ht="15" x14ac:dyDescent="0.25">
      <c r="A3908"/>
      <c r="B3908"/>
      <c r="C3908"/>
      <c r="D3908"/>
      <c r="E3908"/>
      <c r="F3908"/>
    </row>
    <row r="3909" spans="1:6" ht="15" x14ac:dyDescent="0.25">
      <c r="A3909"/>
      <c r="B3909"/>
      <c r="C3909"/>
      <c r="D3909"/>
      <c r="E3909"/>
      <c r="F3909"/>
    </row>
    <row r="3910" spans="1:6" ht="15" x14ac:dyDescent="0.25">
      <c r="A3910"/>
      <c r="B3910"/>
      <c r="C3910"/>
      <c r="D3910"/>
      <c r="E3910"/>
      <c r="F3910"/>
    </row>
    <row r="3911" spans="1:6" ht="15" x14ac:dyDescent="0.25">
      <c r="A3911"/>
      <c r="B3911"/>
      <c r="C3911"/>
      <c r="D3911"/>
      <c r="E3911"/>
      <c r="F3911"/>
    </row>
    <row r="3912" spans="1:6" ht="15" x14ac:dyDescent="0.25">
      <c r="A3912"/>
      <c r="B3912"/>
      <c r="C3912"/>
      <c r="D3912"/>
      <c r="E3912"/>
      <c r="F3912"/>
    </row>
    <row r="3913" spans="1:6" ht="15" x14ac:dyDescent="0.25">
      <c r="A3913"/>
      <c r="B3913"/>
      <c r="C3913"/>
      <c r="D3913"/>
      <c r="E3913"/>
      <c r="F3913"/>
    </row>
    <row r="3914" spans="1:6" ht="15" x14ac:dyDescent="0.25">
      <c r="A3914"/>
      <c r="B3914"/>
      <c r="C3914"/>
      <c r="D3914"/>
      <c r="E3914"/>
      <c r="F3914"/>
    </row>
    <row r="3915" spans="1:6" ht="15" x14ac:dyDescent="0.25">
      <c r="A3915"/>
      <c r="B3915"/>
      <c r="C3915"/>
      <c r="D3915"/>
      <c r="E3915"/>
      <c r="F3915"/>
    </row>
    <row r="3916" spans="1:6" ht="15" x14ac:dyDescent="0.25">
      <c r="A3916"/>
      <c r="B3916"/>
      <c r="C3916"/>
      <c r="D3916"/>
      <c r="E3916"/>
      <c r="F3916"/>
    </row>
    <row r="3917" spans="1:6" ht="15" x14ac:dyDescent="0.25">
      <c r="A3917"/>
      <c r="B3917"/>
      <c r="C3917"/>
      <c r="D3917"/>
      <c r="E3917"/>
      <c r="F3917"/>
    </row>
    <row r="3918" spans="1:6" ht="15" x14ac:dyDescent="0.25">
      <c r="A3918"/>
      <c r="B3918"/>
      <c r="C3918"/>
      <c r="D3918"/>
      <c r="E3918"/>
      <c r="F3918"/>
    </row>
    <row r="3919" spans="1:6" ht="15" x14ac:dyDescent="0.25">
      <c r="A3919"/>
      <c r="B3919"/>
      <c r="C3919"/>
      <c r="D3919"/>
      <c r="E3919"/>
      <c r="F3919"/>
    </row>
    <row r="3920" spans="1:6" ht="15" x14ac:dyDescent="0.25">
      <c r="A3920"/>
      <c r="B3920"/>
      <c r="C3920"/>
      <c r="D3920"/>
      <c r="E3920"/>
      <c r="F3920"/>
    </row>
    <row r="3921" spans="1:6" ht="15" x14ac:dyDescent="0.25">
      <c r="A3921"/>
      <c r="B3921"/>
      <c r="C3921"/>
      <c r="D3921"/>
      <c r="E3921"/>
      <c r="F3921"/>
    </row>
    <row r="3922" spans="1:6" ht="15" x14ac:dyDescent="0.25">
      <c r="A3922"/>
      <c r="B3922"/>
      <c r="C3922"/>
      <c r="D3922"/>
      <c r="E3922"/>
      <c r="F3922"/>
    </row>
    <row r="3923" spans="1:6" ht="15" x14ac:dyDescent="0.25">
      <c r="A3923"/>
      <c r="B3923"/>
      <c r="C3923"/>
      <c r="D3923"/>
      <c r="E3923"/>
      <c r="F3923"/>
    </row>
    <row r="3924" spans="1:6" ht="15" x14ac:dyDescent="0.25">
      <c r="A3924"/>
      <c r="B3924"/>
      <c r="C3924"/>
      <c r="D3924"/>
      <c r="E3924"/>
      <c r="F3924"/>
    </row>
    <row r="3925" spans="1:6" ht="15" x14ac:dyDescent="0.25">
      <c r="A3925"/>
      <c r="B3925"/>
      <c r="C3925"/>
      <c r="D3925"/>
      <c r="E3925"/>
      <c r="F3925"/>
    </row>
    <row r="3926" spans="1:6" ht="15" x14ac:dyDescent="0.25">
      <c r="A3926"/>
      <c r="B3926"/>
      <c r="C3926"/>
      <c r="D3926"/>
      <c r="E3926"/>
      <c r="F3926"/>
    </row>
    <row r="3927" spans="1:6" ht="15" x14ac:dyDescent="0.25">
      <c r="A3927"/>
      <c r="B3927"/>
      <c r="C3927"/>
      <c r="D3927"/>
      <c r="E3927"/>
      <c r="F3927"/>
    </row>
    <row r="3928" spans="1:6" ht="15" x14ac:dyDescent="0.25">
      <c r="A3928"/>
      <c r="B3928"/>
      <c r="C3928"/>
      <c r="D3928"/>
      <c r="E3928"/>
      <c r="F3928"/>
    </row>
    <row r="3929" spans="1:6" ht="15" x14ac:dyDescent="0.25">
      <c r="A3929"/>
      <c r="B3929"/>
      <c r="C3929"/>
      <c r="D3929"/>
      <c r="E3929"/>
      <c r="F3929"/>
    </row>
    <row r="3930" spans="1:6" ht="15" x14ac:dyDescent="0.25">
      <c r="A3930"/>
      <c r="B3930"/>
      <c r="C3930"/>
      <c r="D3930"/>
      <c r="E3930"/>
      <c r="F3930"/>
    </row>
    <row r="3931" spans="1:6" ht="15" x14ac:dyDescent="0.25">
      <c r="A3931"/>
      <c r="B3931"/>
      <c r="C3931"/>
      <c r="D3931"/>
      <c r="E3931"/>
      <c r="F3931"/>
    </row>
    <row r="3932" spans="1:6" ht="15" x14ac:dyDescent="0.25">
      <c r="A3932"/>
      <c r="B3932"/>
      <c r="C3932"/>
      <c r="D3932"/>
      <c r="E3932"/>
      <c r="F3932"/>
    </row>
    <row r="3933" spans="1:6" ht="15" x14ac:dyDescent="0.25">
      <c r="A3933"/>
      <c r="B3933"/>
      <c r="C3933"/>
      <c r="D3933"/>
      <c r="E3933"/>
      <c r="F3933"/>
    </row>
    <row r="3934" spans="1:6" ht="15" x14ac:dyDescent="0.25">
      <c r="A3934"/>
      <c r="B3934"/>
      <c r="C3934"/>
      <c r="D3934"/>
      <c r="E3934"/>
      <c r="F3934"/>
    </row>
    <row r="3935" spans="1:6" ht="15" x14ac:dyDescent="0.25">
      <c r="A3935"/>
      <c r="B3935"/>
      <c r="C3935"/>
      <c r="D3935"/>
      <c r="E3935"/>
      <c r="F3935"/>
    </row>
    <row r="3936" spans="1:6" ht="15" x14ac:dyDescent="0.25">
      <c r="A3936"/>
      <c r="B3936"/>
      <c r="C3936"/>
      <c r="D3936"/>
      <c r="E3936"/>
      <c r="F3936"/>
    </row>
    <row r="3937" spans="1:6" ht="15" x14ac:dyDescent="0.25">
      <c r="A3937"/>
      <c r="B3937"/>
      <c r="C3937"/>
      <c r="D3937"/>
      <c r="E3937"/>
      <c r="F3937"/>
    </row>
    <row r="3938" spans="1:6" ht="15" x14ac:dyDescent="0.25">
      <c r="A3938"/>
      <c r="B3938"/>
      <c r="C3938"/>
      <c r="D3938"/>
      <c r="E3938"/>
      <c r="F3938"/>
    </row>
    <row r="3939" spans="1:6" ht="15" x14ac:dyDescent="0.25">
      <c r="A3939"/>
      <c r="B3939"/>
      <c r="C3939"/>
      <c r="D3939"/>
      <c r="E3939"/>
      <c r="F3939"/>
    </row>
    <row r="3940" spans="1:6" ht="15" x14ac:dyDescent="0.25">
      <c r="A3940"/>
      <c r="B3940"/>
      <c r="C3940"/>
      <c r="D3940"/>
      <c r="E3940"/>
      <c r="F3940"/>
    </row>
    <row r="3941" spans="1:6" ht="15" x14ac:dyDescent="0.25">
      <c r="A3941"/>
      <c r="B3941"/>
      <c r="C3941"/>
      <c r="D3941"/>
      <c r="E3941"/>
      <c r="F3941"/>
    </row>
    <row r="3942" spans="1:6" ht="15" x14ac:dyDescent="0.25">
      <c r="A3942"/>
      <c r="B3942"/>
      <c r="C3942"/>
      <c r="D3942"/>
      <c r="E3942"/>
      <c r="F3942"/>
    </row>
    <row r="3943" spans="1:6" ht="15" x14ac:dyDescent="0.25">
      <c r="A3943"/>
      <c r="B3943"/>
      <c r="C3943"/>
      <c r="D3943"/>
      <c r="E3943"/>
      <c r="F3943"/>
    </row>
    <row r="3944" spans="1:6" ht="15" x14ac:dyDescent="0.25">
      <c r="A3944"/>
      <c r="B3944"/>
      <c r="C3944"/>
      <c r="D3944"/>
      <c r="E3944"/>
      <c r="F3944"/>
    </row>
    <row r="3945" spans="1:6" ht="15" x14ac:dyDescent="0.25">
      <c r="A3945"/>
      <c r="B3945"/>
      <c r="C3945"/>
      <c r="D3945"/>
      <c r="E3945"/>
      <c r="F3945"/>
    </row>
    <row r="3946" spans="1:6" ht="15" x14ac:dyDescent="0.25">
      <c r="A3946"/>
      <c r="B3946"/>
      <c r="C3946"/>
      <c r="D3946"/>
      <c r="E3946"/>
      <c r="F3946"/>
    </row>
    <row r="3947" spans="1:6" ht="15" x14ac:dyDescent="0.25">
      <c r="A3947"/>
      <c r="B3947"/>
      <c r="C3947"/>
      <c r="D3947"/>
      <c r="E3947"/>
      <c r="F3947"/>
    </row>
    <row r="3948" spans="1:6" ht="15" x14ac:dyDescent="0.25">
      <c r="A3948"/>
      <c r="B3948"/>
      <c r="C3948"/>
      <c r="D3948"/>
      <c r="E3948"/>
      <c r="F3948"/>
    </row>
    <row r="3949" spans="1:6" ht="15" x14ac:dyDescent="0.25">
      <c r="A3949"/>
      <c r="B3949"/>
      <c r="C3949"/>
      <c r="D3949"/>
      <c r="E3949"/>
      <c r="F3949"/>
    </row>
    <row r="3950" spans="1:6" ht="15" x14ac:dyDescent="0.25">
      <c r="A3950"/>
      <c r="B3950"/>
      <c r="C3950"/>
      <c r="D3950"/>
      <c r="E3950"/>
      <c r="F3950"/>
    </row>
    <row r="3951" spans="1:6" ht="15" x14ac:dyDescent="0.25">
      <c r="A3951"/>
      <c r="B3951"/>
      <c r="C3951"/>
      <c r="D3951"/>
      <c r="E3951"/>
      <c r="F3951"/>
    </row>
    <row r="3952" spans="1:6" ht="15" x14ac:dyDescent="0.25">
      <c r="A3952"/>
      <c r="B3952"/>
      <c r="C3952"/>
      <c r="D3952"/>
      <c r="E3952"/>
      <c r="F3952"/>
    </row>
    <row r="3953" spans="1:6" ht="15" x14ac:dyDescent="0.25">
      <c r="A3953"/>
      <c r="B3953"/>
      <c r="C3953"/>
      <c r="D3953"/>
      <c r="E3953"/>
      <c r="F3953"/>
    </row>
    <row r="3954" spans="1:6" ht="15" x14ac:dyDescent="0.25">
      <c r="A3954"/>
      <c r="B3954"/>
      <c r="C3954"/>
      <c r="D3954"/>
      <c r="E3954"/>
      <c r="F3954"/>
    </row>
    <row r="3955" spans="1:6" ht="15" x14ac:dyDescent="0.25">
      <c r="A3955"/>
      <c r="B3955"/>
      <c r="C3955"/>
      <c r="D3955"/>
      <c r="E3955"/>
      <c r="F3955"/>
    </row>
    <row r="3956" spans="1:6" ht="15" x14ac:dyDescent="0.25">
      <c r="A3956"/>
      <c r="B3956"/>
      <c r="C3956"/>
      <c r="D3956"/>
      <c r="E3956"/>
      <c r="F3956"/>
    </row>
    <row r="3957" spans="1:6" ht="15" x14ac:dyDescent="0.25">
      <c r="A3957"/>
      <c r="B3957"/>
      <c r="C3957"/>
      <c r="D3957"/>
      <c r="E3957"/>
      <c r="F3957"/>
    </row>
    <row r="3958" spans="1:6" ht="15" x14ac:dyDescent="0.25">
      <c r="A3958"/>
      <c r="B3958"/>
      <c r="C3958"/>
      <c r="D3958"/>
      <c r="E3958"/>
      <c r="F3958"/>
    </row>
    <row r="3959" spans="1:6" ht="15" x14ac:dyDescent="0.25">
      <c r="A3959"/>
      <c r="B3959"/>
      <c r="C3959"/>
      <c r="D3959"/>
      <c r="E3959"/>
      <c r="F3959"/>
    </row>
    <row r="3960" spans="1:6" ht="15" x14ac:dyDescent="0.25">
      <c r="A3960"/>
      <c r="B3960"/>
      <c r="C3960"/>
      <c r="D3960"/>
      <c r="E3960"/>
      <c r="F3960"/>
    </row>
    <row r="3961" spans="1:6" ht="15" x14ac:dyDescent="0.25">
      <c r="A3961"/>
      <c r="B3961"/>
      <c r="C3961"/>
      <c r="D3961"/>
      <c r="E3961"/>
      <c r="F3961"/>
    </row>
    <row r="3962" spans="1:6" ht="15" x14ac:dyDescent="0.25">
      <c r="A3962"/>
      <c r="B3962"/>
      <c r="C3962"/>
      <c r="D3962"/>
      <c r="E3962"/>
      <c r="F3962"/>
    </row>
    <row r="3963" spans="1:6" ht="15" x14ac:dyDescent="0.25">
      <c r="A3963"/>
      <c r="B3963"/>
      <c r="C3963"/>
      <c r="D3963"/>
      <c r="E3963"/>
      <c r="F3963"/>
    </row>
    <row r="3964" spans="1:6" ht="15" x14ac:dyDescent="0.25">
      <c r="A3964"/>
      <c r="B3964"/>
      <c r="C3964"/>
      <c r="D3964"/>
      <c r="E3964"/>
      <c r="F3964"/>
    </row>
    <row r="3965" spans="1:6" ht="15" x14ac:dyDescent="0.25">
      <c r="A3965"/>
      <c r="B3965"/>
      <c r="C3965"/>
      <c r="D3965"/>
      <c r="E3965"/>
      <c r="F3965"/>
    </row>
    <row r="3966" spans="1:6" ht="15" x14ac:dyDescent="0.25">
      <c r="A3966"/>
      <c r="B3966"/>
      <c r="C3966"/>
      <c r="D3966"/>
      <c r="E3966"/>
      <c r="F3966"/>
    </row>
    <row r="3967" spans="1:6" ht="15" x14ac:dyDescent="0.25">
      <c r="A3967"/>
      <c r="B3967"/>
      <c r="C3967"/>
      <c r="D3967"/>
      <c r="E3967"/>
      <c r="F3967"/>
    </row>
    <row r="3968" spans="1:6" ht="15" x14ac:dyDescent="0.25">
      <c r="A3968"/>
      <c r="B3968"/>
      <c r="C3968"/>
      <c r="D3968"/>
      <c r="E3968"/>
      <c r="F3968"/>
    </row>
    <row r="3969" spans="1:6" ht="15" x14ac:dyDescent="0.25">
      <c r="A3969"/>
      <c r="B3969"/>
      <c r="C3969"/>
      <c r="D3969"/>
      <c r="E3969"/>
      <c r="F3969"/>
    </row>
    <row r="3970" spans="1:6" ht="15" x14ac:dyDescent="0.25">
      <c r="A3970"/>
      <c r="B3970"/>
      <c r="C3970"/>
      <c r="D3970"/>
      <c r="E3970"/>
      <c r="F3970"/>
    </row>
    <row r="3971" spans="1:6" ht="15" x14ac:dyDescent="0.25">
      <c r="A3971"/>
      <c r="B3971"/>
      <c r="C3971"/>
      <c r="D3971"/>
      <c r="E3971"/>
      <c r="F3971"/>
    </row>
    <row r="3972" spans="1:6" ht="15" x14ac:dyDescent="0.25">
      <c r="A3972"/>
      <c r="B3972"/>
      <c r="C3972"/>
      <c r="D3972"/>
      <c r="E3972"/>
      <c r="F3972"/>
    </row>
    <row r="3973" spans="1:6" ht="15" x14ac:dyDescent="0.25">
      <c r="A3973"/>
      <c r="B3973"/>
      <c r="C3973"/>
      <c r="D3973"/>
      <c r="E3973"/>
      <c r="F3973"/>
    </row>
    <row r="3974" spans="1:6" ht="15" x14ac:dyDescent="0.25">
      <c r="A3974"/>
      <c r="B3974"/>
      <c r="C3974"/>
      <c r="D3974"/>
      <c r="E3974"/>
      <c r="F3974"/>
    </row>
    <row r="3975" spans="1:6" ht="15" x14ac:dyDescent="0.25">
      <c r="A3975"/>
      <c r="B3975"/>
      <c r="C3975"/>
      <c r="D3975"/>
      <c r="E3975"/>
      <c r="F3975"/>
    </row>
    <row r="3976" spans="1:6" ht="15" x14ac:dyDescent="0.25">
      <c r="A3976"/>
      <c r="B3976"/>
      <c r="C3976"/>
      <c r="D3976"/>
      <c r="E3976"/>
      <c r="F3976"/>
    </row>
    <row r="3977" spans="1:6" ht="15" x14ac:dyDescent="0.25">
      <c r="A3977"/>
      <c r="B3977"/>
      <c r="C3977"/>
      <c r="D3977"/>
      <c r="E3977"/>
      <c r="F3977"/>
    </row>
    <row r="3978" spans="1:6" ht="15" x14ac:dyDescent="0.25">
      <c r="A3978"/>
      <c r="B3978"/>
      <c r="C3978"/>
      <c r="D3978"/>
      <c r="E3978"/>
      <c r="F3978"/>
    </row>
    <row r="3979" spans="1:6" ht="15" x14ac:dyDescent="0.25">
      <c r="A3979"/>
      <c r="B3979"/>
      <c r="C3979"/>
      <c r="D3979"/>
      <c r="E3979"/>
      <c r="F3979"/>
    </row>
    <row r="3980" spans="1:6" ht="15" x14ac:dyDescent="0.25">
      <c r="A3980"/>
      <c r="B3980"/>
      <c r="C3980"/>
      <c r="D3980"/>
      <c r="E3980"/>
      <c r="F3980"/>
    </row>
    <row r="3981" spans="1:6" ht="15" x14ac:dyDescent="0.25">
      <c r="A3981"/>
      <c r="B3981"/>
      <c r="C3981"/>
      <c r="D3981"/>
      <c r="E3981"/>
      <c r="F3981"/>
    </row>
    <row r="3982" spans="1:6" ht="15" x14ac:dyDescent="0.25">
      <c r="A3982"/>
      <c r="B3982"/>
      <c r="C3982"/>
      <c r="D3982"/>
      <c r="E3982"/>
      <c r="F3982"/>
    </row>
    <row r="3983" spans="1:6" ht="15" x14ac:dyDescent="0.25">
      <c r="A3983"/>
      <c r="B3983"/>
      <c r="C3983"/>
      <c r="D3983"/>
      <c r="E3983"/>
      <c r="F3983"/>
    </row>
    <row r="3984" spans="1:6" ht="15" x14ac:dyDescent="0.25">
      <c r="A3984"/>
      <c r="B3984"/>
      <c r="C3984"/>
      <c r="D3984"/>
      <c r="E3984"/>
      <c r="F3984"/>
    </row>
    <row r="3985" spans="1:6" ht="15" x14ac:dyDescent="0.25">
      <c r="A3985"/>
      <c r="B3985"/>
      <c r="C3985"/>
      <c r="D3985"/>
      <c r="E3985"/>
      <c r="F3985"/>
    </row>
    <row r="3986" spans="1:6" ht="15" x14ac:dyDescent="0.25">
      <c r="A3986"/>
      <c r="B3986"/>
      <c r="C3986"/>
      <c r="D3986"/>
      <c r="E3986"/>
      <c r="F3986"/>
    </row>
    <row r="3987" spans="1:6" ht="15" x14ac:dyDescent="0.25">
      <c r="A3987"/>
      <c r="B3987"/>
      <c r="C3987"/>
      <c r="D3987"/>
      <c r="E3987"/>
      <c r="F3987"/>
    </row>
    <row r="3988" spans="1:6" ht="15" x14ac:dyDescent="0.25">
      <c r="A3988"/>
      <c r="B3988"/>
      <c r="C3988"/>
      <c r="D3988"/>
      <c r="E3988"/>
      <c r="F3988"/>
    </row>
    <row r="3989" spans="1:6" ht="15" x14ac:dyDescent="0.25">
      <c r="A3989"/>
      <c r="B3989"/>
      <c r="C3989"/>
      <c r="D3989"/>
      <c r="E3989"/>
      <c r="F3989"/>
    </row>
    <row r="3990" spans="1:6" ht="15" x14ac:dyDescent="0.25">
      <c r="A3990"/>
      <c r="B3990"/>
      <c r="C3990"/>
      <c r="D3990"/>
      <c r="E3990"/>
      <c r="F3990"/>
    </row>
    <row r="3991" spans="1:6" ht="15" x14ac:dyDescent="0.25">
      <c r="A3991"/>
      <c r="B3991"/>
      <c r="C3991"/>
      <c r="D3991"/>
      <c r="E3991"/>
      <c r="F3991"/>
    </row>
    <row r="3992" spans="1:6" ht="15" x14ac:dyDescent="0.25">
      <c r="A3992"/>
      <c r="B3992"/>
      <c r="C3992"/>
      <c r="D3992"/>
      <c r="E3992"/>
      <c r="F3992"/>
    </row>
    <row r="3993" spans="1:6" ht="15" x14ac:dyDescent="0.25">
      <c r="A3993"/>
      <c r="B3993"/>
      <c r="C3993"/>
      <c r="D3993"/>
      <c r="E3993"/>
      <c r="F3993"/>
    </row>
    <row r="3994" spans="1:6" ht="15" x14ac:dyDescent="0.25">
      <c r="A3994"/>
      <c r="B3994"/>
      <c r="C3994"/>
      <c r="D3994"/>
      <c r="E3994"/>
      <c r="F3994"/>
    </row>
    <row r="3995" spans="1:6" ht="15" x14ac:dyDescent="0.25">
      <c r="A3995"/>
      <c r="B3995"/>
      <c r="C3995"/>
      <c r="D3995"/>
      <c r="E3995"/>
      <c r="F3995"/>
    </row>
    <row r="3996" spans="1:6" ht="15" x14ac:dyDescent="0.25">
      <c r="A3996"/>
      <c r="B3996"/>
      <c r="C3996"/>
      <c r="D3996"/>
      <c r="E3996"/>
      <c r="F3996"/>
    </row>
    <row r="3997" spans="1:6" ht="15" x14ac:dyDescent="0.25">
      <c r="A3997"/>
      <c r="B3997"/>
      <c r="C3997"/>
      <c r="D3997"/>
      <c r="E3997"/>
      <c r="F3997"/>
    </row>
    <row r="3998" spans="1:6" ht="15" x14ac:dyDescent="0.25">
      <c r="A3998"/>
      <c r="B3998"/>
      <c r="C3998"/>
      <c r="D3998"/>
      <c r="E3998"/>
      <c r="F3998"/>
    </row>
    <row r="3999" spans="1:6" ht="15" x14ac:dyDescent="0.25">
      <c r="A3999"/>
      <c r="B3999"/>
      <c r="C3999"/>
      <c r="D3999"/>
      <c r="E3999"/>
      <c r="F3999"/>
    </row>
    <row r="4000" spans="1:6" ht="15" x14ac:dyDescent="0.25">
      <c r="A4000"/>
      <c r="B4000"/>
      <c r="C4000"/>
      <c r="D4000"/>
      <c r="E4000"/>
      <c r="F4000"/>
    </row>
    <row r="4001" spans="1:6" ht="15" x14ac:dyDescent="0.25">
      <c r="A4001"/>
      <c r="B4001"/>
      <c r="C4001"/>
      <c r="D4001"/>
      <c r="E4001"/>
      <c r="F4001"/>
    </row>
    <row r="4002" spans="1:6" ht="15" x14ac:dyDescent="0.25">
      <c r="A4002"/>
      <c r="B4002"/>
      <c r="C4002"/>
      <c r="D4002"/>
      <c r="E4002"/>
      <c r="F4002"/>
    </row>
    <row r="4003" spans="1:6" ht="15" x14ac:dyDescent="0.25">
      <c r="A4003"/>
      <c r="B4003"/>
      <c r="C4003"/>
      <c r="D4003"/>
      <c r="E4003"/>
      <c r="F4003"/>
    </row>
    <row r="4004" spans="1:6" ht="15" x14ac:dyDescent="0.25">
      <c r="A4004"/>
      <c r="B4004"/>
      <c r="C4004"/>
      <c r="D4004"/>
      <c r="E4004"/>
      <c r="F4004"/>
    </row>
    <row r="4005" spans="1:6" ht="15" x14ac:dyDescent="0.25">
      <c r="A4005"/>
      <c r="B4005"/>
      <c r="C4005"/>
      <c r="D4005"/>
      <c r="E4005"/>
      <c r="F4005"/>
    </row>
    <row r="4006" spans="1:6" ht="15" x14ac:dyDescent="0.25">
      <c r="A4006"/>
      <c r="B4006"/>
      <c r="C4006"/>
      <c r="D4006"/>
      <c r="E4006"/>
      <c r="F4006"/>
    </row>
    <row r="4007" spans="1:6" ht="15" x14ac:dyDescent="0.25">
      <c r="A4007"/>
      <c r="B4007"/>
      <c r="C4007"/>
      <c r="D4007"/>
      <c r="E4007"/>
      <c r="F4007"/>
    </row>
    <row r="4008" spans="1:6" ht="15" x14ac:dyDescent="0.25">
      <c r="A4008"/>
      <c r="B4008"/>
      <c r="C4008"/>
      <c r="D4008"/>
      <c r="E4008"/>
      <c r="F4008"/>
    </row>
    <row r="4009" spans="1:6" ht="15" x14ac:dyDescent="0.25">
      <c r="A4009"/>
      <c r="B4009"/>
      <c r="C4009"/>
      <c r="D4009"/>
      <c r="E4009"/>
      <c r="F4009"/>
    </row>
    <row r="4010" spans="1:6" ht="15" x14ac:dyDescent="0.25">
      <c r="A4010"/>
      <c r="B4010"/>
      <c r="C4010"/>
      <c r="D4010"/>
      <c r="E4010"/>
      <c r="F4010"/>
    </row>
    <row r="4011" spans="1:6" ht="15" x14ac:dyDescent="0.25">
      <c r="A4011"/>
      <c r="B4011"/>
      <c r="C4011"/>
      <c r="D4011"/>
      <c r="E4011"/>
      <c r="F4011"/>
    </row>
    <row r="4012" spans="1:6" ht="15" x14ac:dyDescent="0.25">
      <c r="A4012"/>
      <c r="B4012"/>
      <c r="C4012"/>
      <c r="D4012"/>
      <c r="E4012"/>
      <c r="F4012"/>
    </row>
    <row r="4013" spans="1:6" ht="15" x14ac:dyDescent="0.25">
      <c r="A4013"/>
      <c r="B4013"/>
      <c r="C4013"/>
      <c r="D4013"/>
      <c r="E4013"/>
      <c r="F4013"/>
    </row>
    <row r="4014" spans="1:6" ht="15" x14ac:dyDescent="0.25">
      <c r="A4014"/>
      <c r="B4014"/>
      <c r="C4014"/>
      <c r="D4014"/>
      <c r="E4014"/>
      <c r="F4014"/>
    </row>
    <row r="4015" spans="1:6" ht="15" x14ac:dyDescent="0.25">
      <c r="A4015"/>
      <c r="B4015"/>
      <c r="C4015"/>
      <c r="D4015"/>
      <c r="E4015"/>
      <c r="F4015"/>
    </row>
    <row r="4016" spans="1:6" ht="15" x14ac:dyDescent="0.25">
      <c r="A4016"/>
      <c r="B4016"/>
      <c r="C4016"/>
      <c r="D4016"/>
      <c r="E4016"/>
      <c r="F4016"/>
    </row>
    <row r="4017" spans="1:6" ht="15" x14ac:dyDescent="0.25">
      <c r="A4017"/>
      <c r="B4017"/>
      <c r="C4017"/>
      <c r="D4017"/>
      <c r="E4017"/>
      <c r="F4017"/>
    </row>
    <row r="4018" spans="1:6" ht="15" x14ac:dyDescent="0.25">
      <c r="A4018"/>
      <c r="B4018"/>
      <c r="C4018"/>
      <c r="D4018"/>
      <c r="E4018"/>
      <c r="F4018"/>
    </row>
    <row r="4019" spans="1:6" ht="15" x14ac:dyDescent="0.25">
      <c r="A4019"/>
      <c r="B4019"/>
      <c r="C4019"/>
      <c r="D4019"/>
      <c r="E4019"/>
      <c r="F4019"/>
    </row>
    <row r="4020" spans="1:6" ht="15" x14ac:dyDescent="0.25">
      <c r="A4020"/>
      <c r="B4020"/>
      <c r="C4020"/>
      <c r="D4020"/>
      <c r="E4020"/>
      <c r="F4020"/>
    </row>
    <row r="4021" spans="1:6" ht="15" x14ac:dyDescent="0.25">
      <c r="A4021"/>
      <c r="B4021"/>
      <c r="C4021"/>
      <c r="D4021"/>
      <c r="E4021"/>
      <c r="F4021"/>
    </row>
    <row r="4022" spans="1:6" ht="15" x14ac:dyDescent="0.25">
      <c r="A4022"/>
      <c r="B4022"/>
      <c r="C4022"/>
      <c r="D4022"/>
      <c r="E4022"/>
      <c r="F4022"/>
    </row>
    <row r="4023" spans="1:6" ht="15" x14ac:dyDescent="0.25">
      <c r="A4023"/>
      <c r="B4023"/>
      <c r="C4023"/>
      <c r="D4023"/>
      <c r="E4023"/>
      <c r="F4023"/>
    </row>
    <row r="4024" spans="1:6" ht="15" x14ac:dyDescent="0.25">
      <c r="A4024"/>
      <c r="B4024"/>
      <c r="C4024"/>
      <c r="D4024"/>
      <c r="E4024"/>
      <c r="F4024"/>
    </row>
    <row r="4025" spans="1:6" ht="15" x14ac:dyDescent="0.25">
      <c r="A4025"/>
      <c r="B4025"/>
      <c r="C4025"/>
      <c r="D4025"/>
      <c r="E4025"/>
      <c r="F4025"/>
    </row>
    <row r="4026" spans="1:6" ht="15" x14ac:dyDescent="0.25">
      <c r="A4026"/>
      <c r="B4026"/>
      <c r="C4026"/>
      <c r="D4026"/>
      <c r="E4026"/>
      <c r="F4026"/>
    </row>
    <row r="4027" spans="1:6" ht="15" x14ac:dyDescent="0.25">
      <c r="A4027"/>
      <c r="B4027"/>
      <c r="C4027"/>
      <c r="D4027"/>
      <c r="E4027"/>
      <c r="F4027"/>
    </row>
    <row r="4028" spans="1:6" ht="15" x14ac:dyDescent="0.25">
      <c r="A4028"/>
      <c r="B4028"/>
      <c r="C4028"/>
      <c r="D4028"/>
      <c r="E4028"/>
      <c r="F4028"/>
    </row>
    <row r="4029" spans="1:6" ht="15" x14ac:dyDescent="0.25">
      <c r="A4029"/>
      <c r="B4029"/>
      <c r="C4029"/>
      <c r="D4029"/>
      <c r="E4029"/>
      <c r="F4029"/>
    </row>
    <row r="4030" spans="1:6" ht="15" x14ac:dyDescent="0.25">
      <c r="A4030"/>
      <c r="B4030"/>
      <c r="C4030"/>
      <c r="D4030"/>
      <c r="E4030"/>
      <c r="F4030"/>
    </row>
    <row r="4031" spans="1:6" ht="15" x14ac:dyDescent="0.25">
      <c r="A4031"/>
      <c r="B4031"/>
      <c r="C4031"/>
      <c r="D4031"/>
      <c r="E4031"/>
      <c r="F4031"/>
    </row>
    <row r="4032" spans="1:6" ht="15" x14ac:dyDescent="0.25">
      <c r="A4032"/>
      <c r="B4032"/>
      <c r="C4032"/>
      <c r="D4032"/>
      <c r="E4032"/>
      <c r="F4032"/>
    </row>
    <row r="4033" spans="1:6" ht="15" x14ac:dyDescent="0.25">
      <c r="A4033"/>
      <c r="B4033"/>
      <c r="C4033"/>
      <c r="D4033"/>
      <c r="E4033"/>
      <c r="F4033"/>
    </row>
    <row r="4034" spans="1:6" ht="15" x14ac:dyDescent="0.25">
      <c r="A4034"/>
      <c r="B4034"/>
      <c r="C4034"/>
      <c r="D4034"/>
      <c r="E4034"/>
      <c r="F4034"/>
    </row>
    <row r="4035" spans="1:6" ht="15" x14ac:dyDescent="0.25">
      <c r="A4035"/>
      <c r="B4035"/>
      <c r="C4035"/>
      <c r="D4035"/>
      <c r="E4035"/>
      <c r="F4035"/>
    </row>
    <row r="4036" spans="1:6" ht="15" x14ac:dyDescent="0.25">
      <c r="A4036"/>
      <c r="B4036"/>
      <c r="C4036"/>
      <c r="D4036"/>
      <c r="E4036"/>
      <c r="F4036"/>
    </row>
    <row r="4037" spans="1:6" ht="15" x14ac:dyDescent="0.25">
      <c r="A4037"/>
      <c r="B4037"/>
      <c r="C4037"/>
      <c r="D4037"/>
      <c r="E4037"/>
      <c r="F4037"/>
    </row>
    <row r="4038" spans="1:6" ht="15" x14ac:dyDescent="0.25">
      <c r="A4038"/>
      <c r="B4038"/>
      <c r="C4038"/>
      <c r="D4038"/>
      <c r="E4038"/>
      <c r="F4038"/>
    </row>
    <row r="4039" spans="1:6" ht="15" x14ac:dyDescent="0.25">
      <c r="A4039"/>
      <c r="B4039"/>
      <c r="C4039"/>
      <c r="D4039"/>
      <c r="E4039"/>
      <c r="F4039"/>
    </row>
    <row r="4040" spans="1:6" ht="15" x14ac:dyDescent="0.25">
      <c r="A4040"/>
      <c r="B4040"/>
      <c r="C4040"/>
      <c r="D4040"/>
      <c r="E4040"/>
      <c r="F4040"/>
    </row>
    <row r="4041" spans="1:6" ht="15" x14ac:dyDescent="0.25">
      <c r="A4041"/>
      <c r="B4041"/>
      <c r="C4041"/>
      <c r="D4041"/>
      <c r="E4041"/>
      <c r="F4041"/>
    </row>
    <row r="4042" spans="1:6" ht="15" x14ac:dyDescent="0.25">
      <c r="A4042"/>
      <c r="B4042"/>
      <c r="C4042"/>
      <c r="D4042"/>
      <c r="E4042"/>
      <c r="F4042"/>
    </row>
    <row r="4043" spans="1:6" ht="15" x14ac:dyDescent="0.25">
      <c r="A4043"/>
      <c r="B4043"/>
      <c r="C4043"/>
      <c r="D4043"/>
      <c r="E4043"/>
      <c r="F4043"/>
    </row>
    <row r="4044" spans="1:6" ht="15" x14ac:dyDescent="0.25">
      <c r="A4044"/>
      <c r="B4044"/>
      <c r="C4044"/>
      <c r="D4044"/>
      <c r="E4044"/>
      <c r="F4044"/>
    </row>
    <row r="4045" spans="1:6" ht="15" x14ac:dyDescent="0.25">
      <c r="A4045"/>
      <c r="B4045"/>
      <c r="C4045"/>
      <c r="D4045"/>
      <c r="E4045"/>
      <c r="F4045"/>
    </row>
    <row r="4046" spans="1:6" ht="15" x14ac:dyDescent="0.25">
      <c r="A4046"/>
      <c r="B4046"/>
      <c r="C4046"/>
      <c r="D4046"/>
      <c r="E4046"/>
      <c r="F4046"/>
    </row>
    <row r="4047" spans="1:6" ht="15" x14ac:dyDescent="0.25">
      <c r="A4047"/>
      <c r="B4047"/>
      <c r="C4047"/>
      <c r="D4047"/>
      <c r="E4047"/>
      <c r="F4047"/>
    </row>
    <row r="4048" spans="1:6" ht="15" x14ac:dyDescent="0.25">
      <c r="A4048"/>
      <c r="B4048"/>
      <c r="C4048"/>
      <c r="D4048"/>
      <c r="E4048"/>
      <c r="F4048"/>
    </row>
    <row r="4049" spans="1:6" ht="15" x14ac:dyDescent="0.25">
      <c r="A4049"/>
      <c r="B4049"/>
      <c r="C4049"/>
      <c r="D4049"/>
      <c r="E4049"/>
      <c r="F4049"/>
    </row>
    <row r="4050" spans="1:6" ht="15" x14ac:dyDescent="0.25">
      <c r="A4050"/>
      <c r="B4050"/>
      <c r="C4050"/>
      <c r="D4050"/>
      <c r="E4050"/>
      <c r="F4050"/>
    </row>
    <row r="4051" spans="1:6" ht="15" x14ac:dyDescent="0.25">
      <c r="A4051"/>
      <c r="B4051"/>
      <c r="C4051"/>
      <c r="D4051"/>
      <c r="E4051"/>
      <c r="F4051"/>
    </row>
    <row r="4052" spans="1:6" ht="15" x14ac:dyDescent="0.25">
      <c r="A4052"/>
      <c r="B4052"/>
      <c r="C4052"/>
      <c r="D4052"/>
      <c r="E4052"/>
      <c r="F4052"/>
    </row>
    <row r="4053" spans="1:6" ht="15" x14ac:dyDescent="0.25">
      <c r="A4053"/>
      <c r="B4053"/>
      <c r="C4053"/>
      <c r="D4053"/>
      <c r="E4053"/>
      <c r="F4053"/>
    </row>
    <row r="4054" spans="1:6" ht="15" x14ac:dyDescent="0.25">
      <c r="A4054"/>
      <c r="B4054"/>
      <c r="C4054"/>
      <c r="D4054"/>
      <c r="E4054"/>
      <c r="F4054"/>
    </row>
    <row r="4055" spans="1:6" ht="15" x14ac:dyDescent="0.25">
      <c r="A4055"/>
      <c r="B4055"/>
      <c r="C4055"/>
      <c r="D4055"/>
      <c r="E4055"/>
      <c r="F4055"/>
    </row>
    <row r="4056" spans="1:6" ht="15" x14ac:dyDescent="0.25">
      <c r="A4056"/>
      <c r="B4056"/>
      <c r="C4056"/>
      <c r="D4056"/>
      <c r="E4056"/>
      <c r="F4056"/>
    </row>
    <row r="4057" spans="1:6" ht="15" x14ac:dyDescent="0.25">
      <c r="A4057"/>
      <c r="B4057"/>
      <c r="C4057"/>
      <c r="D4057"/>
      <c r="E4057"/>
      <c r="F4057"/>
    </row>
    <row r="4058" spans="1:6" ht="15" x14ac:dyDescent="0.25">
      <c r="A4058"/>
      <c r="B4058"/>
      <c r="C4058"/>
      <c r="D4058"/>
      <c r="E4058"/>
      <c r="F4058"/>
    </row>
    <row r="4059" spans="1:6" ht="15" x14ac:dyDescent="0.25">
      <c r="A4059"/>
      <c r="B4059"/>
      <c r="C4059"/>
      <c r="D4059"/>
      <c r="E4059"/>
      <c r="F4059"/>
    </row>
    <row r="4060" spans="1:6" ht="15" x14ac:dyDescent="0.25">
      <c r="A4060"/>
      <c r="B4060"/>
      <c r="C4060"/>
      <c r="D4060"/>
      <c r="E4060"/>
      <c r="F4060"/>
    </row>
    <row r="4061" spans="1:6" ht="15" x14ac:dyDescent="0.25">
      <c r="A4061"/>
      <c r="B4061"/>
      <c r="C4061"/>
      <c r="D4061"/>
      <c r="E4061"/>
      <c r="F4061"/>
    </row>
    <row r="4062" spans="1:6" ht="15" x14ac:dyDescent="0.25">
      <c r="A4062"/>
      <c r="B4062"/>
      <c r="C4062"/>
      <c r="D4062"/>
      <c r="E4062"/>
      <c r="F4062"/>
    </row>
    <row r="4063" spans="1:6" ht="15" x14ac:dyDescent="0.25">
      <c r="A4063"/>
      <c r="B4063"/>
      <c r="C4063"/>
      <c r="D4063"/>
      <c r="E4063"/>
      <c r="F4063"/>
    </row>
    <row r="4064" spans="1:6" ht="15" x14ac:dyDescent="0.25">
      <c r="A4064"/>
      <c r="B4064"/>
      <c r="C4064"/>
      <c r="D4064"/>
      <c r="E4064"/>
      <c r="F4064"/>
    </row>
    <row r="4065" spans="1:6" ht="15" x14ac:dyDescent="0.25">
      <c r="A4065"/>
      <c r="B4065"/>
      <c r="C4065"/>
      <c r="D4065"/>
      <c r="E4065"/>
      <c r="F4065"/>
    </row>
    <row r="4066" spans="1:6" ht="15" x14ac:dyDescent="0.25">
      <c r="A4066"/>
      <c r="B4066"/>
      <c r="C4066"/>
      <c r="D4066"/>
      <c r="E4066"/>
      <c r="F4066"/>
    </row>
    <row r="4067" spans="1:6" ht="15" x14ac:dyDescent="0.25">
      <c r="A4067"/>
      <c r="B4067"/>
      <c r="C4067"/>
      <c r="D4067"/>
      <c r="E4067"/>
      <c r="F4067"/>
    </row>
    <row r="4068" spans="1:6" ht="15" x14ac:dyDescent="0.25">
      <c r="A4068"/>
      <c r="B4068"/>
      <c r="C4068"/>
      <c r="D4068"/>
      <c r="E4068"/>
      <c r="F4068"/>
    </row>
    <row r="4069" spans="1:6" ht="15" x14ac:dyDescent="0.25">
      <c r="A4069"/>
      <c r="B4069"/>
      <c r="C4069"/>
      <c r="D4069"/>
      <c r="E4069"/>
      <c r="F4069"/>
    </row>
    <row r="4070" spans="1:6" ht="15" x14ac:dyDescent="0.25">
      <c r="A4070"/>
      <c r="B4070"/>
      <c r="C4070"/>
      <c r="D4070"/>
      <c r="E4070"/>
      <c r="F4070"/>
    </row>
    <row r="4071" spans="1:6" ht="15" x14ac:dyDescent="0.25">
      <c r="A4071"/>
      <c r="B4071"/>
      <c r="C4071"/>
      <c r="D4071"/>
      <c r="E4071"/>
      <c r="F4071"/>
    </row>
    <row r="4072" spans="1:6" ht="15" x14ac:dyDescent="0.25">
      <c r="A4072"/>
      <c r="B4072"/>
      <c r="C4072"/>
      <c r="D4072"/>
      <c r="E4072"/>
      <c r="F4072"/>
    </row>
    <row r="4073" spans="1:6" ht="15" x14ac:dyDescent="0.25">
      <c r="A4073"/>
      <c r="B4073"/>
      <c r="C4073"/>
      <c r="D4073"/>
      <c r="E4073"/>
      <c r="F4073"/>
    </row>
    <row r="4074" spans="1:6" ht="15" x14ac:dyDescent="0.25">
      <c r="A4074"/>
      <c r="B4074"/>
      <c r="C4074"/>
      <c r="D4074"/>
      <c r="E4074"/>
      <c r="F4074"/>
    </row>
    <row r="4075" spans="1:6" ht="15" x14ac:dyDescent="0.25">
      <c r="A4075"/>
      <c r="B4075"/>
      <c r="C4075"/>
      <c r="D4075"/>
      <c r="E4075"/>
      <c r="F4075"/>
    </row>
    <row r="4076" spans="1:6" ht="15" x14ac:dyDescent="0.25">
      <c r="A4076"/>
      <c r="B4076"/>
      <c r="C4076"/>
      <c r="D4076"/>
      <c r="E4076"/>
      <c r="F4076"/>
    </row>
    <row r="4077" spans="1:6" ht="15" x14ac:dyDescent="0.25">
      <c r="A4077"/>
      <c r="B4077"/>
      <c r="C4077"/>
      <c r="D4077"/>
      <c r="E4077"/>
      <c r="F4077"/>
    </row>
    <row r="4078" spans="1:6" ht="15" x14ac:dyDescent="0.25">
      <c r="A4078"/>
      <c r="B4078"/>
      <c r="C4078"/>
      <c r="D4078"/>
      <c r="E4078"/>
      <c r="F4078"/>
    </row>
    <row r="4079" spans="1:6" ht="15" x14ac:dyDescent="0.25">
      <c r="A4079"/>
      <c r="B4079"/>
      <c r="C4079"/>
      <c r="D4079"/>
      <c r="E4079"/>
      <c r="F4079"/>
    </row>
    <row r="4080" spans="1:6" ht="15" x14ac:dyDescent="0.25">
      <c r="A4080"/>
      <c r="B4080"/>
      <c r="C4080"/>
      <c r="D4080"/>
      <c r="E4080"/>
      <c r="F4080"/>
    </row>
    <row r="4081" spans="1:6" ht="15" x14ac:dyDescent="0.25">
      <c r="A4081"/>
      <c r="B4081"/>
      <c r="C4081"/>
      <c r="D4081"/>
      <c r="E4081"/>
      <c r="F4081"/>
    </row>
    <row r="4082" spans="1:6" ht="15" x14ac:dyDescent="0.25">
      <c r="A4082"/>
      <c r="B4082"/>
      <c r="C4082"/>
      <c r="D4082"/>
      <c r="E4082"/>
      <c r="F4082"/>
    </row>
    <row r="4083" spans="1:6" ht="15" x14ac:dyDescent="0.25">
      <c r="A4083"/>
      <c r="B4083"/>
      <c r="C4083"/>
      <c r="D4083"/>
      <c r="E4083"/>
      <c r="F4083"/>
    </row>
    <row r="4084" spans="1:6" ht="15" x14ac:dyDescent="0.25">
      <c r="A4084"/>
      <c r="B4084"/>
      <c r="C4084"/>
      <c r="D4084"/>
      <c r="E4084"/>
      <c r="F4084"/>
    </row>
    <row r="4085" spans="1:6" ht="15" x14ac:dyDescent="0.25">
      <c r="A4085"/>
      <c r="B4085"/>
      <c r="C4085"/>
      <c r="D4085"/>
      <c r="E4085"/>
      <c r="F4085"/>
    </row>
    <row r="4086" spans="1:6" ht="15" x14ac:dyDescent="0.25">
      <c r="A4086"/>
      <c r="B4086"/>
      <c r="C4086"/>
      <c r="D4086"/>
      <c r="E4086"/>
      <c r="F4086"/>
    </row>
    <row r="4087" spans="1:6" ht="15" x14ac:dyDescent="0.25">
      <c r="A4087"/>
      <c r="B4087"/>
      <c r="C4087"/>
      <c r="D4087"/>
      <c r="E4087"/>
      <c r="F4087"/>
    </row>
    <row r="4088" spans="1:6" ht="15" x14ac:dyDescent="0.25">
      <c r="A4088"/>
      <c r="B4088"/>
      <c r="C4088"/>
      <c r="D4088"/>
      <c r="E4088"/>
      <c r="F4088"/>
    </row>
    <row r="4089" spans="1:6" ht="15" x14ac:dyDescent="0.25">
      <c r="A4089"/>
      <c r="B4089"/>
      <c r="C4089"/>
      <c r="D4089"/>
      <c r="E4089"/>
      <c r="F4089"/>
    </row>
    <row r="4090" spans="1:6" ht="15" x14ac:dyDescent="0.25">
      <c r="A4090"/>
      <c r="B4090"/>
      <c r="C4090"/>
      <c r="D4090"/>
      <c r="E4090"/>
      <c r="F4090"/>
    </row>
    <row r="4091" spans="1:6" ht="15" x14ac:dyDescent="0.25">
      <c r="A4091"/>
      <c r="B4091"/>
      <c r="C4091"/>
      <c r="D4091"/>
      <c r="E4091"/>
      <c r="F4091"/>
    </row>
    <row r="4092" spans="1:6" ht="15" x14ac:dyDescent="0.25">
      <c r="A4092"/>
      <c r="B4092"/>
      <c r="C4092"/>
      <c r="D4092"/>
      <c r="E4092"/>
      <c r="F4092"/>
    </row>
    <row r="4093" spans="1:6" ht="15" x14ac:dyDescent="0.25">
      <c r="A4093"/>
      <c r="B4093"/>
      <c r="C4093"/>
      <c r="D4093"/>
      <c r="E4093"/>
      <c r="F4093"/>
    </row>
    <row r="4094" spans="1:6" ht="15" x14ac:dyDescent="0.25">
      <c r="A4094"/>
      <c r="B4094"/>
      <c r="C4094"/>
      <c r="D4094"/>
      <c r="E4094"/>
      <c r="F4094"/>
    </row>
    <row r="4095" spans="1:6" ht="15" x14ac:dyDescent="0.25">
      <c r="A4095"/>
      <c r="B4095"/>
      <c r="C4095"/>
      <c r="D4095"/>
      <c r="E4095"/>
      <c r="F4095"/>
    </row>
    <row r="4096" spans="1:6" ht="15" x14ac:dyDescent="0.25">
      <c r="A4096"/>
      <c r="B4096"/>
      <c r="C4096"/>
      <c r="D4096"/>
      <c r="E4096"/>
      <c r="F4096"/>
    </row>
    <row r="4097" spans="1:6" ht="15" x14ac:dyDescent="0.25">
      <c r="A4097"/>
      <c r="B4097"/>
      <c r="C4097"/>
      <c r="D4097"/>
      <c r="E4097"/>
      <c r="F4097"/>
    </row>
    <row r="4098" spans="1:6" ht="15" x14ac:dyDescent="0.25">
      <c r="A4098"/>
      <c r="B4098"/>
      <c r="C4098"/>
      <c r="D4098"/>
      <c r="E4098"/>
      <c r="F4098"/>
    </row>
    <row r="4099" spans="1:6" ht="15" x14ac:dyDescent="0.25">
      <c r="A4099"/>
      <c r="B4099"/>
      <c r="C4099"/>
      <c r="D4099"/>
      <c r="E4099"/>
      <c r="F4099"/>
    </row>
    <row r="4100" spans="1:6" ht="15" x14ac:dyDescent="0.25">
      <c r="A4100"/>
      <c r="B4100"/>
      <c r="C4100"/>
      <c r="D4100"/>
      <c r="E4100"/>
      <c r="F4100"/>
    </row>
    <row r="4101" spans="1:6" ht="15" x14ac:dyDescent="0.25">
      <c r="A4101"/>
      <c r="B4101"/>
      <c r="C4101"/>
      <c r="D4101"/>
      <c r="E4101"/>
      <c r="F4101"/>
    </row>
    <row r="4102" spans="1:6" ht="15" x14ac:dyDescent="0.25">
      <c r="A4102"/>
      <c r="B4102"/>
      <c r="C4102"/>
      <c r="D4102"/>
      <c r="E4102"/>
      <c r="F4102"/>
    </row>
    <row r="4103" spans="1:6" ht="15" x14ac:dyDescent="0.25">
      <c r="A4103"/>
      <c r="B4103"/>
      <c r="C4103"/>
      <c r="D4103"/>
      <c r="E4103"/>
      <c r="F4103"/>
    </row>
    <row r="4104" spans="1:6" ht="15" x14ac:dyDescent="0.25">
      <c r="A4104"/>
      <c r="B4104"/>
      <c r="C4104"/>
      <c r="D4104"/>
      <c r="E4104"/>
      <c r="F4104"/>
    </row>
    <row r="4105" spans="1:6" ht="15" x14ac:dyDescent="0.25">
      <c r="A4105"/>
      <c r="B4105"/>
      <c r="C4105"/>
      <c r="D4105"/>
      <c r="E4105"/>
      <c r="F4105"/>
    </row>
    <row r="4106" spans="1:6" ht="15" x14ac:dyDescent="0.25">
      <c r="A4106"/>
      <c r="B4106"/>
      <c r="C4106"/>
      <c r="D4106"/>
      <c r="E4106"/>
      <c r="F4106"/>
    </row>
    <row r="4107" spans="1:6" ht="15" x14ac:dyDescent="0.25">
      <c r="A4107"/>
      <c r="B4107"/>
      <c r="C4107"/>
      <c r="D4107"/>
      <c r="E4107"/>
      <c r="F4107"/>
    </row>
    <row r="4108" spans="1:6" ht="15" x14ac:dyDescent="0.25">
      <c r="A4108"/>
      <c r="B4108"/>
      <c r="C4108"/>
      <c r="D4108"/>
      <c r="E4108"/>
      <c r="F4108"/>
    </row>
    <row r="4109" spans="1:6" ht="15" x14ac:dyDescent="0.25">
      <c r="A4109"/>
      <c r="B4109"/>
      <c r="C4109"/>
      <c r="D4109"/>
      <c r="E4109"/>
      <c r="F4109"/>
    </row>
    <row r="4110" spans="1:6" ht="15" x14ac:dyDescent="0.25">
      <c r="A4110"/>
      <c r="B4110"/>
      <c r="C4110"/>
      <c r="D4110"/>
      <c r="E4110"/>
      <c r="F4110"/>
    </row>
    <row r="4111" spans="1:6" ht="15" x14ac:dyDescent="0.25">
      <c r="A4111"/>
      <c r="B4111"/>
      <c r="C4111"/>
      <c r="D4111"/>
      <c r="E4111"/>
      <c r="F4111"/>
    </row>
    <row r="4112" spans="1:6" ht="15" x14ac:dyDescent="0.25">
      <c r="A4112"/>
      <c r="B4112"/>
      <c r="C4112"/>
      <c r="D4112"/>
      <c r="E4112"/>
      <c r="F4112"/>
    </row>
    <row r="4113" spans="1:6" ht="15" x14ac:dyDescent="0.25">
      <c r="A4113"/>
      <c r="B4113"/>
      <c r="C4113"/>
      <c r="D4113"/>
      <c r="E4113"/>
      <c r="F4113"/>
    </row>
    <row r="4114" spans="1:6" ht="15" x14ac:dyDescent="0.25">
      <c r="A4114"/>
      <c r="B4114"/>
      <c r="C4114"/>
      <c r="D4114"/>
      <c r="E4114"/>
      <c r="F4114"/>
    </row>
    <row r="4115" spans="1:6" ht="15" x14ac:dyDescent="0.25">
      <c r="A4115"/>
      <c r="B4115"/>
      <c r="C4115"/>
      <c r="D4115"/>
      <c r="E4115"/>
      <c r="F4115"/>
    </row>
    <row r="4116" spans="1:6" ht="15" x14ac:dyDescent="0.25">
      <c r="A4116"/>
      <c r="B4116"/>
      <c r="C4116"/>
      <c r="D4116"/>
      <c r="E4116"/>
      <c r="F4116"/>
    </row>
    <row r="4117" spans="1:6" ht="15" x14ac:dyDescent="0.25">
      <c r="A4117"/>
      <c r="B4117"/>
      <c r="C4117"/>
      <c r="D4117"/>
      <c r="E4117"/>
      <c r="F4117"/>
    </row>
    <row r="4118" spans="1:6" ht="15" x14ac:dyDescent="0.25">
      <c r="A4118"/>
      <c r="B4118"/>
      <c r="C4118"/>
      <c r="D4118"/>
      <c r="E4118"/>
      <c r="F4118"/>
    </row>
    <row r="4119" spans="1:6" ht="15" x14ac:dyDescent="0.25">
      <c r="A4119"/>
      <c r="B4119"/>
      <c r="C4119"/>
      <c r="D4119"/>
      <c r="E4119"/>
      <c r="F4119"/>
    </row>
    <row r="4120" spans="1:6" ht="15" x14ac:dyDescent="0.25">
      <c r="A4120"/>
      <c r="B4120"/>
      <c r="C4120"/>
      <c r="D4120"/>
      <c r="E4120"/>
      <c r="F4120"/>
    </row>
    <row r="4121" spans="1:6" ht="15" x14ac:dyDescent="0.25">
      <c r="A4121"/>
      <c r="B4121"/>
      <c r="C4121"/>
      <c r="D4121"/>
      <c r="E4121"/>
      <c r="F4121"/>
    </row>
    <row r="4122" spans="1:6" ht="15" x14ac:dyDescent="0.25">
      <c r="A4122"/>
      <c r="B4122"/>
      <c r="C4122"/>
      <c r="D4122"/>
      <c r="E4122"/>
      <c r="F4122"/>
    </row>
    <row r="4123" spans="1:6" ht="15" x14ac:dyDescent="0.25">
      <c r="A4123"/>
      <c r="B4123"/>
      <c r="C4123"/>
      <c r="D4123"/>
      <c r="E4123"/>
      <c r="F4123"/>
    </row>
    <row r="4124" spans="1:6" ht="15" x14ac:dyDescent="0.25">
      <c r="A4124"/>
      <c r="B4124"/>
      <c r="C4124"/>
      <c r="D4124"/>
      <c r="E4124"/>
      <c r="F4124"/>
    </row>
    <row r="4125" spans="1:6" ht="15" x14ac:dyDescent="0.25">
      <c r="A4125"/>
      <c r="B4125"/>
      <c r="C4125"/>
      <c r="D4125"/>
      <c r="E4125"/>
      <c r="F4125"/>
    </row>
    <row r="4126" spans="1:6" ht="15" x14ac:dyDescent="0.25">
      <c r="A4126"/>
      <c r="B4126"/>
      <c r="C4126"/>
      <c r="D4126"/>
      <c r="E4126"/>
      <c r="F4126"/>
    </row>
    <row r="4127" spans="1:6" ht="15" x14ac:dyDescent="0.25">
      <c r="A4127"/>
      <c r="B4127"/>
      <c r="C4127"/>
      <c r="D4127"/>
      <c r="E4127"/>
      <c r="F4127"/>
    </row>
    <row r="4128" spans="1:6" ht="15" x14ac:dyDescent="0.25">
      <c r="A4128"/>
      <c r="B4128"/>
      <c r="C4128"/>
      <c r="D4128"/>
      <c r="E4128"/>
      <c r="F4128"/>
    </row>
    <row r="4129" spans="1:6" ht="15" x14ac:dyDescent="0.25">
      <c r="A4129"/>
      <c r="B4129"/>
      <c r="C4129"/>
      <c r="D4129"/>
      <c r="E4129"/>
      <c r="F4129"/>
    </row>
    <row r="4130" spans="1:6" ht="15" x14ac:dyDescent="0.25">
      <c r="A4130"/>
      <c r="B4130"/>
      <c r="C4130"/>
      <c r="D4130"/>
      <c r="E4130"/>
      <c r="F4130"/>
    </row>
    <row r="4131" spans="1:6" ht="15" x14ac:dyDescent="0.25">
      <c r="A4131"/>
      <c r="B4131"/>
      <c r="C4131"/>
      <c r="D4131"/>
      <c r="E4131"/>
      <c r="F4131"/>
    </row>
    <row r="4132" spans="1:6" ht="15" x14ac:dyDescent="0.25">
      <c r="A4132"/>
      <c r="B4132"/>
      <c r="C4132"/>
      <c r="D4132"/>
      <c r="E4132"/>
      <c r="F4132"/>
    </row>
    <row r="4133" spans="1:6" ht="15" x14ac:dyDescent="0.25">
      <c r="A4133"/>
      <c r="B4133"/>
      <c r="C4133"/>
      <c r="D4133"/>
      <c r="E4133"/>
      <c r="F4133"/>
    </row>
    <row r="4134" spans="1:6" ht="15" x14ac:dyDescent="0.25">
      <c r="A4134"/>
      <c r="B4134"/>
      <c r="C4134"/>
      <c r="D4134"/>
      <c r="E4134"/>
      <c r="F4134"/>
    </row>
    <row r="4135" spans="1:6" ht="15" x14ac:dyDescent="0.25">
      <c r="A4135"/>
      <c r="B4135"/>
      <c r="C4135"/>
      <c r="D4135"/>
      <c r="E4135"/>
      <c r="F4135"/>
    </row>
    <row r="4136" spans="1:6" ht="15" x14ac:dyDescent="0.25">
      <c r="A4136"/>
      <c r="B4136"/>
      <c r="C4136"/>
      <c r="D4136"/>
      <c r="E4136"/>
      <c r="F4136"/>
    </row>
    <row r="4137" spans="1:6" ht="15" x14ac:dyDescent="0.25">
      <c r="A4137"/>
      <c r="B4137"/>
      <c r="C4137"/>
      <c r="D4137"/>
      <c r="E4137"/>
      <c r="F4137"/>
    </row>
    <row r="4138" spans="1:6" ht="15" x14ac:dyDescent="0.25">
      <c r="A4138"/>
      <c r="B4138"/>
      <c r="C4138"/>
      <c r="D4138"/>
      <c r="E4138"/>
      <c r="F4138"/>
    </row>
    <row r="4139" spans="1:6" ht="15" x14ac:dyDescent="0.25">
      <c r="A4139"/>
      <c r="B4139"/>
      <c r="C4139"/>
      <c r="D4139"/>
      <c r="E4139"/>
      <c r="F4139"/>
    </row>
    <row r="4140" spans="1:6" ht="15" x14ac:dyDescent="0.25">
      <c r="A4140"/>
      <c r="B4140"/>
      <c r="C4140"/>
      <c r="D4140"/>
      <c r="E4140"/>
      <c r="F4140"/>
    </row>
    <row r="4141" spans="1:6" ht="15" x14ac:dyDescent="0.25">
      <c r="A4141"/>
      <c r="B4141"/>
      <c r="C4141"/>
      <c r="D4141"/>
      <c r="E4141"/>
      <c r="F4141"/>
    </row>
    <row r="4142" spans="1:6" ht="15" x14ac:dyDescent="0.25">
      <c r="A4142"/>
      <c r="B4142"/>
      <c r="C4142"/>
      <c r="D4142"/>
      <c r="E4142"/>
      <c r="F4142"/>
    </row>
    <row r="4143" spans="1:6" ht="15" x14ac:dyDescent="0.25">
      <c r="A4143"/>
      <c r="B4143"/>
      <c r="C4143"/>
      <c r="D4143"/>
      <c r="E4143"/>
      <c r="F4143"/>
    </row>
    <row r="4144" spans="1:6" ht="15" x14ac:dyDescent="0.25">
      <c r="A4144"/>
      <c r="B4144"/>
      <c r="C4144"/>
      <c r="D4144"/>
      <c r="E4144"/>
      <c r="F4144"/>
    </row>
    <row r="4145" spans="1:6" ht="15" x14ac:dyDescent="0.25">
      <c r="A4145"/>
      <c r="B4145"/>
      <c r="C4145"/>
      <c r="D4145"/>
      <c r="E4145"/>
      <c r="F4145"/>
    </row>
    <row r="4146" spans="1:6" ht="15" x14ac:dyDescent="0.25">
      <c r="A4146"/>
      <c r="B4146"/>
      <c r="C4146"/>
      <c r="D4146"/>
      <c r="E4146"/>
      <c r="F4146"/>
    </row>
    <row r="4147" spans="1:6" ht="15" x14ac:dyDescent="0.25">
      <c r="A4147"/>
      <c r="B4147"/>
      <c r="C4147"/>
      <c r="D4147"/>
      <c r="E4147"/>
      <c r="F4147"/>
    </row>
    <row r="4148" spans="1:6" ht="15" x14ac:dyDescent="0.25">
      <c r="A4148"/>
      <c r="B4148"/>
      <c r="C4148"/>
      <c r="D4148"/>
      <c r="E4148"/>
      <c r="F4148"/>
    </row>
    <row r="4149" spans="1:6" ht="15" x14ac:dyDescent="0.25">
      <c r="A4149"/>
      <c r="B4149"/>
      <c r="C4149"/>
      <c r="D4149"/>
      <c r="E4149"/>
      <c r="F4149"/>
    </row>
    <row r="4150" spans="1:6" ht="15" x14ac:dyDescent="0.25">
      <c r="A4150"/>
      <c r="B4150"/>
      <c r="C4150"/>
      <c r="D4150"/>
      <c r="E4150"/>
      <c r="F4150"/>
    </row>
    <row r="4151" spans="1:6" ht="15" x14ac:dyDescent="0.25">
      <c r="A4151"/>
      <c r="B4151"/>
      <c r="C4151"/>
      <c r="D4151"/>
      <c r="E4151"/>
      <c r="F4151"/>
    </row>
    <row r="4152" spans="1:6" ht="15" x14ac:dyDescent="0.25">
      <c r="A4152"/>
      <c r="B4152"/>
      <c r="C4152"/>
      <c r="D4152"/>
      <c r="E4152"/>
      <c r="F4152"/>
    </row>
    <row r="4153" spans="1:6" ht="15" x14ac:dyDescent="0.25">
      <c r="A4153"/>
      <c r="B4153"/>
      <c r="C4153"/>
      <c r="D4153"/>
      <c r="E4153"/>
      <c r="F4153"/>
    </row>
    <row r="4154" spans="1:6" ht="15" x14ac:dyDescent="0.25">
      <c r="A4154"/>
      <c r="B4154"/>
      <c r="C4154"/>
      <c r="D4154"/>
      <c r="E4154"/>
      <c r="F4154"/>
    </row>
    <row r="4155" spans="1:6" ht="15" x14ac:dyDescent="0.25">
      <c r="A4155"/>
      <c r="B4155"/>
      <c r="C4155"/>
      <c r="D4155"/>
      <c r="E4155"/>
      <c r="F4155"/>
    </row>
    <row r="4156" spans="1:6" ht="15" x14ac:dyDescent="0.25">
      <c r="A4156"/>
      <c r="B4156"/>
      <c r="C4156"/>
      <c r="D4156"/>
      <c r="E4156"/>
      <c r="F4156"/>
    </row>
    <row r="4157" spans="1:6" ht="15" x14ac:dyDescent="0.25">
      <c r="A4157"/>
      <c r="B4157"/>
      <c r="C4157"/>
      <c r="D4157"/>
      <c r="E4157"/>
      <c r="F4157"/>
    </row>
    <row r="4158" spans="1:6" ht="15" x14ac:dyDescent="0.25">
      <c r="A4158"/>
      <c r="B4158"/>
      <c r="C4158"/>
      <c r="D4158"/>
      <c r="E4158"/>
      <c r="F4158"/>
    </row>
    <row r="4159" spans="1:6" ht="15" x14ac:dyDescent="0.25">
      <c r="A4159"/>
      <c r="B4159"/>
      <c r="C4159"/>
      <c r="D4159"/>
      <c r="E4159"/>
      <c r="F4159"/>
    </row>
    <row r="4160" spans="1:6" ht="15" x14ac:dyDescent="0.25">
      <c r="A4160"/>
      <c r="B4160"/>
      <c r="C4160"/>
      <c r="D4160"/>
      <c r="E4160"/>
      <c r="F4160"/>
    </row>
    <row r="4161" spans="1:6" ht="15" x14ac:dyDescent="0.25">
      <c r="A4161"/>
      <c r="B4161"/>
      <c r="C4161"/>
      <c r="D4161"/>
      <c r="E4161"/>
      <c r="F4161"/>
    </row>
    <row r="4162" spans="1:6" ht="15" x14ac:dyDescent="0.25">
      <c r="A4162"/>
      <c r="B4162"/>
      <c r="C4162"/>
      <c r="D4162"/>
      <c r="E4162"/>
      <c r="F4162"/>
    </row>
    <row r="4163" spans="1:6" ht="15" x14ac:dyDescent="0.25">
      <c r="A4163"/>
      <c r="B4163"/>
      <c r="C4163"/>
      <c r="D4163"/>
      <c r="E4163"/>
      <c r="F4163"/>
    </row>
    <row r="4164" spans="1:6" ht="15" x14ac:dyDescent="0.25">
      <c r="A4164"/>
      <c r="B4164"/>
      <c r="C4164"/>
      <c r="D4164"/>
      <c r="E4164"/>
      <c r="F4164"/>
    </row>
    <row r="4165" spans="1:6" ht="15" x14ac:dyDescent="0.25">
      <c r="A4165"/>
      <c r="B4165"/>
      <c r="C4165"/>
      <c r="D4165"/>
      <c r="E4165"/>
      <c r="F4165"/>
    </row>
    <row r="4166" spans="1:6" ht="15" x14ac:dyDescent="0.25">
      <c r="A4166"/>
      <c r="B4166"/>
      <c r="C4166"/>
      <c r="D4166"/>
      <c r="E4166"/>
      <c r="F4166"/>
    </row>
    <row r="4167" spans="1:6" ht="15" x14ac:dyDescent="0.25">
      <c r="A4167"/>
      <c r="B4167"/>
      <c r="C4167"/>
      <c r="D4167"/>
      <c r="E4167"/>
      <c r="F4167"/>
    </row>
    <row r="4168" spans="1:6" ht="15" x14ac:dyDescent="0.25">
      <c r="A4168"/>
      <c r="B4168"/>
      <c r="C4168"/>
      <c r="D4168"/>
      <c r="E4168"/>
      <c r="F4168"/>
    </row>
    <row r="4169" spans="1:6" ht="15" x14ac:dyDescent="0.25">
      <c r="A4169"/>
      <c r="B4169"/>
      <c r="C4169"/>
      <c r="D4169"/>
      <c r="E4169"/>
      <c r="F4169"/>
    </row>
    <row r="4170" spans="1:6" ht="15" x14ac:dyDescent="0.25">
      <c r="A4170"/>
      <c r="B4170"/>
      <c r="C4170"/>
      <c r="D4170"/>
      <c r="E4170"/>
      <c r="F4170"/>
    </row>
    <row r="4171" spans="1:6" ht="15" x14ac:dyDescent="0.25">
      <c r="A4171"/>
      <c r="B4171"/>
      <c r="C4171"/>
      <c r="D4171"/>
      <c r="E4171"/>
      <c r="F4171"/>
    </row>
    <row r="4172" spans="1:6" ht="15" x14ac:dyDescent="0.25">
      <c r="A4172"/>
      <c r="B4172"/>
      <c r="C4172"/>
      <c r="D4172"/>
      <c r="E4172"/>
      <c r="F4172"/>
    </row>
    <row r="4173" spans="1:6" ht="15" x14ac:dyDescent="0.25">
      <c r="A4173"/>
      <c r="B4173"/>
      <c r="C4173"/>
      <c r="D4173"/>
      <c r="E4173"/>
      <c r="F4173"/>
    </row>
    <row r="4174" spans="1:6" ht="15" x14ac:dyDescent="0.25">
      <c r="A4174"/>
      <c r="B4174"/>
      <c r="C4174"/>
      <c r="D4174"/>
      <c r="E4174"/>
      <c r="F4174"/>
    </row>
    <row r="4175" spans="1:6" ht="15" x14ac:dyDescent="0.25">
      <c r="A4175"/>
      <c r="B4175"/>
      <c r="C4175"/>
      <c r="D4175"/>
      <c r="E4175"/>
      <c r="F4175"/>
    </row>
    <row r="4176" spans="1:6" ht="15" x14ac:dyDescent="0.25">
      <c r="A4176"/>
      <c r="B4176"/>
      <c r="C4176"/>
      <c r="D4176"/>
      <c r="E4176"/>
      <c r="F4176"/>
    </row>
    <row r="4177" spans="1:6" ht="15" x14ac:dyDescent="0.25">
      <c r="A4177"/>
      <c r="B4177"/>
      <c r="C4177"/>
      <c r="D4177"/>
      <c r="E4177"/>
      <c r="F4177"/>
    </row>
    <row r="4178" spans="1:6" ht="15" x14ac:dyDescent="0.25">
      <c r="A4178"/>
      <c r="B4178"/>
      <c r="C4178"/>
      <c r="D4178"/>
      <c r="E4178"/>
      <c r="F4178"/>
    </row>
    <row r="4179" spans="1:6" ht="15" x14ac:dyDescent="0.25">
      <c r="A4179"/>
      <c r="B4179"/>
      <c r="C4179"/>
      <c r="D4179"/>
      <c r="E4179"/>
      <c r="F4179"/>
    </row>
    <row r="4180" spans="1:6" ht="15" x14ac:dyDescent="0.25">
      <c r="A4180"/>
      <c r="B4180"/>
      <c r="C4180"/>
      <c r="D4180"/>
      <c r="E4180"/>
      <c r="F4180"/>
    </row>
    <row r="4181" spans="1:6" ht="15" x14ac:dyDescent="0.25">
      <c r="A4181"/>
      <c r="B4181"/>
      <c r="C4181"/>
      <c r="D4181"/>
      <c r="E4181"/>
      <c r="F4181"/>
    </row>
    <row r="4182" spans="1:6" ht="15" x14ac:dyDescent="0.25">
      <c r="A4182"/>
      <c r="B4182"/>
      <c r="C4182"/>
      <c r="D4182"/>
      <c r="E4182"/>
      <c r="F4182"/>
    </row>
    <row r="4183" spans="1:6" ht="15" x14ac:dyDescent="0.25">
      <c r="A4183"/>
      <c r="B4183"/>
      <c r="C4183"/>
      <c r="D4183"/>
      <c r="E4183"/>
      <c r="F4183"/>
    </row>
    <row r="4184" spans="1:6" ht="15" x14ac:dyDescent="0.25">
      <c r="A4184"/>
      <c r="B4184"/>
      <c r="C4184"/>
      <c r="D4184"/>
      <c r="E4184"/>
      <c r="F4184"/>
    </row>
    <row r="4185" spans="1:6" ht="15" x14ac:dyDescent="0.25">
      <c r="A4185"/>
      <c r="B4185"/>
      <c r="C4185"/>
      <c r="D4185"/>
      <c r="E4185"/>
      <c r="F4185"/>
    </row>
    <row r="4186" spans="1:6" ht="15" x14ac:dyDescent="0.25">
      <c r="A4186"/>
      <c r="B4186"/>
      <c r="C4186"/>
      <c r="D4186"/>
      <c r="E4186"/>
      <c r="F4186"/>
    </row>
    <row r="4187" spans="1:6" ht="15" x14ac:dyDescent="0.25">
      <c r="A4187"/>
      <c r="B4187"/>
      <c r="C4187"/>
      <c r="D4187"/>
      <c r="E4187"/>
      <c r="F4187"/>
    </row>
    <row r="4188" spans="1:6" ht="15" x14ac:dyDescent="0.25">
      <c r="A4188"/>
      <c r="B4188"/>
      <c r="C4188"/>
      <c r="D4188"/>
      <c r="E4188"/>
      <c r="F4188"/>
    </row>
    <row r="4189" spans="1:6" ht="15" x14ac:dyDescent="0.25">
      <c r="A4189"/>
      <c r="B4189"/>
      <c r="C4189"/>
      <c r="D4189"/>
      <c r="E4189"/>
      <c r="F4189"/>
    </row>
    <row r="4190" spans="1:6" ht="15" x14ac:dyDescent="0.25">
      <c r="A4190"/>
      <c r="B4190"/>
      <c r="C4190"/>
      <c r="D4190"/>
      <c r="E4190"/>
      <c r="F4190"/>
    </row>
    <row r="4191" spans="1:6" ht="15" x14ac:dyDescent="0.25">
      <c r="A4191"/>
      <c r="B4191"/>
      <c r="C4191"/>
      <c r="D4191"/>
      <c r="E4191"/>
      <c r="F4191"/>
    </row>
    <row r="4192" spans="1:6" ht="15" x14ac:dyDescent="0.25">
      <c r="A4192"/>
      <c r="B4192"/>
      <c r="C4192"/>
      <c r="D4192"/>
      <c r="E4192"/>
      <c r="F4192"/>
    </row>
    <row r="4193" spans="1:6" ht="15" x14ac:dyDescent="0.25">
      <c r="A4193"/>
      <c r="B4193"/>
      <c r="C4193"/>
      <c r="D4193"/>
      <c r="E4193"/>
      <c r="F4193"/>
    </row>
    <row r="4194" spans="1:6" ht="15" x14ac:dyDescent="0.25">
      <c r="A4194"/>
      <c r="B4194"/>
      <c r="C4194"/>
      <c r="D4194"/>
      <c r="E4194"/>
      <c r="F4194"/>
    </row>
    <row r="4195" spans="1:6" ht="15" x14ac:dyDescent="0.25">
      <c r="A4195"/>
      <c r="B4195"/>
      <c r="C4195"/>
      <c r="D4195"/>
      <c r="E4195"/>
      <c r="F4195"/>
    </row>
    <row r="4196" spans="1:6" ht="15" x14ac:dyDescent="0.25">
      <c r="A4196"/>
      <c r="B4196"/>
      <c r="C4196"/>
      <c r="D4196"/>
      <c r="E4196"/>
      <c r="F4196"/>
    </row>
    <row r="4197" spans="1:6" ht="15" x14ac:dyDescent="0.25">
      <c r="A4197"/>
      <c r="B4197"/>
      <c r="C4197"/>
      <c r="D4197"/>
      <c r="E4197"/>
      <c r="F4197"/>
    </row>
    <row r="4198" spans="1:6" ht="15" x14ac:dyDescent="0.25">
      <c r="A4198"/>
      <c r="B4198"/>
      <c r="C4198"/>
      <c r="D4198"/>
      <c r="E4198"/>
      <c r="F4198"/>
    </row>
    <row r="4199" spans="1:6" ht="15" x14ac:dyDescent="0.25">
      <c r="A4199"/>
      <c r="B4199"/>
      <c r="C4199"/>
      <c r="D4199"/>
      <c r="E4199"/>
      <c r="F4199"/>
    </row>
    <row r="4200" spans="1:6" ht="15" x14ac:dyDescent="0.25">
      <c r="A4200"/>
      <c r="B4200"/>
      <c r="C4200"/>
      <c r="D4200"/>
      <c r="E4200"/>
      <c r="F4200"/>
    </row>
    <row r="4201" spans="1:6" ht="15" x14ac:dyDescent="0.25">
      <c r="A4201"/>
      <c r="B4201"/>
      <c r="C4201"/>
      <c r="D4201"/>
      <c r="E4201"/>
      <c r="F4201"/>
    </row>
    <row r="4202" spans="1:6" ht="15" x14ac:dyDescent="0.25">
      <c r="A4202"/>
      <c r="B4202"/>
      <c r="C4202"/>
      <c r="D4202"/>
      <c r="E4202"/>
      <c r="F4202"/>
    </row>
    <row r="4203" spans="1:6" ht="15" x14ac:dyDescent="0.25">
      <c r="A4203"/>
      <c r="B4203"/>
      <c r="C4203"/>
      <c r="D4203"/>
      <c r="E4203"/>
      <c r="F4203"/>
    </row>
    <row r="4204" spans="1:6" ht="15" x14ac:dyDescent="0.25">
      <c r="A4204"/>
      <c r="B4204"/>
      <c r="C4204"/>
      <c r="D4204"/>
      <c r="E4204"/>
      <c r="F4204"/>
    </row>
    <row r="4205" spans="1:6" ht="15" x14ac:dyDescent="0.25">
      <c r="A4205"/>
      <c r="B4205"/>
      <c r="C4205"/>
      <c r="D4205"/>
      <c r="E4205"/>
      <c r="F4205"/>
    </row>
    <row r="4206" spans="1:6" ht="15" x14ac:dyDescent="0.25">
      <c r="A4206"/>
      <c r="B4206"/>
      <c r="C4206"/>
      <c r="D4206"/>
      <c r="E4206"/>
      <c r="F4206"/>
    </row>
    <row r="4207" spans="1:6" ht="15" x14ac:dyDescent="0.25">
      <c r="A4207"/>
      <c r="B4207"/>
      <c r="C4207"/>
      <c r="D4207"/>
      <c r="E4207"/>
      <c r="F4207"/>
    </row>
    <row r="4208" spans="1:6" ht="15" x14ac:dyDescent="0.25">
      <c r="A4208"/>
      <c r="B4208"/>
      <c r="C4208"/>
      <c r="D4208"/>
      <c r="E4208"/>
      <c r="F4208"/>
    </row>
    <row r="4209" spans="1:6" ht="15" x14ac:dyDescent="0.25">
      <c r="A4209"/>
      <c r="B4209"/>
      <c r="C4209"/>
      <c r="D4209"/>
      <c r="E4209"/>
      <c r="F4209"/>
    </row>
    <row r="4210" spans="1:6" ht="15" x14ac:dyDescent="0.25">
      <c r="A4210"/>
      <c r="B4210"/>
      <c r="C4210"/>
      <c r="D4210"/>
      <c r="E4210"/>
      <c r="F4210"/>
    </row>
    <row r="4211" spans="1:6" ht="15" x14ac:dyDescent="0.25">
      <c r="A4211"/>
      <c r="B4211"/>
      <c r="C4211"/>
      <c r="D4211"/>
      <c r="E4211"/>
      <c r="F4211"/>
    </row>
    <row r="4212" spans="1:6" ht="15" x14ac:dyDescent="0.25">
      <c r="A4212"/>
      <c r="B4212"/>
      <c r="C4212"/>
      <c r="D4212"/>
      <c r="E4212"/>
      <c r="F4212"/>
    </row>
    <row r="4213" spans="1:6" ht="15" x14ac:dyDescent="0.25">
      <c r="A4213"/>
      <c r="B4213"/>
      <c r="C4213"/>
      <c r="D4213"/>
      <c r="E4213"/>
      <c r="F4213"/>
    </row>
    <row r="4214" spans="1:6" ht="15" x14ac:dyDescent="0.25">
      <c r="A4214"/>
      <c r="B4214"/>
      <c r="C4214"/>
      <c r="D4214"/>
      <c r="E4214"/>
      <c r="F4214"/>
    </row>
    <row r="4215" spans="1:6" ht="15" x14ac:dyDescent="0.25">
      <c r="A4215"/>
      <c r="B4215"/>
      <c r="C4215"/>
      <c r="D4215"/>
      <c r="E4215"/>
      <c r="F4215"/>
    </row>
    <row r="4216" spans="1:6" ht="15" x14ac:dyDescent="0.25">
      <c r="A4216"/>
      <c r="B4216"/>
      <c r="C4216"/>
      <c r="D4216"/>
      <c r="E4216"/>
      <c r="F4216"/>
    </row>
    <row r="4217" spans="1:6" ht="15" x14ac:dyDescent="0.25">
      <c r="A4217"/>
      <c r="B4217"/>
      <c r="C4217"/>
      <c r="D4217"/>
      <c r="E4217"/>
      <c r="F4217"/>
    </row>
    <row r="4218" spans="1:6" ht="15" x14ac:dyDescent="0.25">
      <c r="A4218"/>
      <c r="B4218"/>
      <c r="C4218"/>
      <c r="D4218"/>
      <c r="E4218"/>
      <c r="F4218"/>
    </row>
    <row r="4219" spans="1:6" ht="15" x14ac:dyDescent="0.25">
      <c r="A4219"/>
      <c r="B4219"/>
      <c r="C4219"/>
      <c r="D4219"/>
      <c r="E4219"/>
      <c r="F4219"/>
    </row>
    <row r="4220" spans="1:6" ht="15" x14ac:dyDescent="0.25">
      <c r="A4220"/>
      <c r="B4220"/>
      <c r="C4220"/>
      <c r="D4220"/>
      <c r="E4220"/>
      <c r="F4220"/>
    </row>
    <row r="4221" spans="1:6" ht="15" x14ac:dyDescent="0.25">
      <c r="A4221"/>
      <c r="B4221"/>
      <c r="C4221"/>
      <c r="D4221"/>
      <c r="E4221"/>
      <c r="F4221"/>
    </row>
    <row r="4222" spans="1:6" ht="15" x14ac:dyDescent="0.25">
      <c r="A4222"/>
      <c r="B4222"/>
      <c r="C4222"/>
      <c r="D4222"/>
      <c r="E4222"/>
      <c r="F4222"/>
    </row>
    <row r="4223" spans="1:6" ht="15" x14ac:dyDescent="0.25">
      <c r="A4223"/>
      <c r="B4223"/>
      <c r="C4223"/>
      <c r="D4223"/>
      <c r="E4223"/>
      <c r="F4223"/>
    </row>
    <row r="4224" spans="1:6" ht="15" x14ac:dyDescent="0.25">
      <c r="A4224"/>
      <c r="B4224"/>
      <c r="C4224"/>
      <c r="D4224"/>
      <c r="E4224"/>
      <c r="F4224"/>
    </row>
    <row r="4225" spans="1:6" ht="15" x14ac:dyDescent="0.25">
      <c r="A4225"/>
      <c r="B4225"/>
      <c r="C4225"/>
      <c r="D4225"/>
      <c r="E4225"/>
      <c r="F4225"/>
    </row>
    <row r="4226" spans="1:6" ht="15" x14ac:dyDescent="0.25">
      <c r="A4226"/>
      <c r="B4226"/>
      <c r="C4226"/>
      <c r="D4226"/>
      <c r="E4226"/>
      <c r="F4226"/>
    </row>
    <row r="4227" spans="1:6" ht="15" x14ac:dyDescent="0.25">
      <c r="A4227"/>
      <c r="B4227"/>
      <c r="C4227"/>
      <c r="D4227"/>
      <c r="E4227"/>
      <c r="F4227"/>
    </row>
    <row r="4228" spans="1:6" ht="15" x14ac:dyDescent="0.25">
      <c r="A4228"/>
      <c r="B4228"/>
      <c r="C4228"/>
      <c r="D4228"/>
      <c r="E4228"/>
      <c r="F4228"/>
    </row>
    <row r="4229" spans="1:6" ht="15" x14ac:dyDescent="0.25">
      <c r="A4229"/>
      <c r="B4229"/>
      <c r="C4229"/>
      <c r="D4229"/>
      <c r="E4229"/>
      <c r="F4229"/>
    </row>
    <row r="4230" spans="1:6" ht="15" x14ac:dyDescent="0.25">
      <c r="A4230"/>
      <c r="B4230"/>
      <c r="C4230"/>
      <c r="D4230"/>
      <c r="E4230"/>
      <c r="F4230"/>
    </row>
    <row r="4231" spans="1:6" ht="15" x14ac:dyDescent="0.25">
      <c r="A4231"/>
      <c r="B4231"/>
      <c r="C4231"/>
      <c r="D4231"/>
      <c r="E4231"/>
      <c r="F4231"/>
    </row>
    <row r="4232" spans="1:6" ht="15" x14ac:dyDescent="0.25">
      <c r="A4232"/>
      <c r="B4232"/>
      <c r="C4232"/>
      <c r="D4232"/>
      <c r="E4232"/>
      <c r="F4232"/>
    </row>
    <row r="4233" spans="1:6" ht="15" x14ac:dyDescent="0.25">
      <c r="A4233"/>
      <c r="B4233"/>
      <c r="C4233"/>
      <c r="D4233"/>
      <c r="E4233"/>
      <c r="F4233"/>
    </row>
    <row r="4234" spans="1:6" ht="15" x14ac:dyDescent="0.25">
      <c r="A4234"/>
      <c r="B4234"/>
      <c r="C4234"/>
      <c r="D4234"/>
      <c r="E4234"/>
      <c r="F4234"/>
    </row>
    <row r="4235" spans="1:6" ht="15" x14ac:dyDescent="0.25">
      <c r="A4235"/>
      <c r="B4235"/>
      <c r="C4235"/>
      <c r="D4235"/>
      <c r="E4235"/>
      <c r="F4235"/>
    </row>
    <row r="4236" spans="1:6" ht="15" x14ac:dyDescent="0.25">
      <c r="A4236"/>
      <c r="B4236"/>
      <c r="C4236"/>
      <c r="D4236"/>
      <c r="E4236"/>
      <c r="F4236"/>
    </row>
    <row r="4237" spans="1:6" ht="15" x14ac:dyDescent="0.25">
      <c r="A4237"/>
      <c r="B4237"/>
      <c r="C4237"/>
      <c r="D4237"/>
      <c r="E4237"/>
      <c r="F4237"/>
    </row>
    <row r="4238" spans="1:6" ht="15" x14ac:dyDescent="0.25">
      <c r="A4238"/>
      <c r="B4238"/>
      <c r="C4238"/>
      <c r="D4238"/>
      <c r="E4238"/>
      <c r="F4238"/>
    </row>
    <row r="4239" spans="1:6" ht="15" x14ac:dyDescent="0.25">
      <c r="A4239"/>
      <c r="B4239"/>
      <c r="C4239"/>
      <c r="D4239"/>
      <c r="E4239"/>
      <c r="F4239"/>
    </row>
    <row r="4240" spans="1:6" ht="15" x14ac:dyDescent="0.25">
      <c r="A4240"/>
      <c r="B4240"/>
      <c r="C4240"/>
      <c r="D4240"/>
      <c r="E4240"/>
      <c r="F4240"/>
    </row>
    <row r="4241" spans="1:6" ht="15" x14ac:dyDescent="0.25">
      <c r="A4241"/>
      <c r="B4241"/>
      <c r="C4241"/>
      <c r="D4241"/>
      <c r="E4241"/>
      <c r="F4241"/>
    </row>
    <row r="4242" spans="1:6" ht="15" x14ac:dyDescent="0.25">
      <c r="A4242"/>
      <c r="B4242"/>
      <c r="C4242"/>
      <c r="D4242"/>
      <c r="E4242"/>
      <c r="F4242"/>
    </row>
    <row r="4243" spans="1:6" ht="15" x14ac:dyDescent="0.25">
      <c r="A4243"/>
      <c r="B4243"/>
      <c r="C4243"/>
      <c r="D4243"/>
      <c r="E4243"/>
      <c r="F4243"/>
    </row>
    <row r="4244" spans="1:6" ht="15" x14ac:dyDescent="0.25">
      <c r="A4244"/>
      <c r="B4244"/>
      <c r="C4244"/>
      <c r="D4244"/>
      <c r="E4244"/>
      <c r="F4244"/>
    </row>
    <row r="4245" spans="1:6" ht="15" x14ac:dyDescent="0.25">
      <c r="A4245"/>
      <c r="B4245"/>
      <c r="C4245"/>
      <c r="D4245"/>
      <c r="E4245"/>
      <c r="F4245"/>
    </row>
    <row r="4246" spans="1:6" ht="15" x14ac:dyDescent="0.25">
      <c r="A4246"/>
      <c r="B4246"/>
      <c r="C4246"/>
      <c r="D4246"/>
      <c r="E4246"/>
      <c r="F4246"/>
    </row>
    <row r="4247" spans="1:6" ht="15" x14ac:dyDescent="0.25">
      <c r="A4247"/>
      <c r="B4247"/>
      <c r="C4247"/>
      <c r="D4247"/>
      <c r="E4247"/>
      <c r="F4247"/>
    </row>
    <row r="4248" spans="1:6" ht="15" x14ac:dyDescent="0.25">
      <c r="A4248"/>
      <c r="B4248"/>
      <c r="C4248"/>
      <c r="D4248"/>
      <c r="E4248"/>
      <c r="F4248"/>
    </row>
    <row r="4249" spans="1:6" ht="15" x14ac:dyDescent="0.25">
      <c r="A4249"/>
      <c r="B4249"/>
      <c r="C4249"/>
      <c r="D4249"/>
      <c r="E4249"/>
      <c r="F4249"/>
    </row>
    <row r="4250" spans="1:6" ht="15" x14ac:dyDescent="0.25">
      <c r="A4250"/>
      <c r="B4250"/>
      <c r="C4250"/>
      <c r="D4250"/>
      <c r="E4250"/>
      <c r="F4250"/>
    </row>
    <row r="4251" spans="1:6" ht="15" x14ac:dyDescent="0.25">
      <c r="A4251"/>
      <c r="B4251"/>
      <c r="C4251"/>
      <c r="D4251"/>
      <c r="E4251"/>
      <c r="F4251"/>
    </row>
    <row r="4252" spans="1:6" ht="15" x14ac:dyDescent="0.25">
      <c r="A4252"/>
      <c r="B4252"/>
      <c r="C4252"/>
      <c r="D4252"/>
      <c r="E4252"/>
      <c r="F4252"/>
    </row>
    <row r="4253" spans="1:6" ht="15" x14ac:dyDescent="0.25">
      <c r="A4253"/>
      <c r="B4253"/>
      <c r="C4253"/>
      <c r="D4253"/>
      <c r="E4253"/>
      <c r="F4253"/>
    </row>
    <row r="4254" spans="1:6" ht="15" x14ac:dyDescent="0.25">
      <c r="A4254"/>
      <c r="B4254"/>
      <c r="C4254"/>
      <c r="D4254"/>
      <c r="E4254"/>
      <c r="F4254"/>
    </row>
    <row r="4255" spans="1:6" ht="15" x14ac:dyDescent="0.25">
      <c r="A4255"/>
      <c r="B4255"/>
      <c r="C4255"/>
      <c r="D4255"/>
      <c r="E4255"/>
      <c r="F4255"/>
    </row>
    <row r="4256" spans="1:6" ht="15" x14ac:dyDescent="0.25">
      <c r="A4256"/>
      <c r="B4256"/>
      <c r="C4256"/>
      <c r="D4256"/>
      <c r="E4256"/>
      <c r="F4256"/>
    </row>
    <row r="4257" spans="1:6" ht="15" x14ac:dyDescent="0.25">
      <c r="A4257"/>
      <c r="B4257"/>
      <c r="C4257"/>
      <c r="D4257"/>
      <c r="E4257"/>
      <c r="F4257"/>
    </row>
    <row r="4258" spans="1:6" ht="15" x14ac:dyDescent="0.25">
      <c r="A4258"/>
      <c r="B4258"/>
      <c r="C4258"/>
      <c r="D4258"/>
      <c r="E4258"/>
      <c r="F4258"/>
    </row>
    <row r="4259" spans="1:6" ht="15" x14ac:dyDescent="0.25">
      <c r="A4259"/>
      <c r="B4259"/>
      <c r="C4259"/>
      <c r="D4259"/>
      <c r="E4259"/>
      <c r="F4259"/>
    </row>
    <row r="4260" spans="1:6" ht="15" x14ac:dyDescent="0.25">
      <c r="A4260"/>
      <c r="B4260"/>
      <c r="C4260"/>
      <c r="D4260"/>
      <c r="E4260"/>
      <c r="F4260"/>
    </row>
    <row r="4261" spans="1:6" ht="15" x14ac:dyDescent="0.25">
      <c r="A4261"/>
      <c r="B4261"/>
      <c r="C4261"/>
      <c r="D4261"/>
      <c r="E4261"/>
      <c r="F4261"/>
    </row>
    <row r="4262" spans="1:6" ht="15" x14ac:dyDescent="0.25">
      <c r="A4262"/>
      <c r="B4262"/>
      <c r="C4262"/>
      <c r="D4262"/>
      <c r="E4262"/>
      <c r="F4262"/>
    </row>
    <row r="4263" spans="1:6" ht="15" x14ac:dyDescent="0.25">
      <c r="A4263"/>
      <c r="B4263"/>
      <c r="C4263"/>
      <c r="D4263"/>
      <c r="E4263"/>
      <c r="F4263"/>
    </row>
    <row r="4264" spans="1:6" ht="15" x14ac:dyDescent="0.25">
      <c r="A4264"/>
      <c r="B4264"/>
      <c r="C4264"/>
      <c r="D4264"/>
      <c r="E4264"/>
      <c r="F4264"/>
    </row>
    <row r="4265" spans="1:6" ht="15" x14ac:dyDescent="0.25">
      <c r="A4265"/>
      <c r="B4265"/>
      <c r="C4265"/>
      <c r="D4265"/>
      <c r="E4265"/>
      <c r="F4265"/>
    </row>
    <row r="4266" spans="1:6" ht="15" x14ac:dyDescent="0.25">
      <c r="A4266"/>
      <c r="B4266"/>
      <c r="C4266"/>
      <c r="D4266"/>
      <c r="E4266"/>
      <c r="F4266"/>
    </row>
    <row r="4267" spans="1:6" ht="15" x14ac:dyDescent="0.25">
      <c r="A4267"/>
      <c r="B4267"/>
      <c r="C4267"/>
      <c r="D4267"/>
      <c r="E4267"/>
      <c r="F4267"/>
    </row>
    <row r="4268" spans="1:6" ht="15" x14ac:dyDescent="0.25">
      <c r="A4268"/>
      <c r="B4268"/>
      <c r="C4268"/>
      <c r="D4268"/>
      <c r="E4268"/>
      <c r="F4268"/>
    </row>
    <row r="4269" spans="1:6" ht="15" x14ac:dyDescent="0.25">
      <c r="A4269"/>
      <c r="B4269"/>
      <c r="C4269"/>
      <c r="D4269"/>
      <c r="E4269"/>
      <c r="F4269"/>
    </row>
    <row r="4270" spans="1:6" ht="15" x14ac:dyDescent="0.25">
      <c r="A4270"/>
      <c r="B4270"/>
      <c r="C4270"/>
      <c r="D4270"/>
      <c r="E4270"/>
      <c r="F4270"/>
    </row>
    <row r="4271" spans="1:6" ht="15" x14ac:dyDescent="0.25">
      <c r="A4271"/>
      <c r="B4271"/>
      <c r="C4271"/>
      <c r="D4271"/>
      <c r="E4271"/>
      <c r="F4271"/>
    </row>
    <row r="4272" spans="1:6" ht="15" x14ac:dyDescent="0.25">
      <c r="A4272"/>
      <c r="B4272"/>
      <c r="C4272"/>
      <c r="D4272"/>
      <c r="E4272"/>
      <c r="F4272"/>
    </row>
    <row r="4273" spans="1:6" ht="15" x14ac:dyDescent="0.25">
      <c r="A4273"/>
      <c r="B4273"/>
      <c r="C4273"/>
      <c r="D4273"/>
      <c r="E4273"/>
      <c r="F4273"/>
    </row>
    <row r="4274" spans="1:6" ht="15" x14ac:dyDescent="0.25">
      <c r="A4274"/>
      <c r="B4274"/>
      <c r="C4274"/>
      <c r="D4274"/>
      <c r="E4274"/>
      <c r="F4274"/>
    </row>
    <row r="4275" spans="1:6" ht="15" x14ac:dyDescent="0.25">
      <c r="A4275"/>
      <c r="B4275"/>
      <c r="C4275"/>
      <c r="D4275"/>
      <c r="E4275"/>
      <c r="F4275"/>
    </row>
    <row r="4276" spans="1:6" ht="15" x14ac:dyDescent="0.25">
      <c r="A4276"/>
      <c r="B4276"/>
      <c r="C4276"/>
      <c r="D4276"/>
      <c r="E4276"/>
      <c r="F4276"/>
    </row>
    <row r="4277" spans="1:6" ht="15" x14ac:dyDescent="0.25">
      <c r="A4277"/>
      <c r="B4277"/>
      <c r="C4277"/>
      <c r="D4277"/>
      <c r="E4277"/>
      <c r="F4277"/>
    </row>
    <row r="4278" spans="1:6" ht="15" x14ac:dyDescent="0.25">
      <c r="A4278"/>
      <c r="B4278"/>
      <c r="C4278"/>
      <c r="D4278"/>
      <c r="E4278"/>
      <c r="F4278"/>
    </row>
    <row r="4279" spans="1:6" ht="15" x14ac:dyDescent="0.25">
      <c r="A4279"/>
      <c r="B4279"/>
      <c r="C4279"/>
      <c r="D4279"/>
      <c r="E4279"/>
      <c r="F4279"/>
    </row>
    <row r="4280" spans="1:6" ht="15" x14ac:dyDescent="0.25">
      <c r="A4280"/>
      <c r="B4280"/>
      <c r="C4280"/>
      <c r="D4280"/>
      <c r="E4280"/>
      <c r="F4280"/>
    </row>
    <row r="4281" spans="1:6" ht="15" x14ac:dyDescent="0.25">
      <c r="A4281"/>
      <c r="B4281"/>
      <c r="C4281"/>
      <c r="D4281"/>
      <c r="E4281"/>
      <c r="F4281"/>
    </row>
    <row r="4282" spans="1:6" ht="15" x14ac:dyDescent="0.25">
      <c r="A4282"/>
      <c r="B4282"/>
      <c r="C4282"/>
      <c r="D4282"/>
      <c r="E4282"/>
      <c r="F4282"/>
    </row>
    <row r="4283" spans="1:6" ht="15" x14ac:dyDescent="0.25">
      <c r="A4283"/>
      <c r="B4283"/>
      <c r="C4283"/>
      <c r="D4283"/>
      <c r="E4283"/>
      <c r="F4283"/>
    </row>
    <row r="4284" spans="1:6" ht="15" x14ac:dyDescent="0.25">
      <c r="A4284"/>
      <c r="B4284"/>
      <c r="C4284"/>
      <c r="D4284"/>
      <c r="E4284"/>
      <c r="F4284"/>
    </row>
    <row r="4285" spans="1:6" ht="15" x14ac:dyDescent="0.25">
      <c r="A4285"/>
      <c r="B4285"/>
      <c r="C4285"/>
      <c r="D4285"/>
      <c r="E4285"/>
      <c r="F4285"/>
    </row>
    <row r="4286" spans="1:6" ht="15" x14ac:dyDescent="0.25">
      <c r="A4286"/>
      <c r="B4286"/>
      <c r="C4286"/>
      <c r="D4286"/>
      <c r="E4286"/>
      <c r="F4286"/>
    </row>
    <row r="4287" spans="1:6" ht="15" x14ac:dyDescent="0.25">
      <c r="A4287"/>
      <c r="B4287"/>
      <c r="C4287"/>
      <c r="D4287"/>
      <c r="E4287"/>
      <c r="F4287"/>
    </row>
    <row r="4288" spans="1:6" ht="15" x14ac:dyDescent="0.25">
      <c r="A4288"/>
      <c r="B4288"/>
      <c r="C4288"/>
      <c r="D4288"/>
      <c r="E4288"/>
      <c r="F4288"/>
    </row>
    <row r="4289" spans="1:6" ht="15" x14ac:dyDescent="0.25">
      <c r="A4289"/>
      <c r="B4289"/>
      <c r="C4289"/>
      <c r="D4289"/>
      <c r="E4289"/>
      <c r="F4289"/>
    </row>
    <row r="4290" spans="1:6" ht="15" x14ac:dyDescent="0.25">
      <c r="A4290"/>
      <c r="B4290"/>
      <c r="C4290"/>
      <c r="D4290"/>
      <c r="E4290"/>
      <c r="F4290"/>
    </row>
    <row r="4291" spans="1:6" ht="15" x14ac:dyDescent="0.25">
      <c r="A4291"/>
      <c r="B4291"/>
      <c r="C4291"/>
      <c r="D4291"/>
      <c r="E4291"/>
      <c r="F4291"/>
    </row>
    <row r="4292" spans="1:6" ht="15" x14ac:dyDescent="0.25">
      <c r="A4292"/>
      <c r="B4292"/>
      <c r="C4292"/>
      <c r="D4292"/>
      <c r="E4292"/>
      <c r="F4292"/>
    </row>
    <row r="4293" spans="1:6" ht="15" x14ac:dyDescent="0.25">
      <c r="A4293"/>
      <c r="B4293"/>
      <c r="C4293"/>
      <c r="D4293"/>
      <c r="E4293"/>
      <c r="F4293"/>
    </row>
    <row r="4294" spans="1:6" ht="15" x14ac:dyDescent="0.25">
      <c r="A4294"/>
      <c r="B4294"/>
      <c r="C4294"/>
      <c r="D4294"/>
      <c r="E4294"/>
      <c r="F4294"/>
    </row>
    <row r="4295" spans="1:6" ht="15" x14ac:dyDescent="0.25">
      <c r="A4295"/>
      <c r="B4295"/>
      <c r="C4295"/>
      <c r="D4295"/>
      <c r="E4295"/>
      <c r="F4295"/>
    </row>
    <row r="4296" spans="1:6" ht="15" x14ac:dyDescent="0.25">
      <c r="A4296"/>
      <c r="B4296"/>
      <c r="C4296"/>
      <c r="D4296"/>
      <c r="E4296"/>
      <c r="F4296"/>
    </row>
    <row r="4297" spans="1:6" ht="15" x14ac:dyDescent="0.25">
      <c r="A4297"/>
      <c r="B4297"/>
      <c r="C4297"/>
      <c r="D4297"/>
      <c r="E4297"/>
      <c r="F4297"/>
    </row>
    <row r="4298" spans="1:6" ht="15" x14ac:dyDescent="0.25">
      <c r="A4298"/>
      <c r="B4298"/>
      <c r="C4298"/>
      <c r="D4298"/>
      <c r="E4298"/>
      <c r="F4298"/>
    </row>
    <row r="4299" spans="1:6" ht="15" x14ac:dyDescent="0.25">
      <c r="A4299"/>
      <c r="B4299"/>
      <c r="C4299"/>
      <c r="D4299"/>
      <c r="E4299"/>
      <c r="F4299"/>
    </row>
    <row r="4300" spans="1:6" ht="15" x14ac:dyDescent="0.25">
      <c r="A4300"/>
      <c r="B4300"/>
      <c r="C4300"/>
      <c r="D4300"/>
      <c r="E4300"/>
      <c r="F4300"/>
    </row>
    <row r="4301" spans="1:6" ht="15" x14ac:dyDescent="0.25">
      <c r="A4301"/>
      <c r="B4301"/>
      <c r="C4301"/>
      <c r="D4301"/>
      <c r="E4301"/>
      <c r="F4301"/>
    </row>
    <row r="4302" spans="1:6" ht="15" x14ac:dyDescent="0.25">
      <c r="A4302"/>
      <c r="B4302"/>
      <c r="C4302"/>
      <c r="D4302"/>
      <c r="E4302"/>
      <c r="F4302"/>
    </row>
    <row r="4303" spans="1:6" ht="15" x14ac:dyDescent="0.25">
      <c r="A4303"/>
      <c r="B4303"/>
      <c r="C4303"/>
      <c r="D4303"/>
      <c r="E4303"/>
      <c r="F4303"/>
    </row>
    <row r="4304" spans="1:6" ht="15" x14ac:dyDescent="0.25">
      <c r="A4304"/>
      <c r="B4304"/>
      <c r="C4304"/>
      <c r="D4304"/>
      <c r="E4304"/>
      <c r="F4304"/>
    </row>
    <row r="4305" spans="1:6" ht="15" x14ac:dyDescent="0.25">
      <c r="A4305"/>
      <c r="B4305"/>
      <c r="C4305"/>
      <c r="D4305"/>
      <c r="E4305"/>
      <c r="F4305"/>
    </row>
    <row r="4306" spans="1:6" ht="15" x14ac:dyDescent="0.25">
      <c r="A4306"/>
      <c r="B4306"/>
      <c r="C4306"/>
      <c r="D4306"/>
      <c r="E4306"/>
      <c r="F4306"/>
    </row>
    <row r="4307" spans="1:6" ht="15" x14ac:dyDescent="0.25">
      <c r="A4307"/>
      <c r="B4307"/>
      <c r="C4307"/>
      <c r="D4307"/>
      <c r="E4307"/>
      <c r="F4307"/>
    </row>
    <row r="4308" spans="1:6" ht="15" x14ac:dyDescent="0.25">
      <c r="A4308"/>
      <c r="B4308"/>
      <c r="C4308"/>
      <c r="D4308"/>
      <c r="E4308"/>
      <c r="F4308"/>
    </row>
    <row r="4309" spans="1:6" ht="15" x14ac:dyDescent="0.25">
      <c r="A4309"/>
      <c r="B4309"/>
      <c r="C4309"/>
      <c r="D4309"/>
      <c r="E4309"/>
      <c r="F4309"/>
    </row>
    <row r="4310" spans="1:6" ht="15" x14ac:dyDescent="0.25">
      <c r="A4310"/>
      <c r="B4310"/>
      <c r="C4310"/>
      <c r="D4310"/>
      <c r="E4310"/>
      <c r="F4310"/>
    </row>
    <row r="4311" spans="1:6" ht="15" x14ac:dyDescent="0.25">
      <c r="A4311"/>
      <c r="B4311"/>
      <c r="C4311"/>
      <c r="D4311"/>
      <c r="E4311"/>
      <c r="F4311"/>
    </row>
    <row r="4312" spans="1:6" ht="15" x14ac:dyDescent="0.25">
      <c r="A4312"/>
      <c r="B4312"/>
      <c r="C4312"/>
      <c r="D4312"/>
      <c r="E4312"/>
      <c r="F4312"/>
    </row>
    <row r="4313" spans="1:6" ht="15" x14ac:dyDescent="0.25">
      <c r="A4313"/>
      <c r="B4313"/>
      <c r="C4313"/>
      <c r="D4313"/>
      <c r="E4313"/>
      <c r="F4313"/>
    </row>
    <row r="4314" spans="1:6" ht="15" x14ac:dyDescent="0.25">
      <c r="A4314"/>
      <c r="B4314"/>
      <c r="C4314"/>
      <c r="D4314"/>
      <c r="E4314"/>
      <c r="F4314"/>
    </row>
    <row r="4315" spans="1:6" ht="15" x14ac:dyDescent="0.25">
      <c r="A4315"/>
      <c r="B4315"/>
      <c r="C4315"/>
      <c r="D4315"/>
      <c r="E4315"/>
      <c r="F4315"/>
    </row>
    <row r="4316" spans="1:6" ht="15" x14ac:dyDescent="0.25">
      <c r="A4316"/>
      <c r="B4316"/>
      <c r="C4316"/>
      <c r="D4316"/>
      <c r="E4316"/>
      <c r="F4316"/>
    </row>
    <row r="4317" spans="1:6" ht="15" x14ac:dyDescent="0.25">
      <c r="A4317"/>
      <c r="B4317"/>
      <c r="C4317"/>
      <c r="D4317"/>
      <c r="E4317"/>
      <c r="F4317"/>
    </row>
    <row r="4318" spans="1:6" ht="15" x14ac:dyDescent="0.25">
      <c r="A4318"/>
      <c r="B4318"/>
      <c r="C4318"/>
      <c r="D4318"/>
      <c r="E4318"/>
      <c r="F4318"/>
    </row>
    <row r="4319" spans="1:6" ht="15" x14ac:dyDescent="0.25">
      <c r="A4319"/>
      <c r="B4319"/>
      <c r="C4319"/>
      <c r="D4319"/>
      <c r="E4319"/>
      <c r="F4319"/>
    </row>
    <row r="4320" spans="1:6" ht="15" x14ac:dyDescent="0.25">
      <c r="A4320"/>
      <c r="B4320"/>
      <c r="C4320"/>
      <c r="D4320"/>
      <c r="E4320"/>
      <c r="F4320"/>
    </row>
    <row r="4321" spans="1:6" ht="15" x14ac:dyDescent="0.25">
      <c r="A4321"/>
      <c r="B4321"/>
      <c r="C4321"/>
      <c r="D4321"/>
      <c r="E4321"/>
      <c r="F4321"/>
    </row>
    <row r="4322" spans="1:6" ht="15" x14ac:dyDescent="0.25">
      <c r="A4322"/>
      <c r="B4322"/>
      <c r="C4322"/>
      <c r="D4322"/>
      <c r="E4322"/>
      <c r="F4322"/>
    </row>
    <row r="4323" spans="1:6" ht="15" x14ac:dyDescent="0.25">
      <c r="A4323"/>
      <c r="B4323"/>
      <c r="C4323"/>
      <c r="D4323"/>
      <c r="E4323"/>
      <c r="F4323"/>
    </row>
    <row r="4324" spans="1:6" ht="15" x14ac:dyDescent="0.25">
      <c r="A4324"/>
      <c r="B4324"/>
      <c r="C4324"/>
      <c r="D4324"/>
      <c r="E4324"/>
      <c r="F4324"/>
    </row>
    <row r="4325" spans="1:6" ht="15" x14ac:dyDescent="0.25">
      <c r="A4325"/>
      <c r="B4325"/>
      <c r="C4325"/>
      <c r="D4325"/>
      <c r="E4325"/>
      <c r="F4325"/>
    </row>
    <row r="4326" spans="1:6" ht="15" x14ac:dyDescent="0.25">
      <c r="A4326"/>
      <c r="B4326"/>
      <c r="C4326"/>
      <c r="D4326"/>
      <c r="E4326"/>
      <c r="F4326"/>
    </row>
    <row r="4327" spans="1:6" ht="15" x14ac:dyDescent="0.25">
      <c r="A4327"/>
      <c r="B4327"/>
      <c r="C4327"/>
      <c r="D4327"/>
      <c r="E4327"/>
      <c r="F4327"/>
    </row>
    <row r="4328" spans="1:6" ht="15" x14ac:dyDescent="0.25">
      <c r="A4328"/>
      <c r="B4328"/>
      <c r="C4328"/>
      <c r="D4328"/>
      <c r="E4328"/>
      <c r="F4328"/>
    </row>
    <row r="4329" spans="1:6" ht="15" x14ac:dyDescent="0.25">
      <c r="A4329"/>
      <c r="B4329"/>
      <c r="C4329"/>
      <c r="D4329"/>
      <c r="E4329"/>
      <c r="F4329"/>
    </row>
    <row r="4330" spans="1:6" ht="15" x14ac:dyDescent="0.25">
      <c r="A4330"/>
      <c r="B4330"/>
      <c r="C4330"/>
      <c r="D4330"/>
      <c r="E4330"/>
      <c r="F4330"/>
    </row>
    <row r="4331" spans="1:6" ht="15" x14ac:dyDescent="0.25">
      <c r="A4331"/>
      <c r="B4331"/>
      <c r="C4331"/>
      <c r="D4331"/>
      <c r="E4331"/>
      <c r="F4331"/>
    </row>
    <row r="4332" spans="1:6" ht="15" x14ac:dyDescent="0.25">
      <c r="A4332"/>
      <c r="B4332"/>
      <c r="C4332"/>
      <c r="D4332"/>
      <c r="E4332"/>
      <c r="F4332"/>
    </row>
    <row r="4333" spans="1:6" ht="15" x14ac:dyDescent="0.25">
      <c r="A4333"/>
      <c r="B4333"/>
      <c r="C4333"/>
      <c r="D4333"/>
      <c r="E4333"/>
      <c r="F4333"/>
    </row>
    <row r="4334" spans="1:6" ht="15" x14ac:dyDescent="0.25">
      <c r="A4334"/>
      <c r="B4334"/>
      <c r="C4334"/>
      <c r="D4334"/>
      <c r="E4334"/>
      <c r="F4334"/>
    </row>
    <row r="4335" spans="1:6" ht="15" x14ac:dyDescent="0.25">
      <c r="A4335"/>
      <c r="B4335"/>
      <c r="C4335"/>
      <c r="D4335"/>
      <c r="E4335"/>
      <c r="F4335"/>
    </row>
    <row r="4336" spans="1:6" ht="15" x14ac:dyDescent="0.25">
      <c r="A4336"/>
      <c r="B4336"/>
      <c r="C4336"/>
      <c r="D4336"/>
      <c r="E4336"/>
      <c r="F4336"/>
    </row>
    <row r="4337" spans="1:6" ht="15" x14ac:dyDescent="0.25">
      <c r="A4337"/>
      <c r="B4337"/>
      <c r="C4337"/>
      <c r="D4337"/>
      <c r="E4337"/>
      <c r="F4337"/>
    </row>
    <row r="4338" spans="1:6" ht="15" x14ac:dyDescent="0.25">
      <c r="A4338"/>
      <c r="B4338"/>
      <c r="C4338"/>
      <c r="D4338"/>
      <c r="E4338"/>
      <c r="F4338"/>
    </row>
    <row r="4339" spans="1:6" ht="15" x14ac:dyDescent="0.25">
      <c r="A4339"/>
      <c r="B4339"/>
      <c r="C4339"/>
      <c r="D4339"/>
      <c r="E4339"/>
      <c r="F4339"/>
    </row>
    <row r="4340" spans="1:6" ht="15" x14ac:dyDescent="0.25">
      <c r="A4340"/>
      <c r="B4340"/>
      <c r="C4340"/>
      <c r="D4340"/>
      <c r="E4340"/>
      <c r="F4340"/>
    </row>
    <row r="4341" spans="1:6" ht="15" x14ac:dyDescent="0.25">
      <c r="A4341"/>
      <c r="B4341"/>
      <c r="C4341"/>
      <c r="D4341"/>
      <c r="E4341"/>
      <c r="F4341"/>
    </row>
    <row r="4342" spans="1:6" ht="15" x14ac:dyDescent="0.25">
      <c r="A4342"/>
      <c r="B4342"/>
      <c r="C4342"/>
      <c r="D4342"/>
      <c r="E4342"/>
      <c r="F4342"/>
    </row>
    <row r="4343" spans="1:6" ht="15" x14ac:dyDescent="0.25">
      <c r="A4343"/>
      <c r="B4343"/>
      <c r="C4343"/>
      <c r="D4343"/>
      <c r="E4343"/>
      <c r="F4343"/>
    </row>
    <row r="4344" spans="1:6" ht="15" x14ac:dyDescent="0.25">
      <c r="A4344"/>
      <c r="B4344"/>
      <c r="C4344"/>
      <c r="D4344"/>
      <c r="E4344"/>
      <c r="F4344"/>
    </row>
    <row r="4345" spans="1:6" ht="15" x14ac:dyDescent="0.25">
      <c r="A4345"/>
      <c r="B4345"/>
      <c r="C4345"/>
      <c r="D4345"/>
      <c r="E4345"/>
      <c r="F4345"/>
    </row>
    <row r="4346" spans="1:6" ht="15" x14ac:dyDescent="0.25">
      <c r="A4346"/>
      <c r="B4346"/>
      <c r="C4346"/>
      <c r="D4346"/>
      <c r="E4346"/>
      <c r="F4346"/>
    </row>
    <row r="4347" spans="1:6" ht="15" x14ac:dyDescent="0.25">
      <c r="A4347"/>
      <c r="B4347"/>
      <c r="C4347"/>
      <c r="D4347"/>
      <c r="E4347"/>
      <c r="F4347"/>
    </row>
    <row r="4348" spans="1:6" ht="15" x14ac:dyDescent="0.25">
      <c r="A4348"/>
      <c r="B4348"/>
      <c r="C4348"/>
      <c r="D4348"/>
      <c r="E4348"/>
      <c r="F4348"/>
    </row>
    <row r="4349" spans="1:6" ht="15" x14ac:dyDescent="0.25">
      <c r="A4349"/>
      <c r="B4349"/>
      <c r="C4349"/>
      <c r="D4349"/>
      <c r="E4349"/>
      <c r="F4349"/>
    </row>
    <row r="4350" spans="1:6" ht="15" x14ac:dyDescent="0.25">
      <c r="A4350"/>
      <c r="B4350"/>
      <c r="C4350"/>
      <c r="D4350"/>
      <c r="E4350"/>
      <c r="F4350"/>
    </row>
    <row r="4351" spans="1:6" ht="15" x14ac:dyDescent="0.25">
      <c r="A4351"/>
      <c r="B4351"/>
      <c r="C4351"/>
      <c r="D4351"/>
      <c r="E4351"/>
      <c r="F4351"/>
    </row>
    <row r="4352" spans="1:6" ht="15" x14ac:dyDescent="0.25">
      <c r="A4352"/>
      <c r="B4352"/>
      <c r="C4352"/>
      <c r="D4352"/>
      <c r="E4352"/>
      <c r="F4352"/>
    </row>
    <row r="4353" spans="1:6" ht="15" x14ac:dyDescent="0.25">
      <c r="A4353"/>
      <c r="B4353"/>
      <c r="C4353"/>
      <c r="D4353"/>
      <c r="E4353"/>
      <c r="F4353"/>
    </row>
    <row r="4354" spans="1:6" ht="15" x14ac:dyDescent="0.25">
      <c r="A4354"/>
      <c r="B4354"/>
      <c r="C4354"/>
      <c r="D4354"/>
      <c r="E4354"/>
      <c r="F4354"/>
    </row>
    <row r="4355" spans="1:6" ht="15" x14ac:dyDescent="0.25">
      <c r="A4355"/>
      <c r="B4355"/>
      <c r="C4355"/>
      <c r="D4355"/>
      <c r="E4355"/>
      <c r="F4355"/>
    </row>
    <row r="4356" spans="1:6" ht="15" x14ac:dyDescent="0.25">
      <c r="A4356"/>
      <c r="B4356"/>
      <c r="C4356"/>
      <c r="D4356"/>
      <c r="E4356"/>
      <c r="F4356"/>
    </row>
    <row r="4357" spans="1:6" ht="15" x14ac:dyDescent="0.25">
      <c r="A4357"/>
      <c r="B4357"/>
      <c r="C4357"/>
      <c r="D4357"/>
      <c r="E4357"/>
      <c r="F4357"/>
    </row>
    <row r="4358" spans="1:6" ht="15" x14ac:dyDescent="0.25">
      <c r="A4358"/>
      <c r="B4358"/>
      <c r="C4358"/>
      <c r="D4358"/>
      <c r="E4358"/>
      <c r="F4358"/>
    </row>
    <row r="4359" spans="1:6" ht="15" x14ac:dyDescent="0.25">
      <c r="A4359"/>
      <c r="B4359"/>
      <c r="C4359"/>
      <c r="D4359"/>
      <c r="E4359"/>
      <c r="F4359"/>
    </row>
    <row r="4360" spans="1:6" ht="15" x14ac:dyDescent="0.25">
      <c r="A4360"/>
      <c r="B4360"/>
      <c r="C4360"/>
      <c r="D4360"/>
      <c r="E4360"/>
      <c r="F4360"/>
    </row>
    <row r="4361" spans="1:6" ht="15" x14ac:dyDescent="0.25">
      <c r="A4361"/>
      <c r="B4361"/>
      <c r="C4361"/>
      <c r="D4361"/>
      <c r="E4361"/>
      <c r="F4361"/>
    </row>
    <row r="4362" spans="1:6" ht="15" x14ac:dyDescent="0.25">
      <c r="A4362"/>
      <c r="B4362"/>
      <c r="C4362"/>
      <c r="D4362"/>
      <c r="E4362"/>
      <c r="F4362"/>
    </row>
    <row r="4363" spans="1:6" ht="15" x14ac:dyDescent="0.25">
      <c r="A4363"/>
      <c r="B4363"/>
      <c r="C4363"/>
      <c r="D4363"/>
      <c r="E4363"/>
      <c r="F4363"/>
    </row>
    <row r="4364" spans="1:6" ht="15" x14ac:dyDescent="0.25">
      <c r="A4364"/>
      <c r="B4364"/>
      <c r="C4364"/>
      <c r="D4364"/>
      <c r="E4364"/>
      <c r="F4364"/>
    </row>
    <row r="4365" spans="1:6" ht="15" x14ac:dyDescent="0.25">
      <c r="A4365"/>
      <c r="B4365"/>
      <c r="C4365"/>
      <c r="D4365"/>
      <c r="E4365"/>
      <c r="F4365"/>
    </row>
    <row r="4366" spans="1:6" ht="15" x14ac:dyDescent="0.25">
      <c r="A4366"/>
      <c r="B4366"/>
      <c r="C4366"/>
      <c r="D4366"/>
      <c r="E4366"/>
      <c r="F4366"/>
    </row>
    <row r="4367" spans="1:6" ht="15" x14ac:dyDescent="0.25">
      <c r="A4367"/>
      <c r="B4367"/>
      <c r="C4367"/>
      <c r="D4367"/>
      <c r="E4367"/>
      <c r="F4367"/>
    </row>
    <row r="4368" spans="1:6" ht="15" x14ac:dyDescent="0.25">
      <c r="A4368"/>
      <c r="B4368"/>
      <c r="C4368"/>
      <c r="D4368"/>
      <c r="E4368"/>
      <c r="F4368"/>
    </row>
    <row r="4369" spans="1:6" ht="15" x14ac:dyDescent="0.25">
      <c r="A4369"/>
      <c r="B4369"/>
      <c r="C4369"/>
      <c r="D4369"/>
      <c r="E4369"/>
      <c r="F4369"/>
    </row>
    <row r="4370" spans="1:6" ht="15" x14ac:dyDescent="0.25">
      <c r="A4370"/>
      <c r="B4370"/>
      <c r="C4370"/>
      <c r="D4370"/>
      <c r="E4370"/>
      <c r="F4370"/>
    </row>
    <row r="4371" spans="1:6" ht="15" x14ac:dyDescent="0.25">
      <c r="A4371"/>
      <c r="B4371"/>
      <c r="C4371"/>
      <c r="D4371"/>
      <c r="E4371"/>
      <c r="F4371"/>
    </row>
    <row r="4372" spans="1:6" ht="15" x14ac:dyDescent="0.25">
      <c r="A4372"/>
      <c r="B4372"/>
      <c r="C4372"/>
      <c r="D4372"/>
      <c r="E4372"/>
      <c r="F4372"/>
    </row>
    <row r="4373" spans="1:6" ht="15" x14ac:dyDescent="0.25">
      <c r="A4373"/>
      <c r="B4373"/>
      <c r="C4373"/>
      <c r="D4373"/>
      <c r="E4373"/>
      <c r="F4373"/>
    </row>
    <row r="4374" spans="1:6" ht="15" x14ac:dyDescent="0.25">
      <c r="A4374"/>
      <c r="B4374"/>
      <c r="C4374"/>
      <c r="D4374"/>
      <c r="E4374"/>
      <c r="F4374"/>
    </row>
    <row r="4375" spans="1:6" ht="15" x14ac:dyDescent="0.25">
      <c r="A4375"/>
      <c r="B4375"/>
      <c r="C4375"/>
      <c r="D4375"/>
      <c r="E4375"/>
      <c r="F4375"/>
    </row>
    <row r="4376" spans="1:6" ht="15" x14ac:dyDescent="0.25">
      <c r="A4376"/>
      <c r="B4376"/>
      <c r="C4376"/>
      <c r="D4376"/>
      <c r="E4376"/>
      <c r="F4376"/>
    </row>
    <row r="4377" spans="1:6" ht="15" x14ac:dyDescent="0.25">
      <c r="A4377"/>
      <c r="B4377"/>
      <c r="C4377"/>
      <c r="D4377"/>
      <c r="E4377"/>
      <c r="F4377"/>
    </row>
    <row r="4378" spans="1:6" ht="15" x14ac:dyDescent="0.25">
      <c r="A4378"/>
      <c r="B4378"/>
      <c r="C4378"/>
      <c r="D4378"/>
      <c r="E4378"/>
      <c r="F4378"/>
    </row>
    <row r="4379" spans="1:6" ht="15" x14ac:dyDescent="0.25">
      <c r="A4379"/>
      <c r="B4379"/>
      <c r="C4379"/>
      <c r="D4379"/>
      <c r="E4379"/>
      <c r="F4379"/>
    </row>
    <row r="4380" spans="1:6" ht="15" x14ac:dyDescent="0.25">
      <c r="A4380"/>
      <c r="B4380"/>
      <c r="C4380"/>
      <c r="D4380"/>
      <c r="E4380"/>
      <c r="F4380"/>
    </row>
    <row r="4381" spans="1:6" ht="15" x14ac:dyDescent="0.25">
      <c r="A4381"/>
      <c r="B4381"/>
      <c r="C4381"/>
      <c r="D4381"/>
      <c r="E4381"/>
      <c r="F4381"/>
    </row>
    <row r="4382" spans="1:6" ht="15" x14ac:dyDescent="0.25">
      <c r="A4382"/>
      <c r="B4382"/>
      <c r="C4382"/>
      <c r="D4382"/>
      <c r="E4382"/>
      <c r="F4382"/>
    </row>
    <row r="4383" spans="1:6" ht="15" x14ac:dyDescent="0.25">
      <c r="A4383"/>
      <c r="B4383"/>
      <c r="C4383"/>
      <c r="D4383"/>
      <c r="E4383"/>
      <c r="F4383"/>
    </row>
    <row r="4384" spans="1:6" ht="15" x14ac:dyDescent="0.25">
      <c r="A4384"/>
      <c r="B4384"/>
      <c r="C4384"/>
      <c r="D4384"/>
      <c r="E4384"/>
      <c r="F4384"/>
    </row>
    <row r="4385" spans="1:6" ht="15" x14ac:dyDescent="0.25">
      <c r="A4385"/>
      <c r="B4385"/>
      <c r="C4385"/>
      <c r="D4385"/>
      <c r="E4385"/>
      <c r="F4385"/>
    </row>
    <row r="4386" spans="1:6" ht="15" x14ac:dyDescent="0.25">
      <c r="A4386"/>
      <c r="B4386"/>
      <c r="C4386"/>
      <c r="D4386"/>
      <c r="E4386"/>
      <c r="F4386"/>
    </row>
    <row r="4387" spans="1:6" ht="15" x14ac:dyDescent="0.25">
      <c r="A4387"/>
      <c r="B4387"/>
      <c r="C4387"/>
      <c r="D4387"/>
      <c r="E4387"/>
      <c r="F4387"/>
    </row>
    <row r="4388" spans="1:6" ht="15" x14ac:dyDescent="0.25">
      <c r="A4388"/>
      <c r="B4388"/>
      <c r="C4388"/>
      <c r="D4388"/>
      <c r="E4388"/>
      <c r="F4388"/>
    </row>
    <row r="4389" spans="1:6" ht="15" x14ac:dyDescent="0.25">
      <c r="A4389"/>
      <c r="B4389"/>
      <c r="C4389"/>
      <c r="D4389"/>
      <c r="E4389"/>
      <c r="F4389"/>
    </row>
    <row r="4390" spans="1:6" ht="15" x14ac:dyDescent="0.25">
      <c r="A4390"/>
      <c r="B4390"/>
      <c r="C4390"/>
      <c r="D4390"/>
      <c r="E4390"/>
      <c r="F4390"/>
    </row>
    <row r="4391" spans="1:6" ht="15" x14ac:dyDescent="0.25">
      <c r="A4391"/>
      <c r="B4391"/>
      <c r="C4391"/>
      <c r="D4391"/>
      <c r="E4391"/>
      <c r="F4391"/>
    </row>
    <row r="4392" spans="1:6" ht="15" x14ac:dyDescent="0.25">
      <c r="A4392"/>
      <c r="B4392"/>
      <c r="C4392"/>
      <c r="D4392"/>
      <c r="E4392"/>
      <c r="F4392"/>
    </row>
    <row r="4393" spans="1:6" ht="15" x14ac:dyDescent="0.25">
      <c r="A4393"/>
      <c r="B4393"/>
      <c r="C4393"/>
      <c r="D4393"/>
      <c r="E4393"/>
      <c r="F4393"/>
    </row>
    <row r="4394" spans="1:6" ht="15" x14ac:dyDescent="0.25">
      <c r="A4394"/>
      <c r="B4394"/>
      <c r="C4394"/>
      <c r="D4394"/>
      <c r="E4394"/>
      <c r="F4394"/>
    </row>
    <row r="4395" spans="1:6" ht="15" x14ac:dyDescent="0.25">
      <c r="A4395"/>
      <c r="B4395"/>
      <c r="C4395"/>
      <c r="D4395"/>
      <c r="E4395"/>
      <c r="F4395"/>
    </row>
    <row r="4396" spans="1:6" ht="15" x14ac:dyDescent="0.25">
      <c r="A4396"/>
      <c r="B4396"/>
      <c r="C4396"/>
      <c r="D4396"/>
      <c r="E4396"/>
      <c r="F4396"/>
    </row>
    <row r="4397" spans="1:6" ht="15" x14ac:dyDescent="0.25">
      <c r="A4397"/>
      <c r="B4397"/>
      <c r="C4397"/>
      <c r="D4397"/>
      <c r="E4397"/>
      <c r="F4397"/>
    </row>
    <row r="4398" spans="1:6" ht="15" x14ac:dyDescent="0.25">
      <c r="A4398"/>
      <c r="B4398"/>
      <c r="C4398"/>
      <c r="D4398"/>
      <c r="E4398"/>
      <c r="F4398"/>
    </row>
    <row r="4399" spans="1:6" ht="15" x14ac:dyDescent="0.25">
      <c r="A4399"/>
      <c r="B4399"/>
      <c r="C4399"/>
      <c r="D4399"/>
      <c r="E4399"/>
      <c r="F4399"/>
    </row>
    <row r="4400" spans="1:6" ht="15" x14ac:dyDescent="0.25">
      <c r="A4400"/>
      <c r="B4400"/>
      <c r="C4400"/>
      <c r="D4400"/>
      <c r="E4400"/>
      <c r="F4400"/>
    </row>
    <row r="4401" spans="1:6" ht="15" x14ac:dyDescent="0.25">
      <c r="A4401"/>
      <c r="B4401"/>
      <c r="C4401"/>
      <c r="D4401"/>
      <c r="E4401"/>
      <c r="F4401"/>
    </row>
    <row r="4402" spans="1:6" ht="15" x14ac:dyDescent="0.25">
      <c r="A4402"/>
      <c r="B4402"/>
      <c r="C4402"/>
      <c r="D4402"/>
      <c r="E4402"/>
      <c r="F4402"/>
    </row>
    <row r="4403" spans="1:6" ht="15" x14ac:dyDescent="0.25">
      <c r="A4403"/>
      <c r="B4403"/>
      <c r="C4403"/>
      <c r="D4403"/>
      <c r="E4403"/>
      <c r="F4403"/>
    </row>
    <row r="4404" spans="1:6" ht="15" x14ac:dyDescent="0.25">
      <c r="A4404"/>
      <c r="B4404"/>
      <c r="C4404"/>
      <c r="D4404"/>
      <c r="E4404"/>
      <c r="F4404"/>
    </row>
    <row r="4405" spans="1:6" ht="15" x14ac:dyDescent="0.25">
      <c r="A4405"/>
      <c r="B4405"/>
      <c r="C4405"/>
      <c r="D4405"/>
      <c r="E4405"/>
      <c r="F4405"/>
    </row>
    <row r="4406" spans="1:6" ht="15" x14ac:dyDescent="0.25">
      <c r="A4406"/>
      <c r="B4406"/>
      <c r="C4406"/>
      <c r="D4406"/>
      <c r="E4406"/>
      <c r="F4406"/>
    </row>
    <row r="4407" spans="1:6" ht="15" x14ac:dyDescent="0.25">
      <c r="A4407"/>
      <c r="B4407"/>
      <c r="C4407"/>
      <c r="D4407"/>
      <c r="E4407"/>
      <c r="F4407"/>
    </row>
    <row r="4408" spans="1:6" ht="15" x14ac:dyDescent="0.25">
      <c r="A4408"/>
      <c r="B4408"/>
      <c r="C4408"/>
      <c r="D4408"/>
      <c r="E4408"/>
      <c r="F4408"/>
    </row>
    <row r="4409" spans="1:6" ht="15" x14ac:dyDescent="0.25">
      <c r="A4409"/>
      <c r="B4409"/>
      <c r="C4409"/>
      <c r="D4409"/>
      <c r="E4409"/>
      <c r="F4409"/>
    </row>
    <row r="4410" spans="1:6" ht="15" x14ac:dyDescent="0.25">
      <c r="A4410"/>
      <c r="B4410"/>
      <c r="C4410"/>
      <c r="D4410"/>
      <c r="E4410"/>
      <c r="F4410"/>
    </row>
    <row r="4411" spans="1:6" ht="15" x14ac:dyDescent="0.25">
      <c r="A4411"/>
      <c r="B4411"/>
      <c r="C4411"/>
      <c r="D4411"/>
      <c r="E4411"/>
      <c r="F4411"/>
    </row>
    <row r="4412" spans="1:6" ht="15" x14ac:dyDescent="0.25">
      <c r="A4412"/>
      <c r="B4412"/>
      <c r="C4412"/>
      <c r="D4412"/>
      <c r="E4412"/>
      <c r="F4412"/>
    </row>
    <row r="4413" spans="1:6" ht="15" x14ac:dyDescent="0.25">
      <c r="A4413"/>
      <c r="B4413"/>
      <c r="C4413"/>
      <c r="D4413"/>
      <c r="E4413"/>
      <c r="F4413"/>
    </row>
    <row r="4414" spans="1:6" ht="15" x14ac:dyDescent="0.25">
      <c r="A4414"/>
      <c r="B4414"/>
      <c r="C4414"/>
      <c r="D4414"/>
      <c r="E4414"/>
      <c r="F4414"/>
    </row>
    <row r="4415" spans="1:6" ht="15" x14ac:dyDescent="0.25">
      <c r="A4415"/>
      <c r="B4415"/>
      <c r="C4415"/>
      <c r="D4415"/>
      <c r="E4415"/>
      <c r="F4415"/>
    </row>
    <row r="4416" spans="1:6" ht="15" x14ac:dyDescent="0.25">
      <c r="A4416"/>
      <c r="B4416"/>
      <c r="C4416"/>
      <c r="D4416"/>
      <c r="E4416"/>
      <c r="F4416"/>
    </row>
    <row r="4417" spans="1:6" ht="15" x14ac:dyDescent="0.25">
      <c r="A4417"/>
      <c r="B4417"/>
      <c r="C4417"/>
      <c r="D4417"/>
      <c r="E4417"/>
      <c r="F4417"/>
    </row>
    <row r="4418" spans="1:6" ht="15" x14ac:dyDescent="0.25">
      <c r="A4418"/>
      <c r="B4418"/>
      <c r="C4418"/>
      <c r="D4418"/>
      <c r="E4418"/>
      <c r="F4418"/>
    </row>
    <row r="4419" spans="1:6" ht="15" x14ac:dyDescent="0.25">
      <c r="A4419"/>
      <c r="B4419"/>
      <c r="C4419"/>
      <c r="D4419"/>
      <c r="E4419"/>
      <c r="F4419"/>
    </row>
    <row r="4420" spans="1:6" ht="15" x14ac:dyDescent="0.25">
      <c r="A4420"/>
      <c r="B4420"/>
      <c r="C4420"/>
      <c r="D4420"/>
      <c r="E4420"/>
      <c r="F4420"/>
    </row>
    <row r="4421" spans="1:6" ht="15" x14ac:dyDescent="0.25">
      <c r="A4421"/>
      <c r="B4421"/>
      <c r="C4421"/>
      <c r="D4421"/>
      <c r="E4421"/>
      <c r="F4421"/>
    </row>
    <row r="4422" spans="1:6" ht="15" x14ac:dyDescent="0.25">
      <c r="A4422"/>
      <c r="B4422"/>
      <c r="C4422"/>
      <c r="D4422"/>
      <c r="E4422"/>
      <c r="F4422"/>
    </row>
    <row r="4423" spans="1:6" ht="15" x14ac:dyDescent="0.25">
      <c r="A4423"/>
      <c r="B4423"/>
      <c r="C4423"/>
      <c r="D4423"/>
      <c r="E4423"/>
      <c r="F4423"/>
    </row>
    <row r="4424" spans="1:6" ht="15" x14ac:dyDescent="0.25">
      <c r="A4424"/>
      <c r="B4424"/>
      <c r="C4424"/>
      <c r="D4424"/>
      <c r="E4424"/>
      <c r="F4424"/>
    </row>
    <row r="4425" spans="1:6" ht="15" x14ac:dyDescent="0.25">
      <c r="A4425"/>
      <c r="B4425"/>
      <c r="C4425"/>
      <c r="D4425"/>
      <c r="E4425"/>
      <c r="F4425"/>
    </row>
    <row r="4426" spans="1:6" ht="15" x14ac:dyDescent="0.25">
      <c r="A4426"/>
      <c r="B4426"/>
      <c r="C4426"/>
      <c r="D4426"/>
      <c r="E4426"/>
      <c r="F4426"/>
    </row>
    <row r="4427" spans="1:6" ht="15" x14ac:dyDescent="0.25">
      <c r="A4427"/>
      <c r="B4427"/>
      <c r="C4427"/>
      <c r="D4427"/>
      <c r="E4427"/>
      <c r="F4427"/>
    </row>
    <row r="4428" spans="1:6" ht="15" x14ac:dyDescent="0.25">
      <c r="A4428"/>
      <c r="B4428"/>
      <c r="C4428"/>
      <c r="D4428"/>
      <c r="E4428"/>
      <c r="F4428"/>
    </row>
    <row r="4429" spans="1:6" ht="15" x14ac:dyDescent="0.25">
      <c r="A4429"/>
      <c r="B4429"/>
      <c r="C4429"/>
      <c r="D4429"/>
      <c r="E4429"/>
      <c r="F4429"/>
    </row>
    <row r="4430" spans="1:6" ht="15" x14ac:dyDescent="0.25">
      <c r="A4430"/>
      <c r="B4430"/>
      <c r="C4430"/>
      <c r="D4430"/>
      <c r="E4430"/>
      <c r="F4430"/>
    </row>
    <row r="4431" spans="1:6" ht="15" x14ac:dyDescent="0.25">
      <c r="A4431"/>
      <c r="B4431"/>
      <c r="C4431"/>
      <c r="D4431"/>
      <c r="E4431"/>
      <c r="F4431"/>
    </row>
    <row r="4432" spans="1:6" ht="15" x14ac:dyDescent="0.25">
      <c r="A4432"/>
      <c r="B4432"/>
      <c r="C4432"/>
      <c r="D4432"/>
      <c r="E4432"/>
      <c r="F4432"/>
    </row>
    <row r="4433" spans="1:6" ht="15" x14ac:dyDescent="0.25">
      <c r="A4433"/>
      <c r="B4433"/>
      <c r="C4433"/>
      <c r="D4433"/>
      <c r="E4433"/>
      <c r="F4433"/>
    </row>
    <row r="4434" spans="1:6" ht="15" x14ac:dyDescent="0.25">
      <c r="A4434"/>
      <c r="B4434"/>
      <c r="C4434"/>
      <c r="D4434"/>
      <c r="E4434"/>
      <c r="F4434"/>
    </row>
    <row r="4435" spans="1:6" ht="15" x14ac:dyDescent="0.25">
      <c r="A4435"/>
      <c r="B4435"/>
      <c r="C4435"/>
      <c r="D4435"/>
      <c r="E4435"/>
      <c r="F4435"/>
    </row>
    <row r="4436" spans="1:6" ht="15" x14ac:dyDescent="0.25">
      <c r="A4436"/>
      <c r="B4436"/>
      <c r="C4436"/>
      <c r="D4436"/>
      <c r="E4436"/>
      <c r="F4436"/>
    </row>
    <row r="4437" spans="1:6" ht="15" x14ac:dyDescent="0.25">
      <c r="A4437"/>
      <c r="B4437"/>
      <c r="C4437"/>
      <c r="D4437"/>
      <c r="E4437"/>
      <c r="F4437"/>
    </row>
    <row r="4438" spans="1:6" ht="15" x14ac:dyDescent="0.25">
      <c r="A4438"/>
      <c r="B4438"/>
      <c r="C4438"/>
      <c r="D4438"/>
      <c r="E4438"/>
      <c r="F4438"/>
    </row>
    <row r="4439" spans="1:6" ht="15" x14ac:dyDescent="0.25">
      <c r="A4439"/>
      <c r="B4439"/>
      <c r="C4439"/>
      <c r="D4439"/>
      <c r="E4439"/>
      <c r="F4439"/>
    </row>
    <row r="4440" spans="1:6" ht="15" x14ac:dyDescent="0.25">
      <c r="A4440"/>
      <c r="B4440"/>
      <c r="C4440"/>
      <c r="D4440"/>
      <c r="E4440"/>
      <c r="F4440"/>
    </row>
    <row r="4441" spans="1:6" ht="15" x14ac:dyDescent="0.25">
      <c r="A4441"/>
      <c r="B4441"/>
      <c r="C4441"/>
      <c r="D4441"/>
      <c r="E4441"/>
      <c r="F4441"/>
    </row>
    <row r="4442" spans="1:6" ht="15" x14ac:dyDescent="0.25">
      <c r="A4442"/>
      <c r="B4442"/>
      <c r="C4442"/>
      <c r="D4442"/>
      <c r="E4442"/>
      <c r="F4442"/>
    </row>
    <row r="4443" spans="1:6" ht="15" x14ac:dyDescent="0.25">
      <c r="A4443"/>
      <c r="B4443"/>
      <c r="C4443"/>
      <c r="D4443"/>
      <c r="E4443"/>
      <c r="F4443"/>
    </row>
    <row r="4444" spans="1:6" ht="15" x14ac:dyDescent="0.25">
      <c r="A4444"/>
      <c r="B4444"/>
      <c r="C4444"/>
      <c r="D4444"/>
      <c r="E4444"/>
      <c r="F4444"/>
    </row>
    <row r="4445" spans="1:6" ht="15" x14ac:dyDescent="0.25">
      <c r="A4445"/>
      <c r="B4445"/>
      <c r="C4445"/>
      <c r="D4445"/>
      <c r="E4445"/>
      <c r="F4445"/>
    </row>
    <row r="4446" spans="1:6" ht="15" x14ac:dyDescent="0.25">
      <c r="A4446"/>
      <c r="B4446"/>
      <c r="C4446"/>
      <c r="D4446"/>
      <c r="E4446"/>
      <c r="F4446"/>
    </row>
    <row r="4447" spans="1:6" ht="15" x14ac:dyDescent="0.25">
      <c r="A4447"/>
      <c r="B4447"/>
      <c r="C4447"/>
      <c r="D4447"/>
      <c r="E4447"/>
      <c r="F4447"/>
    </row>
    <row r="4448" spans="1:6" ht="15" x14ac:dyDescent="0.25">
      <c r="A4448"/>
      <c r="B4448"/>
      <c r="C4448"/>
      <c r="D4448"/>
      <c r="E4448"/>
      <c r="F4448"/>
    </row>
    <row r="4449" spans="1:6" ht="15" x14ac:dyDescent="0.25">
      <c r="A4449"/>
      <c r="B4449"/>
      <c r="C4449"/>
      <c r="D4449"/>
      <c r="E4449"/>
      <c r="F4449"/>
    </row>
    <row r="4450" spans="1:6" ht="15" x14ac:dyDescent="0.25">
      <c r="A4450"/>
      <c r="B4450"/>
      <c r="C4450"/>
      <c r="D4450"/>
      <c r="E4450"/>
      <c r="F4450"/>
    </row>
    <row r="4451" spans="1:6" ht="15" x14ac:dyDescent="0.25">
      <c r="A4451"/>
      <c r="B4451"/>
      <c r="C4451"/>
      <c r="D4451"/>
      <c r="E4451"/>
      <c r="F4451"/>
    </row>
    <row r="4452" spans="1:6" ht="15" x14ac:dyDescent="0.25">
      <c r="A4452"/>
      <c r="B4452"/>
      <c r="C4452"/>
      <c r="D4452"/>
      <c r="E4452"/>
      <c r="F4452"/>
    </row>
    <row r="4453" spans="1:6" ht="15" x14ac:dyDescent="0.25">
      <c r="A4453"/>
      <c r="B4453"/>
      <c r="C4453"/>
      <c r="D4453"/>
      <c r="E4453"/>
      <c r="F4453"/>
    </row>
    <row r="4454" spans="1:6" ht="15" x14ac:dyDescent="0.25">
      <c r="A4454"/>
      <c r="B4454"/>
      <c r="C4454"/>
      <c r="D4454"/>
      <c r="E4454"/>
      <c r="F4454"/>
    </row>
    <row r="4455" spans="1:6" ht="15" x14ac:dyDescent="0.25">
      <c r="A4455"/>
      <c r="B4455"/>
      <c r="C4455"/>
      <c r="D4455"/>
      <c r="E4455"/>
      <c r="F4455"/>
    </row>
    <row r="4456" spans="1:6" ht="15" x14ac:dyDescent="0.25">
      <c r="A4456"/>
      <c r="B4456"/>
      <c r="C4456"/>
      <c r="D4456"/>
      <c r="E4456"/>
      <c r="F4456"/>
    </row>
    <row r="4457" spans="1:6" ht="15" x14ac:dyDescent="0.25">
      <c r="A4457"/>
      <c r="B4457"/>
      <c r="C4457"/>
      <c r="D4457"/>
      <c r="E4457"/>
      <c r="F4457"/>
    </row>
    <row r="4458" spans="1:6" ht="15" x14ac:dyDescent="0.25">
      <c r="A4458"/>
      <c r="B4458"/>
      <c r="C4458"/>
      <c r="D4458"/>
      <c r="E4458"/>
      <c r="F4458"/>
    </row>
    <row r="4459" spans="1:6" ht="15" x14ac:dyDescent="0.25">
      <c r="A4459"/>
      <c r="B4459"/>
      <c r="C4459"/>
      <c r="D4459"/>
      <c r="E4459"/>
      <c r="F4459"/>
    </row>
    <row r="4460" spans="1:6" ht="15" x14ac:dyDescent="0.25">
      <c r="A4460"/>
      <c r="B4460"/>
      <c r="C4460"/>
      <c r="D4460"/>
      <c r="E4460"/>
      <c r="F4460"/>
    </row>
    <row r="4461" spans="1:6" ht="15" x14ac:dyDescent="0.25">
      <c r="A4461"/>
      <c r="B4461"/>
      <c r="C4461"/>
      <c r="D4461"/>
      <c r="E4461"/>
      <c r="F4461"/>
    </row>
    <row r="4462" spans="1:6" ht="15" x14ac:dyDescent="0.25">
      <c r="A4462"/>
      <c r="B4462"/>
      <c r="C4462"/>
      <c r="D4462"/>
      <c r="E4462"/>
      <c r="F4462"/>
    </row>
    <row r="4463" spans="1:6" ht="15" x14ac:dyDescent="0.25">
      <c r="A4463"/>
      <c r="B4463"/>
      <c r="C4463"/>
      <c r="D4463"/>
      <c r="E4463"/>
      <c r="F4463"/>
    </row>
    <row r="4464" spans="1:6" ht="15" x14ac:dyDescent="0.25">
      <c r="A4464"/>
      <c r="B4464"/>
      <c r="C4464"/>
      <c r="D4464"/>
      <c r="E4464"/>
      <c r="F4464"/>
    </row>
    <row r="4465" spans="1:6" ht="15" x14ac:dyDescent="0.25">
      <c r="A4465"/>
      <c r="B4465"/>
      <c r="C4465"/>
      <c r="D4465"/>
      <c r="E4465"/>
      <c r="F4465"/>
    </row>
    <row r="4466" spans="1:6" ht="15" x14ac:dyDescent="0.25">
      <c r="A4466"/>
      <c r="B4466"/>
      <c r="C4466"/>
      <c r="D4466"/>
      <c r="E4466"/>
      <c r="F4466"/>
    </row>
    <row r="4467" spans="1:6" ht="15" x14ac:dyDescent="0.25">
      <c r="A4467"/>
      <c r="B4467"/>
      <c r="C4467"/>
      <c r="D4467"/>
      <c r="E4467"/>
      <c r="F4467"/>
    </row>
    <row r="4468" spans="1:6" ht="15" x14ac:dyDescent="0.25">
      <c r="A4468"/>
      <c r="B4468"/>
      <c r="C4468"/>
      <c r="D4468"/>
      <c r="E4468"/>
      <c r="F4468"/>
    </row>
    <row r="4469" spans="1:6" ht="15" x14ac:dyDescent="0.25">
      <c r="A4469"/>
      <c r="B4469"/>
      <c r="C4469"/>
      <c r="D4469"/>
      <c r="E4469"/>
      <c r="F4469"/>
    </row>
    <row r="4470" spans="1:6" ht="15" x14ac:dyDescent="0.25">
      <c r="A4470"/>
      <c r="B4470"/>
      <c r="C4470"/>
      <c r="D4470"/>
      <c r="E4470"/>
      <c r="F4470"/>
    </row>
    <row r="4471" spans="1:6" ht="15" x14ac:dyDescent="0.25">
      <c r="A4471"/>
      <c r="B4471"/>
      <c r="C4471"/>
      <c r="D4471"/>
      <c r="E4471"/>
      <c r="F4471"/>
    </row>
    <row r="4472" spans="1:6" ht="15" x14ac:dyDescent="0.25">
      <c r="A4472"/>
      <c r="B4472"/>
      <c r="C4472"/>
      <c r="D4472"/>
      <c r="E4472"/>
      <c r="F4472"/>
    </row>
    <row r="4473" spans="1:6" ht="15" x14ac:dyDescent="0.25">
      <c r="A4473"/>
      <c r="B4473"/>
      <c r="C4473"/>
      <c r="D4473"/>
      <c r="E4473"/>
      <c r="F4473"/>
    </row>
    <row r="4474" spans="1:6" ht="15" x14ac:dyDescent="0.25">
      <c r="A4474"/>
      <c r="B4474"/>
      <c r="C4474"/>
      <c r="D4474"/>
      <c r="E4474"/>
      <c r="F4474"/>
    </row>
    <row r="4475" spans="1:6" ht="15" x14ac:dyDescent="0.25">
      <c r="A4475"/>
      <c r="B4475"/>
      <c r="C4475"/>
      <c r="D4475"/>
      <c r="E4475"/>
      <c r="F4475"/>
    </row>
    <row r="4476" spans="1:6" ht="15" x14ac:dyDescent="0.25">
      <c r="A4476"/>
      <c r="B4476"/>
      <c r="C4476"/>
      <c r="D4476"/>
      <c r="E4476"/>
      <c r="F4476"/>
    </row>
    <row r="4477" spans="1:6" ht="15" x14ac:dyDescent="0.25">
      <c r="A4477"/>
      <c r="B4477"/>
      <c r="C4477"/>
      <c r="D4477"/>
      <c r="E4477"/>
      <c r="F4477"/>
    </row>
    <row r="4478" spans="1:6" ht="15" x14ac:dyDescent="0.25">
      <c r="A4478"/>
      <c r="B4478"/>
      <c r="C4478"/>
      <c r="D4478"/>
      <c r="E4478"/>
      <c r="F4478"/>
    </row>
    <row r="4479" spans="1:6" ht="15" x14ac:dyDescent="0.25">
      <c r="A4479"/>
      <c r="B4479"/>
      <c r="C4479"/>
      <c r="D4479"/>
      <c r="E4479"/>
      <c r="F4479"/>
    </row>
    <row r="4480" spans="1:6" ht="15" x14ac:dyDescent="0.25">
      <c r="A4480"/>
      <c r="B4480"/>
      <c r="C4480"/>
      <c r="D4480"/>
      <c r="E4480"/>
      <c r="F4480"/>
    </row>
    <row r="4481" spans="1:6" ht="15" x14ac:dyDescent="0.25">
      <c r="A4481"/>
      <c r="B4481"/>
      <c r="C4481"/>
      <c r="D4481"/>
      <c r="E4481"/>
      <c r="F4481"/>
    </row>
    <row r="4482" spans="1:6" ht="15" x14ac:dyDescent="0.25">
      <c r="A4482"/>
      <c r="B4482"/>
      <c r="C4482"/>
      <c r="D4482"/>
      <c r="E4482"/>
      <c r="F4482"/>
    </row>
    <row r="4483" spans="1:6" ht="15" x14ac:dyDescent="0.25">
      <c r="A4483"/>
      <c r="B4483"/>
      <c r="C4483"/>
      <c r="D4483"/>
      <c r="E4483"/>
      <c r="F4483"/>
    </row>
    <row r="4484" spans="1:6" ht="15" x14ac:dyDescent="0.25">
      <c r="A4484"/>
      <c r="B4484"/>
      <c r="C4484"/>
      <c r="D4484"/>
      <c r="E4484"/>
      <c r="F4484"/>
    </row>
    <row r="4485" spans="1:6" ht="15" x14ac:dyDescent="0.25">
      <c r="A4485"/>
      <c r="B4485"/>
      <c r="C4485"/>
      <c r="D4485"/>
      <c r="E4485"/>
      <c r="F4485"/>
    </row>
    <row r="4486" spans="1:6" ht="15" x14ac:dyDescent="0.25">
      <c r="A4486"/>
      <c r="B4486"/>
      <c r="C4486"/>
      <c r="D4486"/>
      <c r="E4486"/>
      <c r="F4486"/>
    </row>
    <row r="4487" spans="1:6" ht="15" x14ac:dyDescent="0.25">
      <c r="A4487"/>
      <c r="B4487"/>
      <c r="C4487"/>
      <c r="D4487"/>
      <c r="E4487"/>
      <c r="F4487"/>
    </row>
    <row r="4488" spans="1:6" ht="15" x14ac:dyDescent="0.25">
      <c r="A4488"/>
      <c r="B4488"/>
      <c r="C4488"/>
      <c r="D4488"/>
      <c r="E4488"/>
      <c r="F4488"/>
    </row>
    <row r="4489" spans="1:6" ht="15" x14ac:dyDescent="0.25">
      <c r="A4489"/>
      <c r="B4489"/>
      <c r="C4489"/>
      <c r="D4489"/>
      <c r="E4489"/>
      <c r="F4489"/>
    </row>
    <row r="4490" spans="1:6" ht="15" x14ac:dyDescent="0.25">
      <c r="A4490"/>
      <c r="B4490"/>
      <c r="C4490"/>
      <c r="D4490"/>
      <c r="E4490"/>
      <c r="F4490"/>
    </row>
    <row r="4491" spans="1:6" ht="15" x14ac:dyDescent="0.25">
      <c r="A4491"/>
      <c r="B4491"/>
      <c r="C4491"/>
      <c r="D4491"/>
      <c r="E4491"/>
      <c r="F4491"/>
    </row>
    <row r="4492" spans="1:6" ht="15" x14ac:dyDescent="0.25">
      <c r="A4492"/>
      <c r="B4492"/>
      <c r="C4492"/>
      <c r="D4492"/>
      <c r="E4492"/>
      <c r="F4492"/>
    </row>
    <row r="4493" spans="1:6" ht="15" x14ac:dyDescent="0.25">
      <c r="A4493"/>
      <c r="B4493"/>
      <c r="C4493"/>
      <c r="D4493"/>
      <c r="E4493"/>
      <c r="F4493"/>
    </row>
    <row r="4494" spans="1:6" ht="15" x14ac:dyDescent="0.25">
      <c r="A4494"/>
      <c r="B4494"/>
      <c r="C4494"/>
      <c r="D4494"/>
      <c r="E4494"/>
      <c r="F4494"/>
    </row>
    <row r="4495" spans="1:6" ht="15" x14ac:dyDescent="0.25">
      <c r="A4495"/>
      <c r="B4495"/>
      <c r="C4495"/>
      <c r="D4495"/>
      <c r="E4495"/>
      <c r="F4495"/>
    </row>
    <row r="4496" spans="1:6" ht="15" x14ac:dyDescent="0.25">
      <c r="A4496"/>
      <c r="B4496"/>
      <c r="C4496"/>
      <c r="D4496"/>
      <c r="E4496"/>
      <c r="F4496"/>
    </row>
    <row r="4497" spans="1:6" ht="15" x14ac:dyDescent="0.25">
      <c r="A4497"/>
      <c r="B4497"/>
      <c r="C4497"/>
      <c r="D4497"/>
      <c r="E4497"/>
      <c r="F4497"/>
    </row>
    <row r="4498" spans="1:6" ht="15" x14ac:dyDescent="0.25">
      <c r="A4498"/>
      <c r="B4498"/>
      <c r="C4498"/>
      <c r="D4498"/>
      <c r="E4498"/>
      <c r="F4498"/>
    </row>
    <row r="4499" spans="1:6" ht="15" x14ac:dyDescent="0.25">
      <c r="A4499"/>
      <c r="B4499"/>
      <c r="C4499"/>
      <c r="D4499"/>
      <c r="E4499"/>
      <c r="F4499"/>
    </row>
    <row r="4500" spans="1:6" ht="15" x14ac:dyDescent="0.25">
      <c r="A4500"/>
      <c r="B4500"/>
      <c r="C4500"/>
      <c r="D4500"/>
      <c r="E4500"/>
      <c r="F4500"/>
    </row>
    <row r="4501" spans="1:6" ht="15" x14ac:dyDescent="0.25">
      <c r="A4501"/>
      <c r="B4501"/>
      <c r="C4501"/>
      <c r="D4501"/>
      <c r="E4501"/>
      <c r="F4501"/>
    </row>
    <row r="4502" spans="1:6" ht="15" x14ac:dyDescent="0.25">
      <c r="A4502"/>
      <c r="B4502"/>
      <c r="C4502"/>
      <c r="D4502"/>
      <c r="E4502"/>
      <c r="F4502"/>
    </row>
    <row r="4503" spans="1:6" ht="15" x14ac:dyDescent="0.25">
      <c r="A4503"/>
      <c r="B4503"/>
      <c r="C4503"/>
      <c r="D4503"/>
      <c r="E4503"/>
      <c r="F4503"/>
    </row>
    <row r="4504" spans="1:6" ht="15" x14ac:dyDescent="0.25">
      <c r="A4504"/>
      <c r="B4504"/>
      <c r="C4504"/>
      <c r="D4504"/>
      <c r="E4504"/>
      <c r="F4504"/>
    </row>
    <row r="4505" spans="1:6" ht="15" x14ac:dyDescent="0.25">
      <c r="A4505"/>
      <c r="B4505"/>
      <c r="C4505"/>
      <c r="D4505"/>
      <c r="E4505"/>
      <c r="F4505"/>
    </row>
    <row r="4506" spans="1:6" ht="15" x14ac:dyDescent="0.25">
      <c r="A4506"/>
      <c r="B4506"/>
      <c r="C4506"/>
      <c r="D4506"/>
      <c r="E4506"/>
      <c r="F4506"/>
    </row>
    <row r="4507" spans="1:6" ht="15" x14ac:dyDescent="0.25">
      <c r="A4507"/>
      <c r="B4507"/>
      <c r="C4507"/>
      <c r="D4507"/>
      <c r="E4507"/>
      <c r="F4507"/>
    </row>
    <row r="4508" spans="1:6" ht="15" x14ac:dyDescent="0.25">
      <c r="A4508"/>
      <c r="B4508"/>
      <c r="C4508"/>
      <c r="D4508"/>
      <c r="E4508"/>
      <c r="F4508"/>
    </row>
    <row r="4509" spans="1:6" ht="15" x14ac:dyDescent="0.25">
      <c r="A4509"/>
      <c r="B4509"/>
      <c r="C4509"/>
      <c r="D4509"/>
      <c r="E4509"/>
      <c r="F4509"/>
    </row>
    <row r="4510" spans="1:6" ht="15" x14ac:dyDescent="0.25">
      <c r="A4510"/>
      <c r="B4510"/>
      <c r="C4510"/>
      <c r="D4510"/>
      <c r="E4510"/>
      <c r="F4510"/>
    </row>
    <row r="4511" spans="1:6" ht="15" x14ac:dyDescent="0.25">
      <c r="A4511"/>
      <c r="B4511"/>
      <c r="C4511"/>
      <c r="D4511"/>
      <c r="E4511"/>
      <c r="F4511"/>
    </row>
    <row r="4512" spans="1:6" ht="15" x14ac:dyDescent="0.25">
      <c r="A4512"/>
      <c r="B4512"/>
      <c r="C4512"/>
      <c r="D4512"/>
      <c r="E4512"/>
      <c r="F4512"/>
    </row>
    <row r="4513" spans="1:6" ht="15" x14ac:dyDescent="0.25">
      <c r="A4513"/>
      <c r="B4513"/>
      <c r="C4513"/>
      <c r="D4513"/>
      <c r="E4513"/>
      <c r="F4513"/>
    </row>
    <row r="4514" spans="1:6" ht="15" x14ac:dyDescent="0.25">
      <c r="A4514"/>
      <c r="B4514"/>
      <c r="C4514"/>
      <c r="D4514"/>
      <c r="E4514"/>
      <c r="F4514"/>
    </row>
    <row r="4515" spans="1:6" ht="15" x14ac:dyDescent="0.25">
      <c r="A4515"/>
      <c r="B4515"/>
      <c r="C4515"/>
      <c r="D4515"/>
      <c r="E4515"/>
      <c r="F4515"/>
    </row>
    <row r="4516" spans="1:6" ht="15" x14ac:dyDescent="0.25">
      <c r="A4516"/>
      <c r="B4516"/>
      <c r="C4516"/>
      <c r="D4516"/>
      <c r="E4516"/>
      <c r="F4516"/>
    </row>
    <row r="4517" spans="1:6" ht="15" x14ac:dyDescent="0.25">
      <c r="A4517"/>
      <c r="B4517"/>
      <c r="C4517"/>
      <c r="D4517"/>
      <c r="E4517"/>
      <c r="F4517"/>
    </row>
    <row r="4518" spans="1:6" ht="15" x14ac:dyDescent="0.25">
      <c r="A4518"/>
      <c r="B4518"/>
      <c r="C4518"/>
      <c r="D4518"/>
      <c r="E4518"/>
      <c r="F4518"/>
    </row>
    <row r="4519" spans="1:6" ht="15" x14ac:dyDescent="0.25">
      <c r="A4519"/>
      <c r="B4519"/>
      <c r="C4519"/>
      <c r="D4519"/>
      <c r="E4519"/>
      <c r="F4519"/>
    </row>
    <row r="4520" spans="1:6" ht="15" x14ac:dyDescent="0.25">
      <c r="A4520"/>
      <c r="B4520"/>
      <c r="C4520"/>
      <c r="D4520"/>
      <c r="E4520"/>
      <c r="F4520"/>
    </row>
    <row r="4521" spans="1:6" ht="15" x14ac:dyDescent="0.25">
      <c r="A4521"/>
      <c r="B4521"/>
      <c r="C4521"/>
      <c r="D4521"/>
      <c r="E4521"/>
      <c r="F4521"/>
    </row>
    <row r="4522" spans="1:6" ht="15" x14ac:dyDescent="0.25">
      <c r="A4522"/>
      <c r="B4522"/>
      <c r="C4522"/>
      <c r="D4522"/>
      <c r="E4522"/>
      <c r="F4522"/>
    </row>
    <row r="4523" spans="1:6" ht="15" x14ac:dyDescent="0.25">
      <c r="A4523"/>
      <c r="B4523"/>
      <c r="C4523"/>
      <c r="D4523"/>
      <c r="E4523"/>
      <c r="F4523"/>
    </row>
    <row r="4524" spans="1:6" ht="15" x14ac:dyDescent="0.25">
      <c r="A4524"/>
      <c r="B4524"/>
      <c r="C4524"/>
      <c r="D4524"/>
      <c r="E4524"/>
      <c r="F4524"/>
    </row>
    <row r="4525" spans="1:6" ht="15" x14ac:dyDescent="0.25">
      <c r="A4525"/>
      <c r="B4525"/>
      <c r="C4525"/>
      <c r="D4525"/>
      <c r="E4525"/>
      <c r="F4525"/>
    </row>
    <row r="4526" spans="1:6" ht="15" x14ac:dyDescent="0.25">
      <c r="A4526"/>
      <c r="B4526"/>
      <c r="C4526"/>
      <c r="D4526"/>
      <c r="E4526"/>
      <c r="F4526"/>
    </row>
    <row r="4527" spans="1:6" ht="15" x14ac:dyDescent="0.25">
      <c r="A4527"/>
      <c r="B4527"/>
      <c r="C4527"/>
      <c r="D4527"/>
      <c r="E4527"/>
      <c r="F4527"/>
    </row>
    <row r="4528" spans="1:6" ht="15" x14ac:dyDescent="0.25">
      <c r="A4528"/>
      <c r="B4528"/>
      <c r="C4528"/>
      <c r="D4528"/>
      <c r="E4528"/>
      <c r="F4528"/>
    </row>
    <row r="4529" spans="1:6" ht="15" x14ac:dyDescent="0.25">
      <c r="A4529"/>
      <c r="B4529"/>
      <c r="C4529"/>
      <c r="D4529"/>
      <c r="E4529"/>
      <c r="F4529"/>
    </row>
    <row r="4530" spans="1:6" ht="15" x14ac:dyDescent="0.25">
      <c r="A4530"/>
      <c r="B4530"/>
      <c r="C4530"/>
      <c r="D4530"/>
      <c r="E4530"/>
      <c r="F4530"/>
    </row>
    <row r="4531" spans="1:6" ht="15" x14ac:dyDescent="0.25">
      <c r="A4531"/>
      <c r="B4531"/>
      <c r="C4531"/>
      <c r="D4531"/>
      <c r="E4531"/>
      <c r="F4531"/>
    </row>
    <row r="4532" spans="1:6" ht="15" x14ac:dyDescent="0.25">
      <c r="A4532"/>
      <c r="B4532"/>
      <c r="C4532"/>
      <c r="D4532"/>
      <c r="E4532"/>
      <c r="F4532"/>
    </row>
    <row r="4533" spans="1:6" ht="15" x14ac:dyDescent="0.25">
      <c r="A4533"/>
      <c r="B4533"/>
      <c r="C4533"/>
      <c r="D4533"/>
      <c r="E4533"/>
      <c r="F4533"/>
    </row>
    <row r="4534" spans="1:6" ht="15" x14ac:dyDescent="0.25">
      <c r="A4534"/>
      <c r="B4534"/>
      <c r="C4534"/>
      <c r="D4534"/>
      <c r="E4534"/>
      <c r="F4534"/>
    </row>
    <row r="4535" spans="1:6" ht="15" x14ac:dyDescent="0.25">
      <c r="A4535"/>
      <c r="B4535"/>
      <c r="C4535"/>
      <c r="D4535"/>
      <c r="E4535"/>
      <c r="F4535"/>
    </row>
    <row r="4536" spans="1:6" ht="15" x14ac:dyDescent="0.25">
      <c r="A4536"/>
      <c r="B4536"/>
      <c r="C4536"/>
      <c r="D4536"/>
      <c r="E4536"/>
      <c r="F4536"/>
    </row>
    <row r="4537" spans="1:6" ht="15" x14ac:dyDescent="0.25">
      <c r="A4537"/>
      <c r="B4537"/>
      <c r="C4537"/>
      <c r="D4537"/>
      <c r="E4537"/>
      <c r="F4537"/>
    </row>
    <row r="4538" spans="1:6" ht="15" x14ac:dyDescent="0.25">
      <c r="A4538"/>
      <c r="B4538"/>
      <c r="C4538"/>
      <c r="D4538"/>
      <c r="E4538"/>
      <c r="F4538"/>
    </row>
    <row r="4539" spans="1:6" ht="15" x14ac:dyDescent="0.25">
      <c r="A4539"/>
      <c r="B4539"/>
      <c r="C4539"/>
      <c r="D4539"/>
      <c r="E4539"/>
      <c r="F4539"/>
    </row>
    <row r="4540" spans="1:6" ht="15" x14ac:dyDescent="0.25">
      <c r="A4540"/>
      <c r="B4540"/>
      <c r="C4540"/>
      <c r="D4540"/>
      <c r="E4540"/>
      <c r="F4540"/>
    </row>
    <row r="4541" spans="1:6" ht="15" x14ac:dyDescent="0.25">
      <c r="A4541"/>
      <c r="B4541"/>
      <c r="C4541"/>
      <c r="D4541"/>
      <c r="E4541"/>
      <c r="F4541"/>
    </row>
    <row r="4542" spans="1:6" ht="15" x14ac:dyDescent="0.25">
      <c r="A4542"/>
      <c r="B4542"/>
      <c r="C4542"/>
      <c r="D4542"/>
      <c r="E4542"/>
      <c r="F4542"/>
    </row>
    <row r="4543" spans="1:6" ht="15" x14ac:dyDescent="0.25">
      <c r="A4543"/>
      <c r="B4543"/>
      <c r="C4543"/>
      <c r="D4543"/>
      <c r="E4543"/>
      <c r="F4543"/>
    </row>
    <row r="4544" spans="1:6" ht="15" x14ac:dyDescent="0.25">
      <c r="A4544"/>
      <c r="B4544"/>
      <c r="C4544"/>
      <c r="D4544"/>
      <c r="E4544"/>
      <c r="F4544"/>
    </row>
    <row r="4545" spans="1:6" ht="15" x14ac:dyDescent="0.25">
      <c r="A4545"/>
      <c r="B4545"/>
      <c r="C4545"/>
      <c r="D4545"/>
      <c r="E4545"/>
      <c r="F4545"/>
    </row>
    <row r="4546" spans="1:6" ht="15" x14ac:dyDescent="0.25">
      <c r="A4546"/>
      <c r="B4546"/>
      <c r="C4546"/>
      <c r="D4546"/>
      <c r="E4546"/>
      <c r="F4546"/>
    </row>
    <row r="4547" spans="1:6" ht="15" x14ac:dyDescent="0.25">
      <c r="A4547"/>
      <c r="B4547"/>
      <c r="C4547"/>
      <c r="D4547"/>
      <c r="E4547"/>
      <c r="F4547"/>
    </row>
    <row r="4548" spans="1:6" ht="15" x14ac:dyDescent="0.25">
      <c r="A4548"/>
      <c r="B4548"/>
      <c r="C4548"/>
      <c r="D4548"/>
      <c r="E4548"/>
      <c r="F4548"/>
    </row>
    <row r="4549" spans="1:6" ht="15" x14ac:dyDescent="0.25">
      <c r="A4549"/>
      <c r="B4549"/>
      <c r="C4549"/>
      <c r="D4549"/>
      <c r="E4549"/>
      <c r="F4549"/>
    </row>
    <row r="4550" spans="1:6" ht="15" x14ac:dyDescent="0.25">
      <c r="A4550"/>
      <c r="B4550"/>
      <c r="C4550"/>
      <c r="D4550"/>
      <c r="E4550"/>
      <c r="F4550"/>
    </row>
    <row r="4551" spans="1:6" ht="15" x14ac:dyDescent="0.25">
      <c r="A4551"/>
      <c r="B4551"/>
      <c r="C4551"/>
      <c r="D4551"/>
      <c r="E4551"/>
      <c r="F4551"/>
    </row>
    <row r="4552" spans="1:6" ht="15" x14ac:dyDescent="0.25">
      <c r="A4552"/>
      <c r="B4552"/>
      <c r="C4552"/>
      <c r="D4552"/>
      <c r="E4552"/>
      <c r="F4552"/>
    </row>
    <row r="4553" spans="1:6" ht="15" x14ac:dyDescent="0.25">
      <c r="A4553"/>
      <c r="B4553"/>
      <c r="C4553"/>
      <c r="D4553"/>
      <c r="E4553"/>
      <c r="F4553"/>
    </row>
    <row r="4554" spans="1:6" ht="15" x14ac:dyDescent="0.25">
      <c r="A4554"/>
      <c r="B4554"/>
      <c r="C4554"/>
      <c r="D4554"/>
      <c r="E4554"/>
      <c r="F4554"/>
    </row>
    <row r="4555" spans="1:6" ht="15" x14ac:dyDescent="0.25">
      <c r="A4555"/>
      <c r="B4555"/>
      <c r="C4555"/>
      <c r="D4555"/>
      <c r="E4555"/>
      <c r="F4555"/>
    </row>
    <row r="4556" spans="1:6" ht="15" x14ac:dyDescent="0.25">
      <c r="A4556"/>
      <c r="B4556"/>
      <c r="C4556"/>
      <c r="D4556"/>
      <c r="E4556"/>
      <c r="F4556"/>
    </row>
    <row r="4557" spans="1:6" ht="15" x14ac:dyDescent="0.25">
      <c r="A4557"/>
      <c r="B4557"/>
      <c r="C4557"/>
      <c r="D4557"/>
      <c r="E4557"/>
      <c r="F4557"/>
    </row>
    <row r="4558" spans="1:6" ht="15" x14ac:dyDescent="0.25">
      <c r="A4558"/>
      <c r="B4558"/>
      <c r="C4558"/>
      <c r="D4558"/>
      <c r="E4558"/>
      <c r="F4558"/>
    </row>
    <row r="4559" spans="1:6" ht="15" x14ac:dyDescent="0.25">
      <c r="A4559"/>
      <c r="B4559"/>
      <c r="C4559"/>
      <c r="D4559"/>
      <c r="E4559"/>
      <c r="F4559"/>
    </row>
    <row r="4560" spans="1:6" ht="15" x14ac:dyDescent="0.25">
      <c r="A4560"/>
      <c r="B4560"/>
      <c r="C4560"/>
      <c r="D4560"/>
      <c r="E4560"/>
      <c r="F4560"/>
    </row>
    <row r="4561" spans="1:6" ht="15" x14ac:dyDescent="0.25">
      <c r="A4561"/>
      <c r="B4561"/>
      <c r="C4561"/>
      <c r="D4561"/>
      <c r="E4561"/>
      <c r="F4561"/>
    </row>
    <row r="4562" spans="1:6" ht="15" x14ac:dyDescent="0.25">
      <c r="A4562"/>
      <c r="B4562"/>
      <c r="C4562"/>
      <c r="D4562"/>
      <c r="E4562"/>
      <c r="F4562"/>
    </row>
    <row r="4563" spans="1:6" ht="15" x14ac:dyDescent="0.25">
      <c r="A4563"/>
      <c r="B4563"/>
      <c r="C4563"/>
      <c r="D4563"/>
      <c r="E4563"/>
      <c r="F4563"/>
    </row>
    <row r="4564" spans="1:6" ht="15" x14ac:dyDescent="0.25">
      <c r="A4564"/>
      <c r="B4564"/>
      <c r="C4564"/>
      <c r="D4564"/>
      <c r="E4564"/>
      <c r="F4564"/>
    </row>
    <row r="4565" spans="1:6" ht="15" x14ac:dyDescent="0.25">
      <c r="A4565"/>
      <c r="B4565"/>
      <c r="C4565"/>
      <c r="D4565"/>
      <c r="E4565"/>
      <c r="F4565"/>
    </row>
    <row r="4566" spans="1:6" ht="15" x14ac:dyDescent="0.25">
      <c r="A4566"/>
      <c r="B4566"/>
      <c r="C4566"/>
      <c r="D4566"/>
      <c r="E4566"/>
      <c r="F4566"/>
    </row>
    <row r="4567" spans="1:6" ht="15" x14ac:dyDescent="0.25">
      <c r="A4567"/>
      <c r="B4567"/>
      <c r="C4567"/>
      <c r="D4567"/>
      <c r="E4567"/>
      <c r="F4567"/>
    </row>
    <row r="4568" spans="1:6" ht="15" x14ac:dyDescent="0.25">
      <c r="A4568"/>
      <c r="B4568"/>
      <c r="C4568"/>
      <c r="D4568"/>
      <c r="E4568"/>
      <c r="F4568"/>
    </row>
    <row r="4569" spans="1:6" ht="15" x14ac:dyDescent="0.25">
      <c r="A4569"/>
      <c r="B4569"/>
      <c r="C4569"/>
      <c r="D4569"/>
      <c r="E4569"/>
      <c r="F4569"/>
    </row>
    <row r="4570" spans="1:6" ht="15" x14ac:dyDescent="0.25">
      <c r="A4570"/>
      <c r="B4570"/>
      <c r="C4570"/>
      <c r="D4570"/>
      <c r="E4570"/>
      <c r="F4570"/>
    </row>
    <row r="4571" spans="1:6" ht="15" x14ac:dyDescent="0.25">
      <c r="A4571"/>
      <c r="B4571"/>
      <c r="C4571"/>
      <c r="D4571"/>
      <c r="E4571"/>
      <c r="F4571"/>
    </row>
    <row r="4572" spans="1:6" ht="15" x14ac:dyDescent="0.25">
      <c r="A4572"/>
      <c r="B4572"/>
      <c r="C4572"/>
      <c r="D4572"/>
      <c r="E4572"/>
      <c r="F4572"/>
    </row>
    <row r="4573" spans="1:6" ht="15" x14ac:dyDescent="0.25">
      <c r="A4573"/>
      <c r="B4573"/>
      <c r="C4573"/>
      <c r="D4573"/>
      <c r="E4573"/>
      <c r="F4573"/>
    </row>
    <row r="4574" spans="1:6" ht="15" x14ac:dyDescent="0.25">
      <c r="A4574"/>
      <c r="B4574"/>
      <c r="C4574"/>
      <c r="D4574"/>
      <c r="E4574"/>
      <c r="F4574"/>
    </row>
    <row r="4575" spans="1:6" ht="15" x14ac:dyDescent="0.25">
      <c r="A4575"/>
      <c r="B4575"/>
      <c r="C4575"/>
      <c r="D4575"/>
      <c r="E4575"/>
      <c r="F4575"/>
    </row>
    <row r="4576" spans="1:6" ht="15" x14ac:dyDescent="0.25">
      <c r="A4576"/>
      <c r="B4576"/>
      <c r="C4576"/>
      <c r="D4576"/>
      <c r="E4576"/>
      <c r="F4576"/>
    </row>
    <row r="4577" spans="1:6" ht="15" x14ac:dyDescent="0.25">
      <c r="A4577"/>
      <c r="B4577"/>
      <c r="C4577"/>
      <c r="D4577"/>
      <c r="E4577"/>
      <c r="F4577"/>
    </row>
    <row r="4578" spans="1:6" ht="15" x14ac:dyDescent="0.25">
      <c r="A4578"/>
      <c r="B4578"/>
      <c r="C4578"/>
      <c r="D4578"/>
      <c r="E4578"/>
      <c r="F4578"/>
    </row>
    <row r="4579" spans="1:6" ht="15" x14ac:dyDescent="0.25">
      <c r="A4579"/>
      <c r="B4579"/>
      <c r="C4579"/>
      <c r="D4579"/>
      <c r="E4579"/>
      <c r="F4579"/>
    </row>
    <row r="4580" spans="1:6" ht="15" x14ac:dyDescent="0.25">
      <c r="A4580"/>
      <c r="B4580"/>
      <c r="C4580"/>
      <c r="D4580"/>
      <c r="E4580"/>
      <c r="F4580"/>
    </row>
    <row r="4581" spans="1:6" ht="15" x14ac:dyDescent="0.25">
      <c r="A4581"/>
      <c r="B4581"/>
      <c r="C4581"/>
      <c r="D4581"/>
      <c r="E4581"/>
      <c r="F4581"/>
    </row>
    <row r="4582" spans="1:6" ht="15" x14ac:dyDescent="0.25">
      <c r="A4582"/>
      <c r="B4582"/>
      <c r="C4582"/>
      <c r="D4582"/>
      <c r="E4582"/>
      <c r="F4582"/>
    </row>
    <row r="4583" spans="1:6" ht="15" x14ac:dyDescent="0.25">
      <c r="A4583"/>
      <c r="B4583"/>
      <c r="C4583"/>
      <c r="D4583"/>
      <c r="E4583"/>
      <c r="F4583"/>
    </row>
    <row r="4584" spans="1:6" ht="15" x14ac:dyDescent="0.25">
      <c r="A4584"/>
      <c r="B4584"/>
      <c r="C4584"/>
      <c r="D4584"/>
      <c r="E4584"/>
      <c r="F4584"/>
    </row>
    <row r="4585" spans="1:6" ht="15" x14ac:dyDescent="0.25">
      <c r="A4585"/>
      <c r="B4585"/>
      <c r="C4585"/>
      <c r="D4585"/>
      <c r="E4585"/>
      <c r="F4585"/>
    </row>
    <row r="4586" spans="1:6" ht="15" x14ac:dyDescent="0.25">
      <c r="A4586"/>
      <c r="B4586"/>
      <c r="C4586"/>
      <c r="D4586"/>
      <c r="E4586"/>
      <c r="F4586"/>
    </row>
    <row r="4587" spans="1:6" ht="15" x14ac:dyDescent="0.25">
      <c r="A4587"/>
      <c r="B4587"/>
      <c r="C4587"/>
      <c r="D4587"/>
      <c r="E4587"/>
      <c r="F4587"/>
    </row>
    <row r="4588" spans="1:6" ht="15" x14ac:dyDescent="0.25">
      <c r="A4588"/>
      <c r="B4588"/>
      <c r="C4588"/>
      <c r="D4588"/>
      <c r="E4588"/>
      <c r="F4588"/>
    </row>
    <row r="4589" spans="1:6" ht="15" x14ac:dyDescent="0.25">
      <c r="A4589"/>
      <c r="B4589"/>
      <c r="C4589"/>
      <c r="D4589"/>
      <c r="E4589"/>
      <c r="F4589"/>
    </row>
    <row r="4590" spans="1:6" ht="15" x14ac:dyDescent="0.25">
      <c r="A4590"/>
      <c r="B4590"/>
      <c r="C4590"/>
      <c r="D4590"/>
      <c r="E4590"/>
      <c r="F4590"/>
    </row>
    <row r="4591" spans="1:6" ht="15" x14ac:dyDescent="0.25">
      <c r="A4591"/>
      <c r="B4591"/>
      <c r="C4591"/>
      <c r="D4591"/>
      <c r="E4591"/>
      <c r="F4591"/>
    </row>
    <row r="4592" spans="1:6" ht="15" x14ac:dyDescent="0.25">
      <c r="A4592"/>
      <c r="B4592"/>
      <c r="C4592"/>
      <c r="D4592"/>
      <c r="E4592"/>
      <c r="F4592"/>
    </row>
    <row r="4593" spans="1:6" ht="15" x14ac:dyDescent="0.25">
      <c r="A4593"/>
      <c r="B4593"/>
      <c r="C4593"/>
      <c r="D4593"/>
      <c r="E4593"/>
      <c r="F4593"/>
    </row>
    <row r="4594" spans="1:6" ht="15" x14ac:dyDescent="0.25">
      <c r="A4594"/>
      <c r="B4594"/>
      <c r="C4594"/>
      <c r="D4594"/>
      <c r="E4594"/>
      <c r="F4594"/>
    </row>
    <row r="4595" spans="1:6" ht="15" x14ac:dyDescent="0.25">
      <c r="A4595"/>
      <c r="B4595"/>
      <c r="C4595"/>
      <c r="D4595"/>
      <c r="E4595"/>
      <c r="F4595"/>
    </row>
    <row r="4596" spans="1:6" ht="15" x14ac:dyDescent="0.25">
      <c r="A4596"/>
      <c r="B4596"/>
      <c r="C4596"/>
      <c r="D4596"/>
      <c r="E4596"/>
      <c r="F4596"/>
    </row>
    <row r="4597" spans="1:6" ht="15" x14ac:dyDescent="0.25">
      <c r="A4597"/>
      <c r="B4597"/>
      <c r="C4597"/>
      <c r="D4597"/>
      <c r="E4597"/>
      <c r="F4597"/>
    </row>
    <row r="4598" spans="1:6" ht="15" x14ac:dyDescent="0.25">
      <c r="A4598"/>
      <c r="B4598"/>
      <c r="C4598"/>
      <c r="D4598"/>
      <c r="E4598"/>
      <c r="F4598"/>
    </row>
    <row r="4599" spans="1:6" ht="15" x14ac:dyDescent="0.25">
      <c r="A4599"/>
      <c r="B4599"/>
      <c r="C4599"/>
      <c r="D4599"/>
      <c r="E4599"/>
      <c r="F4599"/>
    </row>
    <row r="4600" spans="1:6" ht="15" x14ac:dyDescent="0.25">
      <c r="A4600"/>
      <c r="B4600"/>
      <c r="C4600"/>
      <c r="D4600"/>
      <c r="E4600"/>
      <c r="F4600"/>
    </row>
    <row r="4601" spans="1:6" ht="15" x14ac:dyDescent="0.25">
      <c r="A4601"/>
      <c r="B4601"/>
      <c r="C4601"/>
      <c r="D4601"/>
      <c r="E4601"/>
      <c r="F4601"/>
    </row>
    <row r="4602" spans="1:6" ht="15" x14ac:dyDescent="0.25">
      <c r="A4602"/>
      <c r="B4602"/>
      <c r="C4602"/>
      <c r="D4602"/>
      <c r="E4602"/>
      <c r="F4602"/>
    </row>
    <row r="4603" spans="1:6" ht="15" x14ac:dyDescent="0.25">
      <c r="A4603"/>
      <c r="B4603"/>
      <c r="C4603"/>
      <c r="D4603"/>
      <c r="E4603"/>
      <c r="F4603"/>
    </row>
    <row r="4604" spans="1:6" ht="15" x14ac:dyDescent="0.25">
      <c r="A4604"/>
      <c r="B4604"/>
      <c r="C4604"/>
      <c r="D4604"/>
      <c r="E4604"/>
      <c r="F4604"/>
    </row>
    <row r="4605" spans="1:6" ht="15" x14ac:dyDescent="0.25">
      <c r="A4605"/>
      <c r="B4605"/>
      <c r="C4605"/>
      <c r="D4605"/>
      <c r="E4605"/>
      <c r="F4605"/>
    </row>
    <row r="4606" spans="1:6" ht="15" x14ac:dyDescent="0.25">
      <c r="A4606"/>
      <c r="B4606"/>
      <c r="C4606"/>
      <c r="D4606"/>
      <c r="E4606"/>
      <c r="F4606"/>
    </row>
    <row r="4607" spans="1:6" ht="15" x14ac:dyDescent="0.25">
      <c r="A4607"/>
      <c r="B4607"/>
      <c r="C4607"/>
      <c r="D4607"/>
      <c r="E4607"/>
      <c r="F4607"/>
    </row>
    <row r="4608" spans="1:6" ht="15" x14ac:dyDescent="0.25">
      <c r="A4608"/>
      <c r="B4608"/>
      <c r="C4608"/>
      <c r="D4608"/>
      <c r="E4608"/>
      <c r="F4608"/>
    </row>
    <row r="4609" spans="1:6" ht="15" x14ac:dyDescent="0.25">
      <c r="A4609"/>
      <c r="B4609"/>
      <c r="C4609"/>
      <c r="D4609"/>
      <c r="E4609"/>
      <c r="F4609"/>
    </row>
    <row r="4610" spans="1:6" ht="15" x14ac:dyDescent="0.25">
      <c r="A4610"/>
      <c r="B4610"/>
      <c r="C4610"/>
      <c r="D4610"/>
      <c r="E4610"/>
      <c r="F4610"/>
    </row>
    <row r="4611" spans="1:6" ht="15" x14ac:dyDescent="0.25">
      <c r="A4611"/>
      <c r="B4611"/>
      <c r="C4611"/>
      <c r="D4611"/>
      <c r="E4611"/>
      <c r="F4611"/>
    </row>
    <row r="4612" spans="1:6" ht="15" x14ac:dyDescent="0.25">
      <c r="A4612"/>
      <c r="B4612"/>
      <c r="C4612"/>
      <c r="D4612"/>
      <c r="E4612"/>
      <c r="F4612"/>
    </row>
    <row r="4613" spans="1:6" ht="15" x14ac:dyDescent="0.25">
      <c r="A4613"/>
      <c r="B4613"/>
      <c r="C4613"/>
      <c r="D4613"/>
      <c r="E4613"/>
      <c r="F4613"/>
    </row>
    <row r="4614" spans="1:6" ht="15" x14ac:dyDescent="0.25">
      <c r="A4614"/>
      <c r="B4614"/>
      <c r="C4614"/>
      <c r="D4614"/>
      <c r="E4614"/>
      <c r="F4614"/>
    </row>
    <row r="4615" spans="1:6" ht="15" x14ac:dyDescent="0.25">
      <c r="A4615"/>
      <c r="B4615"/>
      <c r="C4615"/>
      <c r="D4615"/>
      <c r="E4615"/>
      <c r="F4615"/>
    </row>
    <row r="4616" spans="1:6" ht="15" x14ac:dyDescent="0.25">
      <c r="A4616"/>
      <c r="B4616"/>
      <c r="C4616"/>
      <c r="D4616"/>
      <c r="E4616"/>
      <c r="F4616"/>
    </row>
    <row r="4617" spans="1:6" ht="15" x14ac:dyDescent="0.25">
      <c r="A4617"/>
      <c r="B4617"/>
      <c r="C4617"/>
      <c r="D4617"/>
      <c r="E4617"/>
      <c r="F4617"/>
    </row>
    <row r="4618" spans="1:6" ht="15" x14ac:dyDescent="0.25">
      <c r="A4618"/>
      <c r="B4618"/>
      <c r="C4618"/>
      <c r="D4618"/>
      <c r="E4618"/>
      <c r="F4618"/>
    </row>
    <row r="4619" spans="1:6" ht="15" x14ac:dyDescent="0.25">
      <c r="A4619"/>
      <c r="B4619"/>
      <c r="C4619"/>
      <c r="D4619"/>
      <c r="E4619"/>
      <c r="F4619"/>
    </row>
    <row r="4620" spans="1:6" ht="15" x14ac:dyDescent="0.25">
      <c r="A4620"/>
      <c r="B4620"/>
      <c r="C4620"/>
      <c r="D4620"/>
      <c r="E4620"/>
      <c r="F4620"/>
    </row>
    <row r="4621" spans="1:6" ht="15" x14ac:dyDescent="0.25">
      <c r="A4621"/>
      <c r="B4621"/>
      <c r="C4621"/>
      <c r="D4621"/>
      <c r="E4621"/>
      <c r="F4621"/>
    </row>
    <row r="4622" spans="1:6" ht="15" x14ac:dyDescent="0.25">
      <c r="A4622"/>
      <c r="B4622"/>
      <c r="C4622"/>
      <c r="D4622"/>
      <c r="E4622"/>
      <c r="F4622"/>
    </row>
    <row r="4623" spans="1:6" ht="15" x14ac:dyDescent="0.25">
      <c r="A4623"/>
      <c r="B4623"/>
      <c r="C4623"/>
      <c r="D4623"/>
      <c r="E4623"/>
      <c r="F4623"/>
    </row>
    <row r="4624" spans="1:6" ht="15" x14ac:dyDescent="0.25">
      <c r="A4624"/>
      <c r="B4624"/>
      <c r="C4624"/>
      <c r="D4624"/>
      <c r="E4624"/>
      <c r="F4624"/>
    </row>
    <row r="4625" spans="1:6" ht="15" x14ac:dyDescent="0.25">
      <c r="A4625"/>
      <c r="B4625"/>
      <c r="C4625"/>
      <c r="D4625"/>
      <c r="E4625"/>
      <c r="F4625"/>
    </row>
    <row r="4626" spans="1:6" ht="15" x14ac:dyDescent="0.25">
      <c r="A4626"/>
      <c r="B4626"/>
      <c r="C4626"/>
      <c r="D4626"/>
      <c r="E4626"/>
      <c r="F4626"/>
    </row>
    <row r="4627" spans="1:6" ht="15" x14ac:dyDescent="0.25">
      <c r="A4627"/>
      <c r="B4627"/>
      <c r="C4627"/>
      <c r="D4627"/>
      <c r="E4627"/>
      <c r="F4627"/>
    </row>
    <row r="4628" spans="1:6" ht="15" x14ac:dyDescent="0.25">
      <c r="A4628"/>
      <c r="B4628"/>
      <c r="C4628"/>
      <c r="D4628"/>
      <c r="E4628"/>
      <c r="F4628"/>
    </row>
    <row r="4629" spans="1:6" ht="15" x14ac:dyDescent="0.25">
      <c r="A4629"/>
      <c r="B4629"/>
      <c r="C4629"/>
      <c r="D4629"/>
      <c r="E4629"/>
      <c r="F4629"/>
    </row>
    <row r="4630" spans="1:6" ht="15" x14ac:dyDescent="0.25">
      <c r="A4630"/>
      <c r="B4630"/>
      <c r="C4630"/>
      <c r="D4630"/>
      <c r="E4630"/>
      <c r="F4630"/>
    </row>
    <row r="4631" spans="1:6" ht="15" x14ac:dyDescent="0.25">
      <c r="A4631"/>
      <c r="B4631"/>
      <c r="C4631"/>
      <c r="D4631"/>
      <c r="E4631"/>
      <c r="F4631"/>
    </row>
    <row r="4632" spans="1:6" ht="15" x14ac:dyDescent="0.25">
      <c r="A4632"/>
      <c r="B4632"/>
      <c r="C4632"/>
      <c r="D4632"/>
      <c r="E4632"/>
      <c r="F4632"/>
    </row>
    <row r="4633" spans="1:6" ht="15" x14ac:dyDescent="0.25">
      <c r="A4633"/>
      <c r="B4633"/>
      <c r="C4633"/>
      <c r="D4633"/>
      <c r="E4633"/>
      <c r="F4633"/>
    </row>
    <row r="4634" spans="1:6" ht="15" x14ac:dyDescent="0.25">
      <c r="A4634"/>
      <c r="B4634"/>
      <c r="C4634"/>
      <c r="D4634"/>
      <c r="E4634"/>
      <c r="F4634"/>
    </row>
    <row r="4635" spans="1:6" ht="15" x14ac:dyDescent="0.25">
      <c r="A4635"/>
      <c r="B4635"/>
      <c r="C4635"/>
      <c r="D4635"/>
      <c r="E4635"/>
      <c r="F4635"/>
    </row>
    <row r="4636" spans="1:6" ht="15" x14ac:dyDescent="0.25">
      <c r="A4636"/>
      <c r="B4636"/>
      <c r="C4636"/>
      <c r="D4636"/>
      <c r="E4636"/>
      <c r="F4636"/>
    </row>
    <row r="4637" spans="1:6" ht="15" x14ac:dyDescent="0.25">
      <c r="A4637"/>
      <c r="B4637"/>
      <c r="C4637"/>
      <c r="D4637"/>
      <c r="E4637"/>
      <c r="F4637"/>
    </row>
    <row r="4638" spans="1:6" ht="15" x14ac:dyDescent="0.25">
      <c r="A4638"/>
      <c r="B4638"/>
      <c r="C4638"/>
      <c r="D4638"/>
      <c r="E4638"/>
      <c r="F4638"/>
    </row>
    <row r="4639" spans="1:6" ht="15" x14ac:dyDescent="0.25">
      <c r="A4639"/>
      <c r="B4639"/>
      <c r="C4639"/>
      <c r="D4639"/>
      <c r="E4639"/>
      <c r="F4639"/>
    </row>
    <row r="4640" spans="1:6" ht="15" x14ac:dyDescent="0.25">
      <c r="A4640"/>
      <c r="B4640"/>
      <c r="C4640"/>
      <c r="D4640"/>
      <c r="E4640"/>
      <c r="F4640"/>
    </row>
    <row r="4641" spans="1:6" ht="15" x14ac:dyDescent="0.25">
      <c r="A4641"/>
      <c r="B4641"/>
      <c r="C4641"/>
      <c r="D4641"/>
      <c r="E4641"/>
      <c r="F4641"/>
    </row>
    <row r="4642" spans="1:6" ht="15" x14ac:dyDescent="0.25">
      <c r="A4642"/>
      <c r="B4642"/>
      <c r="C4642"/>
      <c r="D4642"/>
      <c r="E4642"/>
      <c r="F4642"/>
    </row>
    <row r="4643" spans="1:6" ht="15" x14ac:dyDescent="0.25">
      <c r="A4643"/>
      <c r="B4643"/>
      <c r="C4643"/>
      <c r="D4643"/>
      <c r="E4643"/>
      <c r="F4643"/>
    </row>
    <row r="4644" spans="1:6" ht="15" x14ac:dyDescent="0.25">
      <c r="A4644"/>
      <c r="B4644"/>
      <c r="C4644"/>
      <c r="D4644"/>
      <c r="E4644"/>
      <c r="F4644"/>
    </row>
    <row r="4645" spans="1:6" ht="15" x14ac:dyDescent="0.25">
      <c r="A4645"/>
      <c r="B4645"/>
      <c r="C4645"/>
      <c r="D4645"/>
      <c r="E4645"/>
      <c r="F4645"/>
    </row>
    <row r="4646" spans="1:6" ht="15" x14ac:dyDescent="0.25">
      <c r="A4646"/>
      <c r="B4646"/>
      <c r="C4646"/>
      <c r="D4646"/>
      <c r="E4646"/>
      <c r="F4646"/>
    </row>
    <row r="4647" spans="1:6" ht="15" x14ac:dyDescent="0.25">
      <c r="A4647"/>
      <c r="B4647"/>
      <c r="C4647"/>
      <c r="D4647"/>
      <c r="E4647"/>
      <c r="F4647"/>
    </row>
    <row r="4648" spans="1:6" ht="15" x14ac:dyDescent="0.25">
      <c r="A4648"/>
      <c r="B4648"/>
      <c r="C4648"/>
      <c r="D4648"/>
      <c r="E4648"/>
      <c r="F4648"/>
    </row>
    <row r="4649" spans="1:6" ht="15" x14ac:dyDescent="0.25">
      <c r="A4649"/>
      <c r="B4649"/>
      <c r="C4649"/>
      <c r="D4649"/>
      <c r="E4649"/>
      <c r="F4649"/>
    </row>
    <row r="4650" spans="1:6" ht="15" x14ac:dyDescent="0.25">
      <c r="A4650"/>
      <c r="B4650"/>
      <c r="C4650"/>
      <c r="D4650"/>
      <c r="E4650"/>
      <c r="F4650"/>
    </row>
    <row r="4651" spans="1:6" ht="15" x14ac:dyDescent="0.25">
      <c r="A4651"/>
      <c r="B4651"/>
      <c r="C4651"/>
      <c r="D4651"/>
      <c r="E4651"/>
      <c r="F4651"/>
    </row>
    <row r="4652" spans="1:6" ht="15" x14ac:dyDescent="0.25">
      <c r="A4652"/>
      <c r="B4652"/>
      <c r="C4652"/>
      <c r="D4652"/>
      <c r="E4652"/>
      <c r="F4652"/>
    </row>
    <row r="4653" spans="1:6" ht="15" x14ac:dyDescent="0.25">
      <c r="A4653"/>
      <c r="B4653"/>
      <c r="C4653"/>
      <c r="D4653"/>
      <c r="E4653"/>
      <c r="F4653"/>
    </row>
    <row r="4654" spans="1:6" ht="15" x14ac:dyDescent="0.25">
      <c r="A4654"/>
      <c r="B4654"/>
      <c r="C4654"/>
      <c r="D4654"/>
      <c r="E4654"/>
      <c r="F4654"/>
    </row>
    <row r="4655" spans="1:6" ht="15" x14ac:dyDescent="0.25">
      <c r="A4655"/>
      <c r="B4655"/>
      <c r="C4655"/>
      <c r="D4655"/>
      <c r="E4655"/>
      <c r="F4655"/>
    </row>
    <row r="4656" spans="1:6" ht="15" x14ac:dyDescent="0.25">
      <c r="A4656"/>
      <c r="B4656"/>
      <c r="C4656"/>
      <c r="D4656"/>
      <c r="E4656"/>
      <c r="F4656"/>
    </row>
    <row r="4657" spans="1:6" ht="15" x14ac:dyDescent="0.25">
      <c r="A4657"/>
      <c r="B4657"/>
      <c r="C4657"/>
      <c r="D4657"/>
      <c r="E4657"/>
      <c r="F4657"/>
    </row>
    <row r="4658" spans="1:6" ht="15" x14ac:dyDescent="0.25">
      <c r="A4658"/>
      <c r="B4658"/>
      <c r="C4658"/>
      <c r="D4658"/>
      <c r="E4658"/>
      <c r="F4658"/>
    </row>
    <row r="4659" spans="1:6" ht="15" x14ac:dyDescent="0.25">
      <c r="A4659"/>
      <c r="B4659"/>
      <c r="C4659"/>
      <c r="D4659"/>
      <c r="E4659"/>
      <c r="F4659"/>
    </row>
    <row r="4660" spans="1:6" ht="15" x14ac:dyDescent="0.25">
      <c r="A4660"/>
      <c r="B4660"/>
      <c r="C4660"/>
      <c r="D4660"/>
      <c r="E4660"/>
      <c r="F4660"/>
    </row>
    <row r="4661" spans="1:6" ht="15" x14ac:dyDescent="0.25">
      <c r="A4661"/>
      <c r="B4661"/>
      <c r="C4661"/>
      <c r="D4661"/>
      <c r="E4661"/>
      <c r="F4661"/>
    </row>
    <row r="4662" spans="1:6" ht="15" x14ac:dyDescent="0.25">
      <c r="A4662"/>
      <c r="B4662"/>
      <c r="C4662"/>
      <c r="D4662"/>
      <c r="E4662"/>
      <c r="F4662"/>
    </row>
    <row r="4663" spans="1:6" ht="15" x14ac:dyDescent="0.25">
      <c r="A4663"/>
      <c r="B4663"/>
      <c r="C4663"/>
      <c r="D4663"/>
      <c r="E4663"/>
      <c r="F4663"/>
    </row>
    <row r="4664" spans="1:6" ht="15" x14ac:dyDescent="0.25">
      <c r="A4664"/>
      <c r="B4664"/>
      <c r="C4664"/>
      <c r="D4664"/>
      <c r="E4664"/>
      <c r="F4664"/>
    </row>
    <row r="4665" spans="1:6" ht="15" x14ac:dyDescent="0.25">
      <c r="A4665"/>
      <c r="B4665"/>
      <c r="C4665"/>
      <c r="D4665"/>
      <c r="E4665"/>
      <c r="F4665"/>
    </row>
    <row r="4666" spans="1:6" ht="15" x14ac:dyDescent="0.25">
      <c r="A4666"/>
      <c r="B4666"/>
      <c r="C4666"/>
      <c r="D4666"/>
      <c r="E4666"/>
      <c r="F4666"/>
    </row>
    <row r="4667" spans="1:6" ht="15" x14ac:dyDescent="0.25">
      <c r="A4667"/>
      <c r="B4667"/>
      <c r="C4667"/>
      <c r="D4667"/>
      <c r="E4667"/>
      <c r="F4667"/>
    </row>
    <row r="4668" spans="1:6" ht="15" x14ac:dyDescent="0.25">
      <c r="A4668"/>
      <c r="B4668"/>
      <c r="C4668"/>
      <c r="D4668"/>
      <c r="E4668"/>
      <c r="F4668"/>
    </row>
    <row r="4669" spans="1:6" ht="15" x14ac:dyDescent="0.25">
      <c r="A4669"/>
      <c r="B4669"/>
      <c r="C4669"/>
      <c r="D4669"/>
      <c r="E4669"/>
      <c r="F4669"/>
    </row>
    <row r="4670" spans="1:6" ht="15" x14ac:dyDescent="0.25">
      <c r="A4670"/>
      <c r="B4670"/>
      <c r="C4670"/>
      <c r="D4670"/>
      <c r="E4670"/>
      <c r="F4670"/>
    </row>
    <row r="4671" spans="1:6" ht="15" x14ac:dyDescent="0.25">
      <c r="A4671"/>
      <c r="B4671"/>
      <c r="C4671"/>
      <c r="D4671"/>
      <c r="E4671"/>
      <c r="F4671"/>
    </row>
    <row r="4672" spans="1:6" ht="15" x14ac:dyDescent="0.25">
      <c r="A4672"/>
      <c r="B4672"/>
      <c r="C4672"/>
      <c r="D4672"/>
      <c r="E4672"/>
      <c r="F4672"/>
    </row>
    <row r="4673" spans="1:6" ht="15" x14ac:dyDescent="0.25">
      <c r="A4673"/>
      <c r="B4673"/>
      <c r="C4673"/>
      <c r="D4673"/>
      <c r="E4673"/>
      <c r="F4673"/>
    </row>
    <row r="4674" spans="1:6" ht="15" x14ac:dyDescent="0.25">
      <c r="A4674"/>
      <c r="B4674"/>
      <c r="C4674"/>
      <c r="D4674"/>
      <c r="E4674"/>
      <c r="F4674"/>
    </row>
    <row r="4675" spans="1:6" ht="15" x14ac:dyDescent="0.25">
      <c r="A4675"/>
      <c r="B4675"/>
      <c r="C4675"/>
      <c r="D4675"/>
      <c r="E4675"/>
      <c r="F4675"/>
    </row>
    <row r="4676" spans="1:6" ht="15" x14ac:dyDescent="0.25">
      <c r="A4676"/>
      <c r="B4676"/>
      <c r="C4676"/>
      <c r="D4676"/>
      <c r="E4676"/>
      <c r="F4676"/>
    </row>
    <row r="4677" spans="1:6" ht="15" x14ac:dyDescent="0.25">
      <c r="A4677"/>
      <c r="B4677"/>
      <c r="C4677"/>
      <c r="D4677"/>
      <c r="E4677"/>
      <c r="F4677"/>
    </row>
    <row r="4678" spans="1:6" ht="15" x14ac:dyDescent="0.25">
      <c r="A4678"/>
      <c r="B4678"/>
      <c r="C4678"/>
      <c r="D4678"/>
      <c r="E4678"/>
      <c r="F4678"/>
    </row>
    <row r="4679" spans="1:6" ht="15" x14ac:dyDescent="0.25">
      <c r="A4679"/>
      <c r="B4679"/>
      <c r="C4679"/>
      <c r="D4679"/>
      <c r="E4679"/>
      <c r="F4679"/>
    </row>
    <row r="4680" spans="1:6" ht="15" x14ac:dyDescent="0.25">
      <c r="A4680"/>
      <c r="B4680"/>
      <c r="C4680"/>
      <c r="D4680"/>
      <c r="E4680"/>
      <c r="F4680"/>
    </row>
    <row r="4681" spans="1:6" ht="15" x14ac:dyDescent="0.25">
      <c r="A4681"/>
      <c r="B4681"/>
      <c r="C4681"/>
      <c r="D4681"/>
      <c r="E4681"/>
      <c r="F4681"/>
    </row>
    <row r="4682" spans="1:6" ht="15" x14ac:dyDescent="0.25">
      <c r="A4682"/>
      <c r="B4682"/>
      <c r="C4682"/>
      <c r="D4682"/>
      <c r="E4682"/>
      <c r="F4682"/>
    </row>
    <row r="4683" spans="1:6" ht="15" x14ac:dyDescent="0.25">
      <c r="A4683"/>
      <c r="B4683"/>
      <c r="C4683"/>
      <c r="D4683"/>
      <c r="E4683"/>
      <c r="F4683"/>
    </row>
    <row r="4684" spans="1:6" ht="15" x14ac:dyDescent="0.25">
      <c r="A4684"/>
      <c r="B4684"/>
      <c r="C4684"/>
      <c r="D4684"/>
      <c r="E4684"/>
      <c r="F4684"/>
    </row>
    <row r="4685" spans="1:6" ht="15" x14ac:dyDescent="0.25">
      <c r="A4685"/>
      <c r="B4685"/>
      <c r="C4685"/>
      <c r="D4685"/>
      <c r="E4685"/>
      <c r="F4685"/>
    </row>
    <row r="4686" spans="1:6" ht="15" x14ac:dyDescent="0.25">
      <c r="A4686"/>
      <c r="B4686"/>
      <c r="C4686"/>
      <c r="D4686"/>
      <c r="E4686"/>
      <c r="F4686"/>
    </row>
    <row r="4687" spans="1:6" ht="15" x14ac:dyDescent="0.25">
      <c r="A4687"/>
      <c r="B4687"/>
      <c r="C4687"/>
      <c r="D4687"/>
      <c r="E4687"/>
      <c r="F4687"/>
    </row>
    <row r="4688" spans="1:6" ht="15" x14ac:dyDescent="0.25">
      <c r="A4688"/>
      <c r="B4688"/>
      <c r="C4688"/>
      <c r="D4688"/>
      <c r="E4688"/>
      <c r="F4688"/>
    </row>
    <row r="4689" spans="1:6" ht="15" x14ac:dyDescent="0.25">
      <c r="A4689"/>
      <c r="B4689"/>
      <c r="C4689"/>
      <c r="D4689"/>
      <c r="E4689"/>
      <c r="F4689"/>
    </row>
    <row r="4690" spans="1:6" ht="15" x14ac:dyDescent="0.25">
      <c r="A4690"/>
      <c r="B4690"/>
      <c r="C4690"/>
      <c r="D4690"/>
      <c r="E4690"/>
      <c r="F4690"/>
    </row>
    <row r="4691" spans="1:6" ht="15" x14ac:dyDescent="0.25">
      <c r="A4691"/>
      <c r="B4691"/>
      <c r="C4691"/>
      <c r="D4691"/>
      <c r="E4691"/>
      <c r="F4691"/>
    </row>
    <row r="4692" spans="1:6" ht="15" x14ac:dyDescent="0.25">
      <c r="A4692"/>
      <c r="B4692"/>
      <c r="C4692"/>
      <c r="D4692"/>
      <c r="E4692"/>
      <c r="F4692"/>
    </row>
    <row r="4693" spans="1:6" ht="15" x14ac:dyDescent="0.25">
      <c r="A4693"/>
      <c r="B4693"/>
      <c r="C4693"/>
      <c r="D4693"/>
      <c r="E4693"/>
      <c r="F4693"/>
    </row>
    <row r="4694" spans="1:6" ht="15" x14ac:dyDescent="0.25">
      <c r="A4694"/>
      <c r="B4694"/>
      <c r="C4694"/>
      <c r="D4694"/>
      <c r="E4694"/>
      <c r="F4694"/>
    </row>
    <row r="4695" spans="1:6" ht="15" x14ac:dyDescent="0.25">
      <c r="A4695"/>
      <c r="B4695"/>
      <c r="C4695"/>
      <c r="D4695"/>
      <c r="E4695"/>
      <c r="F4695"/>
    </row>
    <row r="4696" spans="1:6" ht="15" x14ac:dyDescent="0.25">
      <c r="A4696"/>
      <c r="B4696"/>
      <c r="C4696"/>
      <c r="D4696"/>
      <c r="E4696"/>
      <c r="F4696"/>
    </row>
    <row r="4697" spans="1:6" ht="15" x14ac:dyDescent="0.25">
      <c r="A4697"/>
      <c r="B4697"/>
      <c r="C4697"/>
      <c r="D4697"/>
      <c r="E4697"/>
      <c r="F4697"/>
    </row>
    <row r="4698" spans="1:6" ht="15" x14ac:dyDescent="0.25">
      <c r="A4698"/>
      <c r="B4698"/>
      <c r="C4698"/>
      <c r="D4698"/>
      <c r="E4698"/>
      <c r="F4698"/>
    </row>
    <row r="4699" spans="1:6" ht="15" x14ac:dyDescent="0.25">
      <c r="A4699"/>
      <c r="B4699"/>
      <c r="C4699"/>
      <c r="D4699"/>
      <c r="E4699"/>
      <c r="F4699"/>
    </row>
    <row r="4700" spans="1:6" ht="15" x14ac:dyDescent="0.25">
      <c r="A4700"/>
      <c r="B4700"/>
      <c r="C4700"/>
      <c r="D4700"/>
      <c r="E4700"/>
      <c r="F4700"/>
    </row>
    <row r="4701" spans="1:6" ht="15" x14ac:dyDescent="0.25">
      <c r="A4701"/>
      <c r="B4701"/>
      <c r="C4701"/>
      <c r="D4701"/>
      <c r="E4701"/>
      <c r="F4701"/>
    </row>
    <row r="4702" spans="1:6" ht="15" x14ac:dyDescent="0.25">
      <c r="A4702"/>
      <c r="B4702"/>
      <c r="C4702"/>
      <c r="D4702"/>
      <c r="E4702"/>
      <c r="F4702"/>
    </row>
    <row r="4703" spans="1:6" ht="15" x14ac:dyDescent="0.25">
      <c r="A4703"/>
      <c r="B4703"/>
      <c r="C4703"/>
      <c r="D4703"/>
      <c r="E4703"/>
      <c r="F4703"/>
    </row>
    <row r="4704" spans="1:6" ht="15" x14ac:dyDescent="0.25">
      <c r="A4704"/>
      <c r="B4704"/>
      <c r="C4704"/>
      <c r="D4704"/>
      <c r="E4704"/>
      <c r="F4704"/>
    </row>
    <row r="4705" spans="1:6" ht="15" x14ac:dyDescent="0.25">
      <c r="A4705"/>
      <c r="B4705"/>
      <c r="C4705"/>
      <c r="D4705"/>
      <c r="E4705"/>
      <c r="F4705"/>
    </row>
    <row r="4706" spans="1:6" ht="15" x14ac:dyDescent="0.25">
      <c r="A4706"/>
      <c r="B4706"/>
      <c r="C4706"/>
      <c r="D4706"/>
      <c r="E4706"/>
      <c r="F4706"/>
    </row>
    <row r="4707" spans="1:6" ht="15" x14ac:dyDescent="0.25">
      <c r="A4707"/>
      <c r="B4707"/>
      <c r="C4707"/>
      <c r="D4707"/>
      <c r="E4707"/>
      <c r="F4707"/>
    </row>
    <row r="4708" spans="1:6" ht="15" x14ac:dyDescent="0.25">
      <c r="A4708"/>
      <c r="B4708"/>
      <c r="C4708"/>
      <c r="D4708"/>
      <c r="E4708"/>
      <c r="F4708"/>
    </row>
    <row r="4709" spans="1:6" ht="15" x14ac:dyDescent="0.25">
      <c r="A4709"/>
      <c r="B4709"/>
      <c r="C4709"/>
      <c r="D4709"/>
      <c r="E4709"/>
      <c r="F4709"/>
    </row>
    <row r="4710" spans="1:6" ht="15" x14ac:dyDescent="0.25">
      <c r="A4710"/>
      <c r="B4710"/>
      <c r="C4710"/>
      <c r="D4710"/>
      <c r="E4710"/>
      <c r="F4710"/>
    </row>
    <row r="4711" spans="1:6" ht="15" x14ac:dyDescent="0.25">
      <c r="A4711"/>
      <c r="B4711"/>
      <c r="C4711"/>
      <c r="D4711"/>
      <c r="E4711"/>
      <c r="F4711"/>
    </row>
    <row r="4712" spans="1:6" ht="15" x14ac:dyDescent="0.25">
      <c r="A4712"/>
      <c r="B4712"/>
      <c r="C4712"/>
      <c r="D4712"/>
      <c r="E4712"/>
      <c r="F4712"/>
    </row>
    <row r="4713" spans="1:6" ht="15" x14ac:dyDescent="0.25">
      <c r="A4713"/>
      <c r="B4713"/>
      <c r="C4713"/>
      <c r="D4713"/>
      <c r="E4713"/>
      <c r="F4713"/>
    </row>
    <row r="4714" spans="1:6" ht="15" x14ac:dyDescent="0.25">
      <c r="A4714"/>
      <c r="B4714"/>
      <c r="C4714"/>
      <c r="D4714"/>
      <c r="E4714"/>
      <c r="F4714"/>
    </row>
    <row r="4715" spans="1:6" ht="15" x14ac:dyDescent="0.25">
      <c r="A4715"/>
      <c r="B4715"/>
      <c r="C4715"/>
      <c r="D4715"/>
      <c r="E4715"/>
      <c r="F4715"/>
    </row>
    <row r="4716" spans="1:6" ht="15" x14ac:dyDescent="0.25">
      <c r="A4716"/>
      <c r="B4716"/>
      <c r="C4716"/>
      <c r="D4716"/>
      <c r="E4716"/>
      <c r="F4716"/>
    </row>
    <row r="4717" spans="1:6" ht="15" x14ac:dyDescent="0.25">
      <c r="A4717"/>
      <c r="B4717"/>
      <c r="C4717"/>
      <c r="D4717"/>
      <c r="E4717"/>
      <c r="F4717"/>
    </row>
    <row r="4718" spans="1:6" ht="15" x14ac:dyDescent="0.25">
      <c r="A4718"/>
      <c r="B4718"/>
      <c r="C4718"/>
      <c r="D4718"/>
      <c r="E4718"/>
      <c r="F4718"/>
    </row>
    <row r="4719" spans="1:6" ht="15" x14ac:dyDescent="0.25">
      <c r="A4719"/>
      <c r="B4719"/>
      <c r="C4719"/>
      <c r="D4719"/>
      <c r="E4719"/>
      <c r="F4719"/>
    </row>
    <row r="4720" spans="1:6" ht="15" x14ac:dyDescent="0.25">
      <c r="A4720"/>
      <c r="B4720"/>
      <c r="C4720"/>
      <c r="D4720"/>
      <c r="E4720"/>
      <c r="F4720"/>
    </row>
    <row r="4721" spans="1:6" ht="15" x14ac:dyDescent="0.25">
      <c r="A4721"/>
      <c r="B4721"/>
      <c r="C4721"/>
      <c r="D4721"/>
      <c r="E4721"/>
      <c r="F4721"/>
    </row>
    <row r="4722" spans="1:6" ht="15" x14ac:dyDescent="0.25">
      <c r="A4722"/>
      <c r="B4722"/>
      <c r="C4722"/>
      <c r="D4722"/>
      <c r="E4722"/>
      <c r="F4722"/>
    </row>
    <row r="4723" spans="1:6" ht="15" x14ac:dyDescent="0.25">
      <c r="A4723"/>
      <c r="B4723"/>
      <c r="C4723"/>
      <c r="D4723"/>
      <c r="E4723"/>
      <c r="F4723"/>
    </row>
    <row r="4724" spans="1:6" ht="15" x14ac:dyDescent="0.25">
      <c r="A4724"/>
      <c r="B4724"/>
      <c r="C4724"/>
      <c r="D4724"/>
      <c r="E4724"/>
      <c r="F4724"/>
    </row>
    <row r="4725" spans="1:6" ht="15" x14ac:dyDescent="0.25">
      <c r="A4725"/>
      <c r="B4725"/>
      <c r="C4725"/>
      <c r="D4725"/>
      <c r="E4725"/>
      <c r="F4725"/>
    </row>
    <row r="4726" spans="1:6" ht="15" x14ac:dyDescent="0.25">
      <c r="A4726"/>
      <c r="B4726"/>
      <c r="C4726"/>
      <c r="D4726"/>
      <c r="E4726"/>
      <c r="F4726"/>
    </row>
    <row r="4727" spans="1:6" ht="15" x14ac:dyDescent="0.25">
      <c r="A4727"/>
      <c r="B4727"/>
      <c r="C4727"/>
      <c r="D4727"/>
      <c r="E4727"/>
      <c r="F4727"/>
    </row>
    <row r="4728" spans="1:6" ht="15" x14ac:dyDescent="0.25">
      <c r="A4728"/>
      <c r="B4728"/>
      <c r="C4728"/>
      <c r="D4728"/>
      <c r="E4728"/>
      <c r="F4728"/>
    </row>
    <row r="4729" spans="1:6" ht="15" x14ac:dyDescent="0.25">
      <c r="A4729"/>
      <c r="B4729"/>
      <c r="C4729"/>
      <c r="D4729"/>
      <c r="E4729"/>
      <c r="F4729"/>
    </row>
    <row r="4730" spans="1:6" ht="15" x14ac:dyDescent="0.25">
      <c r="A4730"/>
      <c r="B4730"/>
      <c r="C4730"/>
      <c r="D4730"/>
      <c r="E4730"/>
      <c r="F4730"/>
    </row>
    <row r="4731" spans="1:6" ht="15" x14ac:dyDescent="0.25">
      <c r="A4731"/>
      <c r="B4731"/>
      <c r="C4731"/>
      <c r="D4731"/>
      <c r="E4731"/>
      <c r="F4731"/>
    </row>
    <row r="4732" spans="1:6" ht="15" x14ac:dyDescent="0.25">
      <c r="A4732"/>
      <c r="B4732"/>
      <c r="C4732"/>
      <c r="D4732"/>
      <c r="E4732"/>
      <c r="F4732"/>
    </row>
    <row r="4733" spans="1:6" ht="15" x14ac:dyDescent="0.25">
      <c r="A4733"/>
      <c r="B4733"/>
      <c r="C4733"/>
      <c r="D4733"/>
      <c r="E4733"/>
      <c r="F4733"/>
    </row>
    <row r="4734" spans="1:6" ht="15" x14ac:dyDescent="0.25">
      <c r="A4734"/>
      <c r="B4734"/>
      <c r="C4734"/>
      <c r="D4734"/>
      <c r="E4734"/>
      <c r="F4734"/>
    </row>
    <row r="4735" spans="1:6" ht="15" x14ac:dyDescent="0.25">
      <c r="A4735"/>
      <c r="B4735"/>
      <c r="C4735"/>
      <c r="D4735"/>
      <c r="E4735"/>
      <c r="F4735"/>
    </row>
    <row r="4736" spans="1:6" ht="15" x14ac:dyDescent="0.25">
      <c r="A4736"/>
      <c r="B4736"/>
      <c r="C4736"/>
      <c r="D4736"/>
      <c r="E4736"/>
      <c r="F4736"/>
    </row>
    <row r="4737" spans="1:6" ht="15" x14ac:dyDescent="0.25">
      <c r="A4737"/>
      <c r="B4737"/>
      <c r="C4737"/>
      <c r="D4737"/>
      <c r="E4737"/>
      <c r="F4737"/>
    </row>
    <row r="4738" spans="1:6" ht="15" x14ac:dyDescent="0.25">
      <c r="A4738"/>
      <c r="B4738"/>
      <c r="C4738"/>
      <c r="D4738"/>
      <c r="E4738"/>
      <c r="F4738"/>
    </row>
    <row r="4739" spans="1:6" ht="15" x14ac:dyDescent="0.25">
      <c r="A4739"/>
      <c r="B4739"/>
      <c r="C4739"/>
      <c r="D4739"/>
      <c r="E4739"/>
      <c r="F4739"/>
    </row>
    <row r="4740" spans="1:6" ht="15" x14ac:dyDescent="0.25">
      <c r="A4740"/>
      <c r="B4740"/>
      <c r="C4740"/>
      <c r="D4740"/>
      <c r="E4740"/>
      <c r="F4740"/>
    </row>
    <row r="4741" spans="1:6" ht="15" x14ac:dyDescent="0.25">
      <c r="A4741"/>
      <c r="B4741"/>
      <c r="C4741"/>
      <c r="D4741"/>
      <c r="E4741"/>
      <c r="F4741"/>
    </row>
    <row r="4742" spans="1:6" ht="15" x14ac:dyDescent="0.25">
      <c r="A4742"/>
      <c r="B4742"/>
      <c r="C4742"/>
      <c r="D4742"/>
      <c r="E4742"/>
      <c r="F4742"/>
    </row>
    <row r="4743" spans="1:6" ht="15" x14ac:dyDescent="0.25">
      <c r="A4743"/>
      <c r="B4743"/>
      <c r="C4743"/>
      <c r="D4743"/>
      <c r="E4743"/>
      <c r="F4743"/>
    </row>
    <row r="4744" spans="1:6" ht="15" x14ac:dyDescent="0.25">
      <c r="A4744"/>
      <c r="B4744"/>
      <c r="C4744"/>
      <c r="D4744"/>
      <c r="E4744"/>
      <c r="F4744"/>
    </row>
    <row r="4745" spans="1:6" ht="15" x14ac:dyDescent="0.25">
      <c r="A4745"/>
      <c r="B4745"/>
      <c r="C4745"/>
      <c r="D4745"/>
      <c r="E4745"/>
      <c r="F4745"/>
    </row>
    <row r="4746" spans="1:6" ht="15" x14ac:dyDescent="0.25">
      <c r="A4746"/>
      <c r="B4746"/>
      <c r="C4746"/>
      <c r="D4746"/>
      <c r="E4746"/>
      <c r="F4746"/>
    </row>
    <row r="4747" spans="1:6" ht="15" x14ac:dyDescent="0.25">
      <c r="A4747"/>
      <c r="B4747"/>
      <c r="C4747"/>
      <c r="D4747"/>
      <c r="E4747"/>
      <c r="F4747"/>
    </row>
    <row r="4748" spans="1:6" ht="15" x14ac:dyDescent="0.25">
      <c r="A4748"/>
      <c r="B4748"/>
      <c r="C4748"/>
      <c r="D4748"/>
      <c r="E4748"/>
      <c r="F4748"/>
    </row>
    <row r="4749" spans="1:6" ht="15" x14ac:dyDescent="0.25">
      <c r="A4749"/>
      <c r="B4749"/>
      <c r="C4749"/>
      <c r="D4749"/>
      <c r="E4749"/>
      <c r="F4749"/>
    </row>
    <row r="4750" spans="1:6" ht="15" x14ac:dyDescent="0.25">
      <c r="A4750"/>
      <c r="B4750"/>
      <c r="C4750"/>
      <c r="D4750"/>
      <c r="E4750"/>
      <c r="F4750"/>
    </row>
    <row r="4751" spans="1:6" ht="15" x14ac:dyDescent="0.25">
      <c r="A4751"/>
      <c r="B4751"/>
      <c r="C4751"/>
      <c r="D4751"/>
      <c r="E4751"/>
      <c r="F4751"/>
    </row>
    <row r="4752" spans="1:6" ht="15" x14ac:dyDescent="0.25">
      <c r="A4752"/>
      <c r="B4752"/>
      <c r="C4752"/>
      <c r="D4752"/>
      <c r="E4752"/>
      <c r="F4752"/>
    </row>
    <row r="4753" spans="1:6" ht="15" x14ac:dyDescent="0.25">
      <c r="A4753"/>
      <c r="B4753"/>
      <c r="C4753"/>
      <c r="D4753"/>
      <c r="E4753"/>
      <c r="F4753"/>
    </row>
    <row r="4754" spans="1:6" ht="15" x14ac:dyDescent="0.25">
      <c r="A4754"/>
      <c r="B4754"/>
      <c r="C4754"/>
      <c r="D4754"/>
      <c r="E4754"/>
      <c r="F4754"/>
    </row>
    <row r="4755" spans="1:6" ht="15" x14ac:dyDescent="0.25">
      <c r="A4755"/>
      <c r="B4755"/>
      <c r="C4755"/>
      <c r="D4755"/>
      <c r="E4755"/>
      <c r="F4755"/>
    </row>
    <row r="4756" spans="1:6" ht="15" x14ac:dyDescent="0.25">
      <c r="A4756"/>
      <c r="B4756"/>
      <c r="C4756"/>
      <c r="D4756"/>
      <c r="E4756"/>
      <c r="F4756"/>
    </row>
    <row r="4757" spans="1:6" ht="15" x14ac:dyDescent="0.25">
      <c r="A4757"/>
      <c r="B4757"/>
      <c r="C4757"/>
      <c r="D4757"/>
      <c r="E4757"/>
      <c r="F4757"/>
    </row>
    <row r="4758" spans="1:6" ht="15" x14ac:dyDescent="0.25">
      <c r="A4758"/>
      <c r="B4758"/>
      <c r="C4758"/>
      <c r="D4758"/>
      <c r="E4758"/>
      <c r="F4758"/>
    </row>
    <row r="4759" spans="1:6" ht="15" x14ac:dyDescent="0.25">
      <c r="A4759"/>
      <c r="B4759"/>
      <c r="C4759"/>
      <c r="D4759"/>
      <c r="E4759"/>
      <c r="F4759"/>
    </row>
    <row r="4760" spans="1:6" ht="15" x14ac:dyDescent="0.25">
      <c r="A4760"/>
      <c r="B4760"/>
      <c r="C4760"/>
      <c r="D4760"/>
      <c r="E4760"/>
      <c r="F4760"/>
    </row>
    <row r="4761" spans="1:6" ht="15" x14ac:dyDescent="0.25">
      <c r="A4761"/>
      <c r="B4761"/>
      <c r="C4761"/>
      <c r="D4761"/>
      <c r="E4761"/>
      <c r="F4761"/>
    </row>
    <row r="4762" spans="1:6" ht="15" x14ac:dyDescent="0.25">
      <c r="A4762"/>
      <c r="B4762"/>
      <c r="C4762"/>
      <c r="D4762"/>
      <c r="E4762"/>
      <c r="F4762"/>
    </row>
    <row r="4763" spans="1:6" ht="15" x14ac:dyDescent="0.25">
      <c r="A4763"/>
      <c r="B4763"/>
      <c r="C4763"/>
      <c r="D4763"/>
      <c r="E4763"/>
      <c r="F4763"/>
    </row>
    <row r="4764" spans="1:6" ht="15" x14ac:dyDescent="0.25">
      <c r="A4764"/>
      <c r="B4764"/>
      <c r="C4764"/>
      <c r="D4764"/>
      <c r="E4764"/>
      <c r="F4764"/>
    </row>
    <row r="4765" spans="1:6" ht="15" x14ac:dyDescent="0.25">
      <c r="A4765"/>
      <c r="B4765"/>
      <c r="C4765"/>
      <c r="D4765"/>
      <c r="E4765"/>
      <c r="F4765"/>
    </row>
    <row r="4766" spans="1:6" ht="15" x14ac:dyDescent="0.25">
      <c r="A4766"/>
      <c r="B4766"/>
      <c r="C4766"/>
      <c r="D4766"/>
      <c r="E4766"/>
      <c r="F4766"/>
    </row>
    <row r="4767" spans="1:6" ht="15" x14ac:dyDescent="0.25">
      <c r="A4767"/>
      <c r="B4767"/>
      <c r="C4767"/>
      <c r="D4767"/>
      <c r="E4767"/>
      <c r="F4767"/>
    </row>
    <row r="4768" spans="1:6" ht="15" x14ac:dyDescent="0.25">
      <c r="A4768"/>
      <c r="B4768"/>
      <c r="C4768"/>
      <c r="D4768"/>
      <c r="E4768"/>
      <c r="F4768"/>
    </row>
    <row r="4769" spans="1:6" ht="15" x14ac:dyDescent="0.25">
      <c r="A4769"/>
      <c r="B4769"/>
      <c r="C4769"/>
      <c r="D4769"/>
      <c r="E4769"/>
      <c r="F4769"/>
    </row>
    <row r="4770" spans="1:6" ht="15" x14ac:dyDescent="0.25">
      <c r="A4770"/>
      <c r="B4770"/>
      <c r="C4770"/>
      <c r="D4770"/>
      <c r="E4770"/>
      <c r="F4770"/>
    </row>
    <row r="4771" spans="1:6" ht="15" x14ac:dyDescent="0.25">
      <c r="A4771"/>
      <c r="B4771"/>
      <c r="C4771"/>
      <c r="D4771"/>
      <c r="E4771"/>
      <c r="F4771"/>
    </row>
    <row r="4772" spans="1:6" ht="15" x14ac:dyDescent="0.25">
      <c r="A4772"/>
      <c r="B4772"/>
      <c r="C4772"/>
      <c r="D4772"/>
      <c r="E4772"/>
      <c r="F4772"/>
    </row>
    <row r="4773" spans="1:6" ht="15" x14ac:dyDescent="0.25">
      <c r="A4773"/>
      <c r="B4773"/>
      <c r="C4773"/>
      <c r="D4773"/>
      <c r="E4773"/>
      <c r="F4773"/>
    </row>
    <row r="4774" spans="1:6" ht="15" x14ac:dyDescent="0.25">
      <c r="A4774"/>
      <c r="B4774"/>
      <c r="C4774"/>
      <c r="D4774"/>
      <c r="E4774"/>
      <c r="F4774"/>
    </row>
    <row r="4775" spans="1:6" ht="15" x14ac:dyDescent="0.25">
      <c r="A4775"/>
      <c r="B4775"/>
      <c r="C4775"/>
      <c r="D4775"/>
      <c r="E4775"/>
      <c r="F4775"/>
    </row>
    <row r="4776" spans="1:6" ht="15" x14ac:dyDescent="0.25">
      <c r="A4776"/>
      <c r="B4776"/>
      <c r="C4776"/>
      <c r="D4776"/>
      <c r="E4776"/>
      <c r="F4776"/>
    </row>
    <row r="4777" spans="1:6" ht="15" x14ac:dyDescent="0.25">
      <c r="A4777"/>
      <c r="B4777"/>
      <c r="C4777"/>
      <c r="D4777"/>
      <c r="E4777"/>
      <c r="F4777"/>
    </row>
    <row r="4778" spans="1:6" ht="15" x14ac:dyDescent="0.25">
      <c r="A4778"/>
      <c r="B4778"/>
      <c r="C4778"/>
      <c r="D4778"/>
      <c r="E4778"/>
      <c r="F4778"/>
    </row>
    <row r="4779" spans="1:6" ht="15" x14ac:dyDescent="0.25">
      <c r="A4779"/>
      <c r="B4779"/>
      <c r="C4779"/>
      <c r="D4779"/>
      <c r="E4779"/>
      <c r="F4779"/>
    </row>
    <row r="4780" spans="1:6" ht="15" x14ac:dyDescent="0.25">
      <c r="A4780"/>
      <c r="B4780"/>
      <c r="C4780"/>
      <c r="D4780"/>
      <c r="E4780"/>
      <c r="F4780"/>
    </row>
    <row r="4781" spans="1:6" ht="15" x14ac:dyDescent="0.25">
      <c r="A4781"/>
      <c r="B4781"/>
      <c r="C4781"/>
      <c r="D4781"/>
      <c r="E4781"/>
      <c r="F4781"/>
    </row>
    <row r="4782" spans="1:6" ht="15" x14ac:dyDescent="0.25">
      <c r="A4782"/>
      <c r="B4782"/>
      <c r="C4782"/>
      <c r="D4782"/>
      <c r="E4782"/>
      <c r="F4782"/>
    </row>
    <row r="4783" spans="1:6" ht="15" x14ac:dyDescent="0.25">
      <c r="A4783"/>
      <c r="B4783"/>
      <c r="C4783"/>
      <c r="D4783"/>
      <c r="E4783"/>
      <c r="F4783"/>
    </row>
    <row r="4784" spans="1:6" ht="15" x14ac:dyDescent="0.25">
      <c r="A4784"/>
      <c r="B4784"/>
      <c r="C4784"/>
      <c r="D4784"/>
      <c r="E4784"/>
      <c r="F4784"/>
    </row>
    <row r="4785" spans="1:6" ht="15" x14ac:dyDescent="0.25">
      <c r="A4785"/>
      <c r="B4785"/>
      <c r="C4785"/>
      <c r="D4785"/>
      <c r="E4785"/>
      <c r="F4785"/>
    </row>
    <row r="4786" spans="1:6" ht="15" x14ac:dyDescent="0.25">
      <c r="A4786"/>
      <c r="B4786"/>
      <c r="C4786"/>
      <c r="D4786"/>
      <c r="E4786"/>
      <c r="F4786"/>
    </row>
    <row r="4787" spans="1:6" ht="15" x14ac:dyDescent="0.25">
      <c r="A4787"/>
      <c r="B4787"/>
      <c r="C4787"/>
      <c r="D4787"/>
      <c r="E4787"/>
      <c r="F4787"/>
    </row>
    <row r="4788" spans="1:6" ht="15" x14ac:dyDescent="0.25">
      <c r="A4788"/>
      <c r="B4788"/>
      <c r="C4788"/>
      <c r="D4788"/>
      <c r="E4788"/>
      <c r="F4788"/>
    </row>
    <row r="4789" spans="1:6" ht="15" x14ac:dyDescent="0.25">
      <c r="A4789"/>
      <c r="B4789"/>
      <c r="C4789"/>
      <c r="D4789"/>
      <c r="E4789"/>
      <c r="F4789"/>
    </row>
    <row r="4790" spans="1:6" ht="15" x14ac:dyDescent="0.25">
      <c r="A4790"/>
      <c r="B4790"/>
      <c r="C4790"/>
      <c r="D4790"/>
      <c r="E4790"/>
      <c r="F4790"/>
    </row>
    <row r="4791" spans="1:6" ht="15" x14ac:dyDescent="0.25">
      <c r="A4791"/>
      <c r="B4791"/>
      <c r="C4791"/>
      <c r="D4791"/>
      <c r="E4791"/>
      <c r="F4791"/>
    </row>
    <row r="4792" spans="1:6" ht="15" x14ac:dyDescent="0.25">
      <c r="A4792"/>
      <c r="B4792"/>
      <c r="C4792"/>
      <c r="D4792"/>
      <c r="E4792"/>
      <c r="F4792"/>
    </row>
    <row r="4793" spans="1:6" ht="15" x14ac:dyDescent="0.25">
      <c r="A4793"/>
      <c r="B4793"/>
      <c r="C4793"/>
      <c r="D4793"/>
      <c r="E4793"/>
      <c r="F4793"/>
    </row>
    <row r="4794" spans="1:6" ht="15" x14ac:dyDescent="0.25">
      <c r="A4794"/>
      <c r="B4794"/>
      <c r="C4794"/>
      <c r="D4794"/>
      <c r="E4794"/>
      <c r="F4794"/>
    </row>
    <row r="4795" spans="1:6" ht="15" x14ac:dyDescent="0.25">
      <c r="A4795"/>
      <c r="B4795"/>
      <c r="C4795"/>
      <c r="D4795"/>
      <c r="E4795"/>
      <c r="F4795"/>
    </row>
    <row r="4796" spans="1:6" ht="15" x14ac:dyDescent="0.25">
      <c r="A4796"/>
      <c r="B4796"/>
      <c r="C4796"/>
      <c r="D4796"/>
      <c r="E4796"/>
      <c r="F4796"/>
    </row>
    <row r="4797" spans="1:6" ht="15" x14ac:dyDescent="0.25">
      <c r="A4797"/>
      <c r="B4797"/>
      <c r="C4797"/>
      <c r="D4797"/>
      <c r="E4797"/>
      <c r="F4797"/>
    </row>
    <row r="4798" spans="1:6" ht="15" x14ac:dyDescent="0.25">
      <c r="A4798"/>
      <c r="B4798"/>
      <c r="C4798"/>
      <c r="D4798"/>
      <c r="E4798"/>
      <c r="F4798"/>
    </row>
    <row r="4799" spans="1:6" ht="15" x14ac:dyDescent="0.25">
      <c r="A4799"/>
      <c r="B4799"/>
      <c r="C4799"/>
      <c r="D4799"/>
      <c r="E4799"/>
      <c r="F4799"/>
    </row>
    <row r="4800" spans="1:6" ht="15" x14ac:dyDescent="0.25">
      <c r="A4800"/>
      <c r="B4800"/>
      <c r="C4800"/>
      <c r="D4800"/>
      <c r="E4800"/>
      <c r="F4800"/>
    </row>
    <row r="4801" spans="1:6" ht="15" x14ac:dyDescent="0.25">
      <c r="A4801"/>
      <c r="B4801"/>
      <c r="C4801"/>
      <c r="D4801"/>
      <c r="E4801"/>
      <c r="F4801"/>
    </row>
    <row r="4802" spans="1:6" ht="15" x14ac:dyDescent="0.25">
      <c r="A4802"/>
      <c r="B4802"/>
      <c r="C4802"/>
      <c r="D4802"/>
      <c r="E4802"/>
      <c r="F4802"/>
    </row>
    <row r="4803" spans="1:6" ht="15" x14ac:dyDescent="0.25">
      <c r="A4803"/>
      <c r="B4803"/>
      <c r="C4803"/>
      <c r="D4803"/>
      <c r="E4803"/>
      <c r="F4803"/>
    </row>
    <row r="4804" spans="1:6" ht="15" x14ac:dyDescent="0.25">
      <c r="A4804"/>
      <c r="B4804"/>
      <c r="C4804"/>
      <c r="D4804"/>
      <c r="E4804"/>
      <c r="F4804"/>
    </row>
    <row r="4805" spans="1:6" ht="15" x14ac:dyDescent="0.25">
      <c r="A4805"/>
      <c r="B4805"/>
      <c r="C4805"/>
      <c r="D4805"/>
      <c r="E4805"/>
      <c r="F4805"/>
    </row>
    <row r="4806" spans="1:6" ht="15" x14ac:dyDescent="0.25">
      <c r="A4806"/>
      <c r="B4806"/>
      <c r="C4806"/>
      <c r="D4806"/>
      <c r="E4806"/>
      <c r="F4806"/>
    </row>
    <row r="4807" spans="1:6" ht="15" x14ac:dyDescent="0.25">
      <c r="A4807"/>
      <c r="B4807"/>
      <c r="C4807"/>
      <c r="D4807"/>
      <c r="E4807"/>
      <c r="F4807"/>
    </row>
    <row r="4808" spans="1:6" ht="15" x14ac:dyDescent="0.25">
      <c r="A4808"/>
      <c r="B4808"/>
      <c r="C4808"/>
      <c r="D4808"/>
      <c r="E4808"/>
      <c r="F4808"/>
    </row>
    <row r="4809" spans="1:6" ht="15" x14ac:dyDescent="0.25">
      <c r="A4809"/>
      <c r="B4809"/>
      <c r="C4809"/>
      <c r="D4809"/>
      <c r="E4809"/>
      <c r="F4809"/>
    </row>
    <row r="4810" spans="1:6" ht="15" x14ac:dyDescent="0.25">
      <c r="A4810"/>
      <c r="B4810"/>
      <c r="C4810"/>
      <c r="D4810"/>
      <c r="E4810"/>
      <c r="F4810"/>
    </row>
    <row r="4811" spans="1:6" ht="15" x14ac:dyDescent="0.25">
      <c r="A4811"/>
      <c r="B4811"/>
      <c r="C4811"/>
      <c r="D4811"/>
      <c r="E4811"/>
      <c r="F4811"/>
    </row>
    <row r="4812" spans="1:6" ht="15" x14ac:dyDescent="0.25">
      <c r="A4812"/>
      <c r="B4812"/>
      <c r="C4812"/>
      <c r="D4812"/>
      <c r="E4812"/>
      <c r="F4812"/>
    </row>
    <row r="4813" spans="1:6" ht="15" x14ac:dyDescent="0.25">
      <c r="A4813"/>
      <c r="B4813"/>
      <c r="C4813"/>
      <c r="D4813"/>
      <c r="E4813"/>
      <c r="F4813"/>
    </row>
    <row r="4814" spans="1:6" ht="15" x14ac:dyDescent="0.25">
      <c r="A4814"/>
      <c r="B4814"/>
      <c r="C4814"/>
      <c r="D4814"/>
      <c r="E4814"/>
      <c r="F4814"/>
    </row>
    <row r="4815" spans="1:6" ht="15" x14ac:dyDescent="0.25">
      <c r="A4815"/>
      <c r="B4815"/>
      <c r="C4815"/>
      <c r="D4815"/>
      <c r="E4815"/>
      <c r="F4815"/>
    </row>
    <row r="4816" spans="1:6" ht="15" x14ac:dyDescent="0.25">
      <c r="A4816"/>
      <c r="B4816"/>
      <c r="C4816"/>
      <c r="D4816"/>
      <c r="E4816"/>
      <c r="F4816"/>
    </row>
    <row r="4817" spans="1:6" ht="15" x14ac:dyDescent="0.25">
      <c r="A4817"/>
      <c r="B4817"/>
      <c r="C4817"/>
      <c r="D4817"/>
      <c r="E4817"/>
      <c r="F4817"/>
    </row>
    <row r="4818" spans="1:6" ht="15" x14ac:dyDescent="0.25">
      <c r="A4818"/>
      <c r="B4818"/>
      <c r="C4818"/>
      <c r="D4818"/>
      <c r="E4818"/>
      <c r="F4818"/>
    </row>
    <row r="4819" spans="1:6" ht="15" x14ac:dyDescent="0.25">
      <c r="A4819"/>
      <c r="B4819"/>
      <c r="C4819"/>
      <c r="D4819"/>
      <c r="E4819"/>
      <c r="F4819"/>
    </row>
    <row r="4820" spans="1:6" ht="15" x14ac:dyDescent="0.25">
      <c r="A4820"/>
      <c r="B4820"/>
      <c r="C4820"/>
      <c r="D4820"/>
      <c r="E4820"/>
      <c r="F4820"/>
    </row>
    <row r="4821" spans="1:6" ht="15" x14ac:dyDescent="0.25">
      <c r="A4821"/>
      <c r="B4821"/>
      <c r="C4821"/>
      <c r="D4821"/>
      <c r="E4821"/>
      <c r="F4821"/>
    </row>
    <row r="4822" spans="1:6" ht="15" x14ac:dyDescent="0.25">
      <c r="A4822"/>
      <c r="B4822"/>
      <c r="C4822"/>
      <c r="D4822"/>
      <c r="E4822"/>
      <c r="F4822"/>
    </row>
    <row r="4823" spans="1:6" ht="15" x14ac:dyDescent="0.25">
      <c r="A4823"/>
      <c r="B4823"/>
      <c r="C4823"/>
      <c r="D4823"/>
      <c r="E4823"/>
      <c r="F4823"/>
    </row>
    <row r="4824" spans="1:6" ht="15" x14ac:dyDescent="0.25">
      <c r="A4824"/>
      <c r="B4824"/>
      <c r="C4824"/>
      <c r="D4824"/>
      <c r="E4824"/>
      <c r="F4824"/>
    </row>
    <row r="4825" spans="1:6" ht="15" x14ac:dyDescent="0.25">
      <c r="A4825"/>
      <c r="B4825"/>
      <c r="C4825"/>
      <c r="D4825"/>
      <c r="E4825"/>
      <c r="F4825"/>
    </row>
    <row r="4826" spans="1:6" ht="15" x14ac:dyDescent="0.25">
      <c r="A4826"/>
      <c r="B4826"/>
      <c r="C4826"/>
      <c r="D4826"/>
      <c r="E4826"/>
      <c r="F4826"/>
    </row>
    <row r="4827" spans="1:6" ht="15" x14ac:dyDescent="0.25">
      <c r="A4827"/>
      <c r="B4827"/>
      <c r="C4827"/>
      <c r="D4827"/>
      <c r="E4827"/>
      <c r="F4827"/>
    </row>
    <row r="4828" spans="1:6" ht="15" x14ac:dyDescent="0.25">
      <c r="A4828"/>
      <c r="B4828"/>
      <c r="C4828"/>
      <c r="D4828"/>
      <c r="E4828"/>
      <c r="F4828"/>
    </row>
    <row r="4829" spans="1:6" ht="15" x14ac:dyDescent="0.25">
      <c r="A4829"/>
      <c r="B4829"/>
      <c r="C4829"/>
      <c r="D4829"/>
      <c r="E4829"/>
      <c r="F4829"/>
    </row>
    <row r="4830" spans="1:6" ht="15" x14ac:dyDescent="0.25">
      <c r="A4830"/>
      <c r="B4830"/>
      <c r="C4830"/>
      <c r="D4830"/>
      <c r="E4830"/>
      <c r="F4830"/>
    </row>
    <row r="4831" spans="1:6" ht="15" x14ac:dyDescent="0.25">
      <c r="A4831"/>
      <c r="B4831"/>
      <c r="C4831"/>
      <c r="D4831"/>
      <c r="E4831"/>
      <c r="F4831"/>
    </row>
    <row r="4832" spans="1:6" ht="15" x14ac:dyDescent="0.25">
      <c r="A4832"/>
      <c r="B4832"/>
      <c r="C4832"/>
      <c r="D4832"/>
      <c r="E4832"/>
      <c r="F4832"/>
    </row>
    <row r="4833" spans="1:6" ht="15" x14ac:dyDescent="0.25">
      <c r="A4833"/>
      <c r="B4833"/>
      <c r="C4833"/>
      <c r="D4833"/>
      <c r="E4833"/>
      <c r="F4833"/>
    </row>
    <row r="4834" spans="1:6" ht="15" x14ac:dyDescent="0.25">
      <c r="A4834"/>
      <c r="B4834"/>
      <c r="C4834"/>
      <c r="D4834"/>
      <c r="E4834"/>
      <c r="F4834"/>
    </row>
    <row r="4835" spans="1:6" ht="15" x14ac:dyDescent="0.25">
      <c r="A4835"/>
      <c r="B4835"/>
      <c r="C4835"/>
      <c r="D4835"/>
      <c r="E4835"/>
      <c r="F4835"/>
    </row>
    <row r="4836" spans="1:6" ht="15" x14ac:dyDescent="0.25">
      <c r="A4836"/>
      <c r="B4836"/>
      <c r="C4836"/>
      <c r="D4836"/>
      <c r="E4836"/>
      <c r="F4836"/>
    </row>
    <row r="4837" spans="1:6" ht="15" x14ac:dyDescent="0.25">
      <c r="A4837"/>
      <c r="B4837"/>
      <c r="C4837"/>
      <c r="D4837"/>
      <c r="E4837"/>
      <c r="F4837"/>
    </row>
    <row r="4838" spans="1:6" ht="15" x14ac:dyDescent="0.25">
      <c r="A4838"/>
      <c r="B4838"/>
      <c r="C4838"/>
      <c r="D4838"/>
      <c r="E4838"/>
      <c r="F4838"/>
    </row>
    <row r="4839" spans="1:6" ht="15" x14ac:dyDescent="0.25">
      <c r="A4839"/>
      <c r="B4839"/>
      <c r="C4839"/>
      <c r="D4839"/>
      <c r="E4839"/>
      <c r="F4839"/>
    </row>
    <row r="4840" spans="1:6" ht="15" x14ac:dyDescent="0.25">
      <c r="A4840"/>
      <c r="B4840"/>
      <c r="C4840"/>
      <c r="D4840"/>
      <c r="E4840"/>
      <c r="F4840"/>
    </row>
    <row r="4841" spans="1:6" ht="15" x14ac:dyDescent="0.25">
      <c r="A4841"/>
      <c r="B4841"/>
      <c r="C4841"/>
      <c r="D4841"/>
      <c r="E4841"/>
      <c r="F4841"/>
    </row>
    <row r="4842" spans="1:6" ht="15" x14ac:dyDescent="0.25">
      <c r="A4842"/>
      <c r="B4842"/>
      <c r="C4842"/>
      <c r="D4842"/>
      <c r="E4842"/>
      <c r="F4842"/>
    </row>
    <row r="4843" spans="1:6" ht="15" x14ac:dyDescent="0.25">
      <c r="A4843"/>
      <c r="B4843"/>
      <c r="C4843"/>
      <c r="D4843"/>
      <c r="E4843"/>
      <c r="F4843"/>
    </row>
    <row r="4844" spans="1:6" ht="15" x14ac:dyDescent="0.25">
      <c r="A4844"/>
      <c r="B4844"/>
      <c r="C4844"/>
      <c r="D4844"/>
      <c r="E4844"/>
      <c r="F4844"/>
    </row>
    <row r="4845" spans="1:6" ht="15" x14ac:dyDescent="0.25">
      <c r="A4845"/>
      <c r="B4845"/>
      <c r="C4845"/>
      <c r="D4845"/>
      <c r="E4845"/>
      <c r="F4845"/>
    </row>
    <row r="4846" spans="1:6" ht="15" x14ac:dyDescent="0.25">
      <c r="A4846"/>
      <c r="B4846"/>
      <c r="C4846"/>
      <c r="D4846"/>
      <c r="E4846"/>
      <c r="F4846"/>
    </row>
    <row r="4847" spans="1:6" ht="15" x14ac:dyDescent="0.25">
      <c r="A4847"/>
      <c r="B4847"/>
      <c r="C4847"/>
      <c r="D4847"/>
      <c r="E4847"/>
      <c r="F4847"/>
    </row>
    <row r="4848" spans="1:6" ht="15" x14ac:dyDescent="0.25">
      <c r="A4848"/>
      <c r="B4848"/>
      <c r="C4848"/>
      <c r="D4848"/>
      <c r="E4848"/>
      <c r="F4848"/>
    </row>
    <row r="4849" spans="1:6" ht="15" x14ac:dyDescent="0.25">
      <c r="A4849"/>
      <c r="B4849"/>
      <c r="C4849"/>
      <c r="D4849"/>
      <c r="E4849"/>
      <c r="F4849"/>
    </row>
    <row r="4850" spans="1:6" ht="15" x14ac:dyDescent="0.25">
      <c r="A4850"/>
      <c r="B4850"/>
      <c r="C4850"/>
      <c r="D4850"/>
      <c r="E4850"/>
      <c r="F4850"/>
    </row>
    <row r="4851" spans="1:6" ht="15" x14ac:dyDescent="0.25">
      <c r="A4851"/>
      <c r="B4851"/>
      <c r="C4851"/>
      <c r="D4851"/>
      <c r="E4851"/>
      <c r="F4851"/>
    </row>
    <row r="4852" spans="1:6" ht="15" x14ac:dyDescent="0.25">
      <c r="A4852"/>
      <c r="B4852"/>
      <c r="C4852"/>
      <c r="D4852"/>
      <c r="E4852"/>
      <c r="F4852"/>
    </row>
    <row r="4853" spans="1:6" ht="15" x14ac:dyDescent="0.25">
      <c r="A4853"/>
      <c r="B4853"/>
      <c r="C4853"/>
      <c r="D4853"/>
      <c r="E4853"/>
      <c r="F4853"/>
    </row>
    <row r="4854" spans="1:6" ht="15" x14ac:dyDescent="0.25">
      <c r="A4854"/>
      <c r="B4854"/>
      <c r="C4854"/>
      <c r="D4854"/>
      <c r="E4854"/>
      <c r="F4854"/>
    </row>
    <row r="4855" spans="1:6" ht="15" x14ac:dyDescent="0.25">
      <c r="A4855"/>
      <c r="B4855"/>
      <c r="C4855"/>
      <c r="D4855"/>
      <c r="E4855"/>
      <c r="F4855"/>
    </row>
    <row r="4856" spans="1:6" ht="15" x14ac:dyDescent="0.25">
      <c r="A4856"/>
      <c r="B4856"/>
      <c r="C4856"/>
      <c r="D4856"/>
      <c r="E4856"/>
      <c r="F4856"/>
    </row>
    <row r="4857" spans="1:6" ht="15" x14ac:dyDescent="0.25">
      <c r="A4857"/>
      <c r="B4857"/>
      <c r="C4857"/>
      <c r="D4857"/>
      <c r="E4857"/>
      <c r="F4857"/>
    </row>
    <row r="4858" spans="1:6" ht="15" x14ac:dyDescent="0.25">
      <c r="A4858"/>
      <c r="B4858"/>
      <c r="C4858"/>
      <c r="D4858"/>
      <c r="E4858"/>
      <c r="F4858"/>
    </row>
    <row r="4859" spans="1:6" ht="15" x14ac:dyDescent="0.25">
      <c r="A4859"/>
      <c r="B4859"/>
      <c r="C4859"/>
      <c r="D4859"/>
      <c r="E4859"/>
      <c r="F4859"/>
    </row>
    <row r="4860" spans="1:6" ht="15" x14ac:dyDescent="0.25">
      <c r="A4860"/>
      <c r="B4860"/>
      <c r="C4860"/>
      <c r="D4860"/>
      <c r="E4860"/>
      <c r="F4860"/>
    </row>
    <row r="4861" spans="1:6" ht="15" x14ac:dyDescent="0.25">
      <c r="A4861"/>
      <c r="B4861"/>
      <c r="C4861"/>
      <c r="D4861"/>
      <c r="E4861"/>
      <c r="F4861"/>
    </row>
    <row r="4862" spans="1:6" ht="15" x14ac:dyDescent="0.25">
      <c r="A4862"/>
      <c r="B4862"/>
      <c r="C4862"/>
      <c r="D4862"/>
      <c r="E4862"/>
      <c r="F4862"/>
    </row>
    <row r="4863" spans="1:6" ht="15" x14ac:dyDescent="0.25">
      <c r="A4863"/>
      <c r="B4863"/>
      <c r="C4863"/>
      <c r="D4863"/>
      <c r="E4863"/>
      <c r="F4863"/>
    </row>
    <row r="4864" spans="1:6" ht="15" x14ac:dyDescent="0.25">
      <c r="A4864"/>
      <c r="B4864"/>
      <c r="C4864"/>
      <c r="D4864"/>
      <c r="E4864"/>
      <c r="F4864"/>
    </row>
    <row r="4865" spans="1:6" ht="15" x14ac:dyDescent="0.25">
      <c r="A4865"/>
      <c r="B4865"/>
      <c r="C4865"/>
      <c r="D4865"/>
      <c r="E4865"/>
      <c r="F4865"/>
    </row>
    <row r="4866" spans="1:6" ht="15" x14ac:dyDescent="0.25">
      <c r="A4866"/>
      <c r="B4866"/>
      <c r="C4866"/>
      <c r="D4866"/>
      <c r="E4866"/>
      <c r="F4866"/>
    </row>
    <row r="4867" spans="1:6" ht="15" x14ac:dyDescent="0.25">
      <c r="A4867"/>
      <c r="B4867"/>
      <c r="C4867"/>
      <c r="D4867"/>
      <c r="E4867"/>
      <c r="F4867"/>
    </row>
    <row r="4868" spans="1:6" ht="15" x14ac:dyDescent="0.25">
      <c r="A4868"/>
      <c r="B4868"/>
      <c r="C4868"/>
      <c r="D4868"/>
      <c r="E4868"/>
      <c r="F4868"/>
    </row>
    <row r="4869" spans="1:6" ht="15" x14ac:dyDescent="0.25">
      <c r="A4869"/>
      <c r="B4869"/>
      <c r="C4869"/>
      <c r="D4869"/>
      <c r="E4869"/>
      <c r="F4869"/>
    </row>
    <row r="4870" spans="1:6" ht="15" x14ac:dyDescent="0.25">
      <c r="A4870"/>
      <c r="B4870"/>
      <c r="C4870"/>
      <c r="D4870"/>
      <c r="E4870"/>
      <c r="F4870"/>
    </row>
    <row r="4871" spans="1:6" ht="15" x14ac:dyDescent="0.25">
      <c r="A4871"/>
      <c r="B4871"/>
      <c r="C4871"/>
      <c r="D4871"/>
      <c r="E4871"/>
      <c r="F4871"/>
    </row>
    <row r="4872" spans="1:6" ht="15" x14ac:dyDescent="0.25">
      <c r="A4872"/>
      <c r="B4872"/>
      <c r="C4872"/>
      <c r="D4872"/>
      <c r="E4872"/>
      <c r="F4872"/>
    </row>
    <row r="4873" spans="1:6" ht="15" x14ac:dyDescent="0.25">
      <c r="A4873"/>
      <c r="B4873"/>
      <c r="C4873"/>
      <c r="D4873"/>
      <c r="E4873"/>
      <c r="F4873"/>
    </row>
    <row r="4874" spans="1:6" ht="15" x14ac:dyDescent="0.25">
      <c r="A4874"/>
      <c r="B4874"/>
      <c r="C4874"/>
      <c r="D4874"/>
      <c r="E4874"/>
      <c r="F4874"/>
    </row>
    <row r="4875" spans="1:6" ht="15" x14ac:dyDescent="0.25">
      <c r="A4875"/>
      <c r="B4875"/>
      <c r="C4875"/>
      <c r="D4875"/>
      <c r="E4875"/>
      <c r="F4875"/>
    </row>
    <row r="4876" spans="1:6" ht="15" x14ac:dyDescent="0.25">
      <c r="A4876"/>
      <c r="B4876"/>
      <c r="C4876"/>
      <c r="D4876"/>
      <c r="E4876"/>
      <c r="F4876"/>
    </row>
    <row r="4877" spans="1:6" ht="15" x14ac:dyDescent="0.25">
      <c r="A4877"/>
      <c r="B4877"/>
      <c r="C4877"/>
      <c r="D4877"/>
      <c r="E4877"/>
      <c r="F4877"/>
    </row>
    <row r="4878" spans="1:6" ht="15" x14ac:dyDescent="0.25">
      <c r="A4878"/>
      <c r="B4878"/>
      <c r="C4878"/>
      <c r="D4878"/>
      <c r="E4878"/>
      <c r="F4878"/>
    </row>
    <row r="4879" spans="1:6" ht="15" x14ac:dyDescent="0.25">
      <c r="A4879"/>
      <c r="B4879"/>
      <c r="C4879"/>
      <c r="D4879"/>
      <c r="E4879"/>
      <c r="F4879"/>
    </row>
    <row r="4880" spans="1:6" ht="15" x14ac:dyDescent="0.25">
      <c r="A4880"/>
      <c r="B4880"/>
      <c r="C4880"/>
      <c r="D4880"/>
      <c r="E4880"/>
      <c r="F4880"/>
    </row>
    <row r="4881" spans="1:6" ht="15" x14ac:dyDescent="0.25">
      <c r="A4881"/>
      <c r="B4881"/>
      <c r="C4881"/>
      <c r="D4881"/>
      <c r="E4881"/>
      <c r="F4881"/>
    </row>
    <row r="4882" spans="1:6" ht="15" x14ac:dyDescent="0.25">
      <c r="A4882"/>
      <c r="B4882"/>
      <c r="C4882"/>
      <c r="D4882"/>
      <c r="E4882"/>
      <c r="F4882"/>
    </row>
    <row r="4883" spans="1:6" ht="15" x14ac:dyDescent="0.25">
      <c r="A4883"/>
      <c r="B4883"/>
      <c r="C4883"/>
      <c r="D4883"/>
      <c r="E4883"/>
      <c r="F4883"/>
    </row>
    <row r="4884" spans="1:6" ht="15" x14ac:dyDescent="0.25">
      <c r="A4884"/>
      <c r="B4884"/>
      <c r="C4884"/>
      <c r="D4884"/>
      <c r="E4884"/>
      <c r="F4884"/>
    </row>
    <row r="4885" spans="1:6" ht="15" x14ac:dyDescent="0.25">
      <c r="A4885"/>
      <c r="B4885"/>
      <c r="C4885"/>
      <c r="D4885"/>
      <c r="E4885"/>
      <c r="F4885"/>
    </row>
    <row r="4886" spans="1:6" ht="15" x14ac:dyDescent="0.25">
      <c r="A4886"/>
      <c r="B4886"/>
      <c r="C4886"/>
      <c r="D4886"/>
      <c r="E4886"/>
      <c r="F4886"/>
    </row>
    <row r="4887" spans="1:6" ht="15" x14ac:dyDescent="0.25">
      <c r="A4887"/>
      <c r="B4887"/>
      <c r="C4887"/>
      <c r="D4887"/>
      <c r="E4887"/>
      <c r="F4887"/>
    </row>
    <row r="4888" spans="1:6" ht="15" x14ac:dyDescent="0.25">
      <c r="A4888"/>
      <c r="B4888"/>
      <c r="C4888"/>
      <c r="D4888"/>
      <c r="E4888"/>
      <c r="F4888"/>
    </row>
    <row r="4889" spans="1:6" ht="15" x14ac:dyDescent="0.25">
      <c r="A4889"/>
      <c r="B4889"/>
      <c r="C4889"/>
      <c r="D4889"/>
      <c r="E4889"/>
      <c r="F4889"/>
    </row>
    <row r="4890" spans="1:6" ht="15" x14ac:dyDescent="0.25">
      <c r="A4890"/>
      <c r="B4890"/>
      <c r="C4890"/>
      <c r="D4890"/>
      <c r="E4890"/>
      <c r="F4890"/>
    </row>
    <row r="4891" spans="1:6" ht="15" x14ac:dyDescent="0.25">
      <c r="A4891"/>
      <c r="B4891"/>
      <c r="C4891"/>
      <c r="D4891"/>
      <c r="E4891"/>
      <c r="F4891"/>
    </row>
    <row r="4892" spans="1:6" ht="15" x14ac:dyDescent="0.25">
      <c r="A4892"/>
      <c r="B4892"/>
      <c r="C4892"/>
      <c r="D4892"/>
      <c r="E4892"/>
      <c r="F4892"/>
    </row>
    <row r="4893" spans="1:6" ht="15" x14ac:dyDescent="0.25">
      <c r="A4893"/>
      <c r="B4893"/>
      <c r="C4893"/>
      <c r="D4893"/>
      <c r="E4893"/>
      <c r="F4893"/>
    </row>
    <row r="4894" spans="1:6" ht="15" x14ac:dyDescent="0.25">
      <c r="A4894"/>
      <c r="B4894"/>
      <c r="C4894"/>
      <c r="D4894"/>
      <c r="E4894"/>
      <c r="F4894"/>
    </row>
    <row r="4895" spans="1:6" ht="15" x14ac:dyDescent="0.25">
      <c r="A4895"/>
      <c r="B4895"/>
      <c r="C4895"/>
      <c r="D4895"/>
      <c r="E4895"/>
      <c r="F4895"/>
    </row>
    <row r="4896" spans="1:6" ht="15" x14ac:dyDescent="0.25">
      <c r="A4896"/>
      <c r="B4896"/>
      <c r="C4896"/>
      <c r="D4896"/>
      <c r="E4896"/>
      <c r="F4896"/>
    </row>
    <row r="4897" spans="1:6" ht="15" x14ac:dyDescent="0.25">
      <c r="A4897"/>
      <c r="B4897"/>
      <c r="C4897"/>
      <c r="D4897"/>
      <c r="E4897"/>
      <c r="F4897"/>
    </row>
    <row r="4898" spans="1:6" ht="15" x14ac:dyDescent="0.25">
      <c r="A4898"/>
      <c r="B4898"/>
      <c r="C4898"/>
      <c r="D4898"/>
      <c r="E4898"/>
      <c r="F4898"/>
    </row>
    <row r="4899" spans="1:6" ht="15" x14ac:dyDescent="0.25">
      <c r="A4899"/>
      <c r="B4899"/>
      <c r="C4899"/>
      <c r="D4899"/>
      <c r="E4899"/>
      <c r="F4899"/>
    </row>
    <row r="4900" spans="1:6" ht="15" x14ac:dyDescent="0.25">
      <c r="A4900"/>
      <c r="B4900"/>
      <c r="C4900"/>
      <c r="D4900"/>
      <c r="E4900"/>
      <c r="F4900"/>
    </row>
    <row r="4901" spans="1:6" ht="15" x14ac:dyDescent="0.25">
      <c r="A4901"/>
      <c r="B4901"/>
      <c r="C4901"/>
      <c r="D4901"/>
      <c r="E4901"/>
      <c r="F4901"/>
    </row>
    <row r="4902" spans="1:6" ht="15" x14ac:dyDescent="0.25">
      <c r="A4902"/>
      <c r="B4902"/>
      <c r="C4902"/>
      <c r="D4902"/>
      <c r="E4902"/>
      <c r="F4902"/>
    </row>
    <row r="4903" spans="1:6" ht="15" x14ac:dyDescent="0.25">
      <c r="A4903"/>
      <c r="B4903"/>
      <c r="C4903"/>
      <c r="D4903"/>
      <c r="E4903"/>
      <c r="F4903"/>
    </row>
    <row r="4904" spans="1:6" ht="15" x14ac:dyDescent="0.25">
      <c r="A4904"/>
      <c r="B4904"/>
      <c r="C4904"/>
      <c r="D4904"/>
      <c r="E4904"/>
      <c r="F4904"/>
    </row>
    <row r="4905" spans="1:6" ht="15" x14ac:dyDescent="0.25">
      <c r="A4905"/>
      <c r="B4905"/>
      <c r="C4905"/>
      <c r="D4905"/>
      <c r="E4905"/>
      <c r="F4905"/>
    </row>
    <row r="4906" spans="1:6" ht="15" x14ac:dyDescent="0.25">
      <c r="A4906"/>
      <c r="B4906"/>
      <c r="C4906"/>
      <c r="D4906"/>
      <c r="E4906"/>
      <c r="F4906"/>
    </row>
    <row r="4907" spans="1:6" ht="15" x14ac:dyDescent="0.25">
      <c r="A4907"/>
      <c r="B4907"/>
      <c r="C4907"/>
      <c r="D4907"/>
      <c r="E4907"/>
      <c r="F4907"/>
    </row>
    <row r="4908" spans="1:6" ht="15" x14ac:dyDescent="0.25">
      <c r="A4908"/>
      <c r="B4908"/>
      <c r="C4908"/>
      <c r="D4908"/>
      <c r="E4908"/>
      <c r="F4908"/>
    </row>
    <row r="4909" spans="1:6" ht="15" x14ac:dyDescent="0.25">
      <c r="A4909"/>
      <c r="B4909"/>
      <c r="C4909"/>
      <c r="D4909"/>
      <c r="E4909"/>
      <c r="F4909"/>
    </row>
    <row r="4910" spans="1:6" ht="15" x14ac:dyDescent="0.25">
      <c r="A4910"/>
      <c r="B4910"/>
      <c r="C4910"/>
      <c r="D4910"/>
      <c r="E4910"/>
      <c r="F4910"/>
    </row>
    <row r="4911" spans="1:6" ht="15" x14ac:dyDescent="0.25">
      <c r="A4911"/>
      <c r="B4911"/>
      <c r="C4911"/>
      <c r="D4911"/>
      <c r="E4911"/>
      <c r="F4911"/>
    </row>
    <row r="4912" spans="1:6" ht="15" x14ac:dyDescent="0.25">
      <c r="A4912"/>
      <c r="B4912"/>
      <c r="C4912"/>
      <c r="D4912"/>
      <c r="E4912"/>
      <c r="F4912"/>
    </row>
    <row r="4913" spans="1:6" ht="15" x14ac:dyDescent="0.25">
      <c r="A4913"/>
      <c r="B4913"/>
      <c r="C4913"/>
      <c r="D4913"/>
      <c r="E4913"/>
      <c r="F4913"/>
    </row>
    <row r="4914" spans="1:6" ht="15" x14ac:dyDescent="0.25">
      <c r="A4914"/>
      <c r="B4914"/>
      <c r="C4914"/>
      <c r="D4914"/>
      <c r="E4914"/>
      <c r="F4914"/>
    </row>
    <row r="4915" spans="1:6" ht="15" x14ac:dyDescent="0.25">
      <c r="A4915"/>
      <c r="B4915"/>
      <c r="C4915"/>
      <c r="D4915"/>
      <c r="E4915"/>
      <c r="F4915"/>
    </row>
    <row r="4916" spans="1:6" ht="15" x14ac:dyDescent="0.25">
      <c r="A4916"/>
      <c r="B4916"/>
      <c r="C4916"/>
      <c r="D4916"/>
      <c r="E4916"/>
      <c r="F4916"/>
    </row>
    <row r="4917" spans="1:6" ht="15" x14ac:dyDescent="0.25">
      <c r="A4917"/>
      <c r="B4917"/>
      <c r="C4917"/>
      <c r="D4917"/>
      <c r="E4917"/>
      <c r="F4917"/>
    </row>
    <row r="4918" spans="1:6" ht="15" x14ac:dyDescent="0.25">
      <c r="A4918"/>
      <c r="B4918"/>
      <c r="C4918"/>
      <c r="D4918"/>
      <c r="E4918"/>
      <c r="F4918"/>
    </row>
    <row r="4919" spans="1:6" ht="15" x14ac:dyDescent="0.25">
      <c r="A4919"/>
      <c r="B4919"/>
      <c r="C4919"/>
      <c r="D4919"/>
      <c r="E4919"/>
      <c r="F4919"/>
    </row>
    <row r="4920" spans="1:6" ht="15" x14ac:dyDescent="0.25">
      <c r="A4920"/>
      <c r="B4920"/>
      <c r="C4920"/>
      <c r="D4920"/>
      <c r="E4920"/>
      <c r="F4920"/>
    </row>
    <row r="4921" spans="1:6" ht="15" x14ac:dyDescent="0.25">
      <c r="A4921"/>
      <c r="B4921"/>
      <c r="C4921"/>
      <c r="D4921"/>
      <c r="E4921"/>
      <c r="F4921"/>
    </row>
    <row r="4922" spans="1:6" ht="15" x14ac:dyDescent="0.25">
      <c r="A4922"/>
      <c r="B4922"/>
      <c r="C4922"/>
      <c r="D4922"/>
      <c r="E4922"/>
      <c r="F4922"/>
    </row>
    <row r="4923" spans="1:6" ht="15" x14ac:dyDescent="0.25">
      <c r="A4923"/>
      <c r="B4923"/>
      <c r="C4923"/>
      <c r="D4923"/>
      <c r="E4923"/>
      <c r="F4923"/>
    </row>
    <row r="4924" spans="1:6" ht="15" x14ac:dyDescent="0.25">
      <c r="A4924"/>
      <c r="B4924"/>
      <c r="C4924"/>
      <c r="D4924"/>
      <c r="E4924"/>
      <c r="F4924"/>
    </row>
    <row r="4925" spans="1:6" ht="15" x14ac:dyDescent="0.25">
      <c r="A4925"/>
      <c r="B4925"/>
      <c r="C4925"/>
      <c r="D4925"/>
      <c r="E4925"/>
      <c r="F4925"/>
    </row>
    <row r="4926" spans="1:6" ht="15" x14ac:dyDescent="0.25">
      <c r="A4926"/>
      <c r="B4926"/>
      <c r="C4926"/>
      <c r="D4926"/>
      <c r="E4926"/>
      <c r="F4926"/>
    </row>
    <row r="4927" spans="1:6" ht="15" x14ac:dyDescent="0.25">
      <c r="A4927"/>
      <c r="B4927"/>
      <c r="C4927"/>
      <c r="D4927"/>
      <c r="E4927"/>
      <c r="F4927"/>
    </row>
    <row r="4928" spans="1:6" ht="15" x14ac:dyDescent="0.25">
      <c r="A4928"/>
      <c r="B4928"/>
      <c r="C4928"/>
      <c r="D4928"/>
      <c r="E4928"/>
      <c r="F4928"/>
    </row>
    <row r="4929" spans="1:6" ht="15" x14ac:dyDescent="0.25">
      <c r="A4929"/>
      <c r="B4929"/>
      <c r="C4929"/>
      <c r="D4929"/>
      <c r="E4929"/>
      <c r="F4929"/>
    </row>
    <row r="4930" spans="1:6" ht="15" x14ac:dyDescent="0.25">
      <c r="A4930"/>
      <c r="B4930"/>
      <c r="C4930"/>
      <c r="D4930"/>
      <c r="E4930"/>
      <c r="F4930"/>
    </row>
    <row r="4931" spans="1:6" ht="15" x14ac:dyDescent="0.25">
      <c r="A4931"/>
      <c r="B4931"/>
      <c r="C4931"/>
      <c r="D4931"/>
      <c r="E4931"/>
      <c r="F4931"/>
    </row>
    <row r="4932" spans="1:6" ht="15" x14ac:dyDescent="0.25">
      <c r="A4932"/>
      <c r="B4932"/>
      <c r="C4932"/>
      <c r="D4932"/>
      <c r="E4932"/>
      <c r="F4932"/>
    </row>
    <row r="4933" spans="1:6" ht="15" x14ac:dyDescent="0.25">
      <c r="A4933"/>
      <c r="B4933"/>
      <c r="C4933"/>
      <c r="D4933"/>
      <c r="E4933"/>
      <c r="F4933"/>
    </row>
    <row r="4934" spans="1:6" ht="15" x14ac:dyDescent="0.25">
      <c r="A4934"/>
      <c r="B4934"/>
      <c r="C4934"/>
      <c r="D4934"/>
      <c r="E4934"/>
      <c r="F4934"/>
    </row>
    <row r="4935" spans="1:6" ht="15" x14ac:dyDescent="0.25">
      <c r="A4935"/>
      <c r="B4935"/>
      <c r="C4935"/>
      <c r="D4935"/>
      <c r="E4935"/>
      <c r="F4935"/>
    </row>
    <row r="4936" spans="1:6" ht="15" x14ac:dyDescent="0.25">
      <c r="A4936"/>
      <c r="B4936"/>
      <c r="C4936"/>
      <c r="D4936"/>
      <c r="E4936"/>
      <c r="F4936"/>
    </row>
    <row r="4937" spans="1:6" ht="15" x14ac:dyDescent="0.25">
      <c r="A4937"/>
      <c r="B4937"/>
      <c r="C4937"/>
      <c r="D4937"/>
      <c r="E4937"/>
      <c r="F4937"/>
    </row>
    <row r="4938" spans="1:6" ht="15" x14ac:dyDescent="0.25">
      <c r="A4938"/>
      <c r="B4938"/>
      <c r="C4938"/>
      <c r="D4938"/>
      <c r="E4938"/>
      <c r="F4938"/>
    </row>
    <row r="4939" spans="1:6" ht="15" x14ac:dyDescent="0.25">
      <c r="A4939"/>
      <c r="B4939"/>
      <c r="C4939"/>
      <c r="D4939"/>
      <c r="E4939"/>
      <c r="F4939"/>
    </row>
    <row r="4940" spans="1:6" ht="15" x14ac:dyDescent="0.25">
      <c r="A4940"/>
      <c r="B4940"/>
      <c r="C4940"/>
      <c r="D4940"/>
      <c r="E4940"/>
      <c r="F4940"/>
    </row>
    <row r="4941" spans="1:6" ht="15" x14ac:dyDescent="0.25">
      <c r="A4941"/>
      <c r="B4941"/>
      <c r="C4941"/>
      <c r="D4941"/>
      <c r="E4941"/>
      <c r="F4941"/>
    </row>
    <row r="4942" spans="1:6" ht="15" x14ac:dyDescent="0.25">
      <c r="A4942"/>
      <c r="B4942"/>
      <c r="C4942"/>
      <c r="D4942"/>
      <c r="E4942"/>
      <c r="F4942"/>
    </row>
    <row r="4943" spans="1:6" ht="15" x14ac:dyDescent="0.25">
      <c r="A4943"/>
      <c r="B4943"/>
      <c r="C4943"/>
      <c r="D4943"/>
      <c r="E4943"/>
      <c r="F4943"/>
    </row>
    <row r="4944" spans="1:6" ht="15" x14ac:dyDescent="0.25">
      <c r="A4944"/>
      <c r="B4944"/>
      <c r="C4944"/>
      <c r="D4944"/>
      <c r="E4944"/>
      <c r="F4944"/>
    </row>
    <row r="4945" spans="1:6" ht="15" x14ac:dyDescent="0.25">
      <c r="A4945"/>
      <c r="B4945"/>
      <c r="C4945"/>
      <c r="D4945"/>
      <c r="E4945"/>
      <c r="F4945"/>
    </row>
    <row r="4946" spans="1:6" ht="15" x14ac:dyDescent="0.25">
      <c r="A4946"/>
      <c r="B4946"/>
      <c r="C4946"/>
      <c r="D4946"/>
      <c r="E4946"/>
      <c r="F4946"/>
    </row>
    <row r="4947" spans="1:6" ht="15" x14ac:dyDescent="0.25">
      <c r="A4947"/>
      <c r="B4947"/>
      <c r="C4947"/>
      <c r="D4947"/>
      <c r="E4947"/>
      <c r="F4947"/>
    </row>
    <row r="4948" spans="1:6" ht="15" x14ac:dyDescent="0.25">
      <c r="A4948"/>
      <c r="B4948"/>
      <c r="C4948"/>
      <c r="D4948"/>
      <c r="E4948"/>
      <c r="F4948"/>
    </row>
    <row r="4949" spans="1:6" ht="15" x14ac:dyDescent="0.25">
      <c r="A4949"/>
      <c r="B4949"/>
      <c r="C4949"/>
      <c r="D4949"/>
      <c r="E4949"/>
      <c r="F4949"/>
    </row>
    <row r="4950" spans="1:6" ht="15" x14ac:dyDescent="0.25">
      <c r="A4950"/>
      <c r="B4950"/>
      <c r="C4950"/>
      <c r="D4950"/>
      <c r="E4950"/>
      <c r="F4950"/>
    </row>
    <row r="4951" spans="1:6" ht="15" x14ac:dyDescent="0.25">
      <c r="A4951"/>
      <c r="B4951"/>
      <c r="C4951"/>
      <c r="D4951"/>
      <c r="E4951"/>
      <c r="F4951"/>
    </row>
    <row r="4952" spans="1:6" ht="15" x14ac:dyDescent="0.25">
      <c r="A4952"/>
      <c r="B4952"/>
      <c r="C4952"/>
      <c r="D4952"/>
      <c r="E4952"/>
      <c r="F4952"/>
    </row>
    <row r="4953" spans="1:6" ht="15" x14ac:dyDescent="0.25">
      <c r="A4953"/>
      <c r="B4953"/>
      <c r="C4953"/>
      <c r="D4953"/>
      <c r="E4953"/>
      <c r="F4953"/>
    </row>
    <row r="4954" spans="1:6" ht="15" x14ac:dyDescent="0.25">
      <c r="A4954"/>
      <c r="B4954"/>
      <c r="C4954"/>
      <c r="D4954"/>
      <c r="E4954"/>
      <c r="F4954"/>
    </row>
    <row r="4955" spans="1:6" ht="15" x14ac:dyDescent="0.25">
      <c r="A4955"/>
      <c r="B4955"/>
      <c r="C4955"/>
      <c r="D4955"/>
      <c r="E4955"/>
      <c r="F4955"/>
    </row>
    <row r="4956" spans="1:6" ht="15" x14ac:dyDescent="0.25">
      <c r="A4956"/>
      <c r="B4956"/>
      <c r="C4956"/>
      <c r="D4956"/>
      <c r="E4956"/>
      <c r="F4956"/>
    </row>
    <row r="4957" spans="1:6" ht="15" x14ac:dyDescent="0.25">
      <c r="A4957"/>
      <c r="B4957"/>
      <c r="C4957"/>
      <c r="D4957"/>
      <c r="E4957"/>
      <c r="F4957"/>
    </row>
    <row r="4958" spans="1:6" ht="15" x14ac:dyDescent="0.25">
      <c r="A4958"/>
      <c r="B4958"/>
      <c r="C4958"/>
      <c r="D4958"/>
      <c r="E4958"/>
      <c r="F4958"/>
    </row>
    <row r="4959" spans="1:6" ht="15" x14ac:dyDescent="0.25">
      <c r="A4959"/>
      <c r="B4959"/>
      <c r="C4959"/>
      <c r="D4959"/>
      <c r="E4959"/>
      <c r="F4959"/>
    </row>
    <row r="4960" spans="1:6" ht="15" x14ac:dyDescent="0.25">
      <c r="A4960"/>
      <c r="B4960"/>
      <c r="C4960"/>
      <c r="D4960"/>
      <c r="E4960"/>
      <c r="F4960"/>
    </row>
    <row r="4961" spans="1:6" ht="15" x14ac:dyDescent="0.25">
      <c r="A4961"/>
      <c r="B4961"/>
      <c r="C4961"/>
      <c r="D4961"/>
      <c r="E4961"/>
      <c r="F4961"/>
    </row>
    <row r="4962" spans="1:6" ht="15" x14ac:dyDescent="0.25">
      <c r="A4962"/>
      <c r="B4962"/>
      <c r="C4962"/>
      <c r="D4962"/>
      <c r="E4962"/>
      <c r="F4962"/>
    </row>
    <row r="4963" spans="1:6" ht="15" x14ac:dyDescent="0.25">
      <c r="A4963"/>
      <c r="B4963"/>
      <c r="C4963"/>
      <c r="D4963"/>
      <c r="E4963"/>
      <c r="F4963"/>
    </row>
    <row r="4964" spans="1:6" ht="15" x14ac:dyDescent="0.25">
      <c r="A4964"/>
      <c r="B4964"/>
      <c r="C4964"/>
      <c r="D4964"/>
      <c r="E4964"/>
      <c r="F4964"/>
    </row>
    <row r="4965" spans="1:6" ht="15" x14ac:dyDescent="0.25">
      <c r="A4965"/>
      <c r="B4965"/>
      <c r="C4965"/>
      <c r="D4965"/>
      <c r="E4965"/>
      <c r="F4965"/>
    </row>
    <row r="4966" spans="1:6" ht="15" x14ac:dyDescent="0.25">
      <c r="A4966"/>
      <c r="B4966"/>
      <c r="C4966"/>
      <c r="D4966"/>
      <c r="E4966"/>
      <c r="F4966"/>
    </row>
    <row r="4967" spans="1:6" ht="15" x14ac:dyDescent="0.25">
      <c r="A4967"/>
      <c r="B4967"/>
      <c r="C4967"/>
      <c r="D4967"/>
      <c r="E4967"/>
      <c r="F4967"/>
    </row>
    <row r="4968" spans="1:6" ht="15" x14ac:dyDescent="0.25">
      <c r="A4968"/>
      <c r="B4968"/>
      <c r="C4968"/>
      <c r="D4968"/>
      <c r="E4968"/>
      <c r="F4968"/>
    </row>
    <row r="4969" spans="1:6" ht="15" x14ac:dyDescent="0.25">
      <c r="A4969"/>
      <c r="B4969"/>
      <c r="C4969"/>
      <c r="D4969"/>
      <c r="E4969"/>
      <c r="F4969"/>
    </row>
    <row r="4970" spans="1:6" ht="15" x14ac:dyDescent="0.25">
      <c r="A4970"/>
      <c r="B4970"/>
      <c r="C4970"/>
      <c r="D4970"/>
      <c r="E4970"/>
      <c r="F4970"/>
    </row>
    <row r="4971" spans="1:6" ht="15" x14ac:dyDescent="0.25">
      <c r="A4971"/>
      <c r="B4971"/>
      <c r="C4971"/>
      <c r="D4971"/>
      <c r="E4971"/>
      <c r="F4971"/>
    </row>
    <row r="4972" spans="1:6" ht="15" x14ac:dyDescent="0.25">
      <c r="A4972"/>
      <c r="B4972"/>
      <c r="C4972"/>
      <c r="D4972"/>
      <c r="E4972"/>
      <c r="F4972"/>
    </row>
    <row r="4973" spans="1:6" ht="15" x14ac:dyDescent="0.25">
      <c r="A4973"/>
      <c r="B4973"/>
      <c r="C4973"/>
      <c r="D4973"/>
      <c r="E4973"/>
      <c r="F4973"/>
    </row>
    <row r="4974" spans="1:6" ht="15" x14ac:dyDescent="0.25">
      <c r="A4974"/>
      <c r="B4974"/>
      <c r="C4974"/>
      <c r="D4974"/>
      <c r="E4974"/>
      <c r="F4974"/>
    </row>
    <row r="4975" spans="1:6" ht="15" x14ac:dyDescent="0.25">
      <c r="A4975"/>
      <c r="B4975"/>
      <c r="C4975"/>
      <c r="D4975"/>
      <c r="E4975"/>
      <c r="F4975"/>
    </row>
    <row r="4976" spans="1:6" ht="15" x14ac:dyDescent="0.25">
      <c r="A4976"/>
      <c r="B4976"/>
      <c r="C4976"/>
      <c r="D4976"/>
      <c r="E4976"/>
      <c r="F4976"/>
    </row>
    <row r="4977" spans="1:6" ht="15" x14ac:dyDescent="0.25">
      <c r="A4977"/>
      <c r="B4977"/>
      <c r="C4977"/>
      <c r="D4977"/>
      <c r="E4977"/>
      <c r="F4977"/>
    </row>
    <row r="4978" spans="1:6" ht="15" x14ac:dyDescent="0.25">
      <c r="A4978"/>
      <c r="B4978"/>
      <c r="C4978"/>
      <c r="D4978"/>
      <c r="E4978"/>
      <c r="F4978"/>
    </row>
    <row r="4979" spans="1:6" ht="15" x14ac:dyDescent="0.25">
      <c r="A4979"/>
      <c r="B4979"/>
      <c r="C4979"/>
      <c r="D4979"/>
      <c r="E4979"/>
      <c r="F4979"/>
    </row>
    <row r="4980" spans="1:6" ht="15" x14ac:dyDescent="0.25">
      <c r="A4980"/>
      <c r="B4980"/>
      <c r="C4980"/>
      <c r="D4980"/>
      <c r="E4980"/>
      <c r="F4980"/>
    </row>
    <row r="4981" spans="1:6" ht="15" x14ac:dyDescent="0.25">
      <c r="A4981"/>
      <c r="B4981"/>
      <c r="C4981"/>
      <c r="D4981"/>
      <c r="E4981"/>
      <c r="F4981"/>
    </row>
    <row r="4982" spans="1:6" ht="15" x14ac:dyDescent="0.25">
      <c r="A4982"/>
      <c r="B4982"/>
      <c r="C4982"/>
      <c r="D4982"/>
      <c r="E4982"/>
      <c r="F4982"/>
    </row>
    <row r="4983" spans="1:6" ht="15" x14ac:dyDescent="0.25">
      <c r="A4983"/>
      <c r="B4983"/>
      <c r="C4983"/>
      <c r="D4983"/>
      <c r="E4983"/>
      <c r="F4983"/>
    </row>
    <row r="4984" spans="1:6" ht="15" x14ac:dyDescent="0.25">
      <c r="A4984"/>
      <c r="B4984"/>
      <c r="C4984"/>
      <c r="D4984"/>
      <c r="E4984"/>
      <c r="F4984"/>
    </row>
    <row r="4985" spans="1:6" ht="15" x14ac:dyDescent="0.25">
      <c r="A4985"/>
      <c r="B4985"/>
      <c r="C4985"/>
      <c r="D4985"/>
      <c r="E4985"/>
      <c r="F4985"/>
    </row>
    <row r="4986" spans="1:6" ht="15" x14ac:dyDescent="0.25">
      <c r="A4986"/>
      <c r="B4986"/>
      <c r="C4986"/>
      <c r="D4986"/>
      <c r="E4986"/>
      <c r="F4986"/>
    </row>
    <row r="4987" spans="1:6" ht="15" x14ac:dyDescent="0.25">
      <c r="A4987"/>
      <c r="B4987"/>
      <c r="C4987"/>
      <c r="D4987"/>
      <c r="E4987"/>
      <c r="F4987"/>
    </row>
    <row r="4988" spans="1:6" ht="15" x14ac:dyDescent="0.25">
      <c r="A4988"/>
      <c r="B4988"/>
      <c r="C4988"/>
      <c r="D4988"/>
      <c r="E4988"/>
      <c r="F4988"/>
    </row>
    <row r="4989" spans="1:6" ht="15" x14ac:dyDescent="0.25">
      <c r="A4989"/>
      <c r="B4989"/>
      <c r="C4989"/>
      <c r="D4989"/>
      <c r="E4989"/>
      <c r="F4989"/>
    </row>
    <row r="4990" spans="1:6" ht="15" x14ac:dyDescent="0.25">
      <c r="A4990"/>
      <c r="B4990"/>
      <c r="C4990"/>
      <c r="D4990"/>
      <c r="E4990"/>
      <c r="F4990"/>
    </row>
    <row r="4991" spans="1:6" ht="15" x14ac:dyDescent="0.25">
      <c r="A4991"/>
      <c r="B4991"/>
      <c r="C4991"/>
      <c r="D4991"/>
      <c r="E4991"/>
      <c r="F4991"/>
    </row>
    <row r="4992" spans="1:6" ht="15" x14ac:dyDescent="0.25">
      <c r="A4992"/>
      <c r="B4992"/>
      <c r="C4992"/>
      <c r="D4992"/>
      <c r="E4992"/>
      <c r="F4992"/>
    </row>
    <row r="4993" spans="1:6" ht="15" x14ac:dyDescent="0.25">
      <c r="A4993"/>
      <c r="B4993"/>
      <c r="C4993"/>
      <c r="D4993"/>
      <c r="E4993"/>
      <c r="F4993"/>
    </row>
    <row r="4994" spans="1:6" ht="15" x14ac:dyDescent="0.25">
      <c r="A4994"/>
      <c r="B4994"/>
      <c r="C4994"/>
      <c r="D4994"/>
      <c r="E4994"/>
      <c r="F4994"/>
    </row>
    <row r="4995" spans="1:6" ht="15" x14ac:dyDescent="0.25">
      <c r="A4995"/>
      <c r="B4995"/>
      <c r="C4995"/>
      <c r="D4995"/>
      <c r="E4995"/>
      <c r="F4995"/>
    </row>
    <row r="4996" spans="1:6" ht="15" x14ac:dyDescent="0.25">
      <c r="A4996"/>
      <c r="B4996"/>
      <c r="C4996"/>
      <c r="D4996"/>
      <c r="E4996"/>
      <c r="F4996"/>
    </row>
    <row r="4997" spans="1:6" ht="15" x14ac:dyDescent="0.25">
      <c r="A4997"/>
      <c r="B4997"/>
      <c r="C4997"/>
      <c r="D4997"/>
      <c r="E4997"/>
      <c r="F4997"/>
    </row>
    <row r="4998" spans="1:6" ht="15" x14ac:dyDescent="0.25">
      <c r="A4998"/>
      <c r="B4998"/>
      <c r="C4998"/>
      <c r="D4998"/>
      <c r="E4998"/>
      <c r="F4998"/>
    </row>
    <row r="4999" spans="1:6" ht="15" x14ac:dyDescent="0.25">
      <c r="A4999"/>
      <c r="B4999"/>
      <c r="C4999"/>
      <c r="D4999"/>
      <c r="E4999"/>
      <c r="F4999"/>
    </row>
    <row r="5000" spans="1:6" ht="15" x14ac:dyDescent="0.25">
      <c r="A5000"/>
      <c r="B5000"/>
      <c r="C5000"/>
      <c r="D5000"/>
      <c r="E5000"/>
      <c r="F5000"/>
    </row>
    <row r="5001" spans="1:6" ht="15" x14ac:dyDescent="0.25">
      <c r="A5001"/>
      <c r="B5001"/>
      <c r="C5001"/>
      <c r="D5001"/>
      <c r="E5001"/>
      <c r="F5001"/>
    </row>
  </sheetData>
  <mergeCells count="3">
    <mergeCell ref="G1:K1"/>
    <mergeCell ref="L1:P1"/>
    <mergeCell ref="Q1:U1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8EEB20-4B0E-40EF-977D-28092A213E73}">
  <sheetPr codeName="Sheet11">
    <tabColor rgb="FF0070C0"/>
  </sheetPr>
  <dimension ref="A1:V5001"/>
  <sheetViews>
    <sheetView topLeftCell="F2" zoomScale="90" zoomScaleNormal="90" workbookViewId="0">
      <selection activeCell="O9" sqref="O9"/>
    </sheetView>
  </sheetViews>
  <sheetFormatPr defaultColWidth="8.7109375" defaultRowHeight="12.75" x14ac:dyDescent="0.2"/>
  <cols>
    <col min="1" max="1" width="12.85546875" style="1" customWidth="1"/>
    <col min="2" max="2" width="12.140625" style="1" customWidth="1"/>
    <col min="3" max="3" width="14.140625" style="1" customWidth="1"/>
    <col min="4" max="4" width="10.85546875" style="1" customWidth="1"/>
    <col min="5" max="5" width="15.5703125" style="1" bestFit="1" customWidth="1"/>
    <col min="6" max="6" width="11.7109375" style="1" customWidth="1"/>
    <col min="7" max="7" width="14.140625" style="1" customWidth="1"/>
    <col min="8" max="8" width="12.28515625" style="1" customWidth="1"/>
    <col min="9" max="9" width="14.5703125" style="1" customWidth="1"/>
    <col min="10" max="11" width="11.85546875" style="1" customWidth="1"/>
    <col min="12" max="12" width="11" style="1" customWidth="1"/>
    <col min="13" max="13" width="10" style="1" customWidth="1"/>
    <col min="14" max="14" width="16.140625" style="1" bestFit="1" customWidth="1"/>
    <col min="15" max="16" width="9.7109375" style="1" customWidth="1"/>
    <col min="17" max="17" width="13.7109375" style="1" customWidth="1"/>
    <col min="18" max="18" width="13.5703125" style="1" customWidth="1"/>
    <col min="19" max="19" width="12.42578125" style="1" customWidth="1"/>
    <col min="20" max="20" width="15.140625" style="1" customWidth="1"/>
    <col min="21" max="21" width="14" style="1" bestFit="1" customWidth="1"/>
    <col min="22" max="22" width="15" style="1" customWidth="1"/>
    <col min="23" max="16384" width="8.7109375" style="1"/>
  </cols>
  <sheetData>
    <row r="1" spans="1:22" ht="33.950000000000003" customHeight="1" x14ac:dyDescent="0.2">
      <c r="A1" s="22"/>
      <c r="B1" s="22"/>
      <c r="C1" s="22"/>
      <c r="D1" s="22"/>
      <c r="E1" s="22"/>
      <c r="F1" s="22"/>
      <c r="G1" s="40" t="s">
        <v>613</v>
      </c>
      <c r="H1" s="40"/>
      <c r="I1" s="40"/>
      <c r="J1" s="40"/>
      <c r="K1" s="40"/>
      <c r="L1" s="38" t="s">
        <v>614</v>
      </c>
      <c r="M1" s="38"/>
      <c r="N1" s="38"/>
      <c r="O1" s="38"/>
      <c r="P1" s="38"/>
      <c r="Q1" s="39" t="s">
        <v>615</v>
      </c>
      <c r="R1" s="39"/>
      <c r="S1" s="39"/>
      <c r="T1" s="39"/>
      <c r="U1" s="39"/>
      <c r="V1" s="28" t="s">
        <v>616</v>
      </c>
    </row>
    <row r="2" spans="1:22" s="2" customFormat="1" ht="78" customHeight="1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23" t="s">
        <v>638</v>
      </c>
      <c r="H2" s="6" t="s">
        <v>617</v>
      </c>
      <c r="I2" s="21" t="s">
        <v>618</v>
      </c>
      <c r="J2" s="9" t="s">
        <v>619</v>
      </c>
      <c r="K2" s="10" t="s">
        <v>620</v>
      </c>
      <c r="L2" s="24" t="s">
        <v>637</v>
      </c>
      <c r="M2" s="20" t="s">
        <v>621</v>
      </c>
      <c r="N2" s="21" t="s">
        <v>622</v>
      </c>
      <c r="O2" s="9" t="s">
        <v>623</v>
      </c>
      <c r="P2" s="10" t="s">
        <v>624</v>
      </c>
      <c r="Q2" s="25" t="s">
        <v>639</v>
      </c>
      <c r="R2" s="20" t="s">
        <v>625</v>
      </c>
      <c r="S2" s="21" t="s">
        <v>626</v>
      </c>
      <c r="T2" s="9" t="s">
        <v>627</v>
      </c>
      <c r="U2" s="10" t="s">
        <v>628</v>
      </c>
      <c r="V2" s="27" t="s">
        <v>633</v>
      </c>
    </row>
    <row r="3" spans="1:22" ht="15" x14ac:dyDescent="0.25">
      <c r="A3" t="s">
        <v>6</v>
      </c>
      <c r="B3" t="s">
        <v>7</v>
      </c>
      <c r="C3" t="s">
        <v>8</v>
      </c>
      <c r="D3" t="s">
        <v>7</v>
      </c>
      <c r="E3" t="s">
        <v>9</v>
      </c>
      <c r="F3" t="s">
        <v>7</v>
      </c>
      <c r="G3" s="4">
        <v>593520</v>
      </c>
      <c r="H3" s="7">
        <v>2</v>
      </c>
      <c r="I3" s="5">
        <v>0</v>
      </c>
      <c r="J3" s="5">
        <v>20704.186046511582</v>
      </c>
      <c r="K3" s="8">
        <v>20704.186046511582</v>
      </c>
      <c r="L3" s="8">
        <v>158272</v>
      </c>
      <c r="M3" s="7">
        <v>2</v>
      </c>
      <c r="N3" s="5">
        <v>0</v>
      </c>
      <c r="O3" s="5">
        <v>8116.5128205128203</v>
      </c>
      <c r="P3" s="8">
        <v>8116.5128205128203</v>
      </c>
      <c r="Q3" s="8">
        <v>1228155</v>
      </c>
      <c r="R3" s="5">
        <v>2</v>
      </c>
      <c r="S3" s="5">
        <v>20816.186440677928</v>
      </c>
      <c r="T3" s="5">
        <v>62448.559322033776</v>
      </c>
      <c r="U3" s="8">
        <v>83264.745762711711</v>
      </c>
      <c r="V3" s="26">
        <f>SUM(sev_pin_pro[[#This Row],[Total IDPs PiN]],sev_pin_pro[[#This Row],[Total Returnees PiN]],sev_pin_pro[[#This Row],[Total HC PiN]])</f>
        <v>112085.44462973611</v>
      </c>
    </row>
    <row r="4" spans="1:22" ht="15" x14ac:dyDescent="0.25">
      <c r="A4" t="s">
        <v>10</v>
      </c>
      <c r="B4" t="s">
        <v>11</v>
      </c>
      <c r="C4" t="s">
        <v>12</v>
      </c>
      <c r="D4" t="s">
        <v>13</v>
      </c>
      <c r="E4" t="s">
        <v>14</v>
      </c>
      <c r="F4" t="s">
        <v>13</v>
      </c>
      <c r="G4" s="4">
        <v>170577</v>
      </c>
      <c r="H4" s="7">
        <v>5</v>
      </c>
      <c r="I4" s="5">
        <v>138086.14285714287</v>
      </c>
      <c r="J4" s="5">
        <v>0</v>
      </c>
      <c r="K4" s="8">
        <v>138086.14285714287</v>
      </c>
      <c r="L4" s="5">
        <v>194946</v>
      </c>
      <c r="M4" s="7">
        <v>3</v>
      </c>
      <c r="N4" s="5">
        <v>27849.428571428576</v>
      </c>
      <c r="O4" s="5">
        <v>46415.714285714297</v>
      </c>
      <c r="P4" s="5">
        <v>74265.14285714287</v>
      </c>
      <c r="Q4" s="5">
        <v>1499817</v>
      </c>
      <c r="R4" s="5">
        <v>3</v>
      </c>
      <c r="S4" s="5">
        <v>271518.59482758649</v>
      </c>
      <c r="T4" s="5">
        <v>336165.87931034528</v>
      </c>
      <c r="U4" s="5">
        <v>607684.47413793183</v>
      </c>
      <c r="V4" s="26">
        <f>SUM(sev_pin_pro[[#This Row],[Total IDPs PiN]],sev_pin_pro[[#This Row],[Total Returnees PiN]],sev_pin_pro[[#This Row],[Total HC PiN]])</f>
        <v>820035.75985221751</v>
      </c>
    </row>
    <row r="5" spans="1:22" ht="15" x14ac:dyDescent="0.25">
      <c r="A5" t="s">
        <v>10</v>
      </c>
      <c r="B5" t="s">
        <v>11</v>
      </c>
      <c r="C5" t="s">
        <v>12</v>
      </c>
      <c r="D5" t="s">
        <v>13</v>
      </c>
      <c r="E5" t="s">
        <v>15</v>
      </c>
      <c r="F5" t="s">
        <v>16</v>
      </c>
      <c r="G5" s="4">
        <v>107508</v>
      </c>
      <c r="H5" s="7">
        <v>2</v>
      </c>
      <c r="I5" s="5">
        <v>0</v>
      </c>
      <c r="J5" s="5">
        <v>17918.000000000015</v>
      </c>
      <c r="K5" s="8">
        <v>17918.000000000015</v>
      </c>
      <c r="L5" s="5">
        <v>14581</v>
      </c>
      <c r="M5" s="7">
        <v>3</v>
      </c>
      <c r="N5" s="5">
        <v>0</v>
      </c>
      <c r="O5" s="5">
        <v>9720.6666666666661</v>
      </c>
      <c r="P5" s="5">
        <v>9720.6666666666661</v>
      </c>
      <c r="Q5" s="5">
        <v>88748</v>
      </c>
      <c r="R5" s="5">
        <v>3</v>
      </c>
      <c r="S5" s="5">
        <v>2016.9999999999989</v>
      </c>
      <c r="T5" s="5">
        <v>18152.999999999989</v>
      </c>
      <c r="U5" s="5">
        <v>20169.999999999989</v>
      </c>
      <c r="V5" s="26">
        <f>SUM(sev_pin_pro[[#This Row],[Total IDPs PiN]],sev_pin_pro[[#This Row],[Total Returnees PiN]],sev_pin_pro[[#This Row],[Total HC PiN]])</f>
        <v>47808.666666666672</v>
      </c>
    </row>
    <row r="6" spans="1:22" ht="15" x14ac:dyDescent="0.25">
      <c r="A6" t="s">
        <v>10</v>
      </c>
      <c r="B6" t="s">
        <v>11</v>
      </c>
      <c r="C6" t="s">
        <v>12</v>
      </c>
      <c r="D6" t="s">
        <v>13</v>
      </c>
      <c r="E6" t="s">
        <v>17</v>
      </c>
      <c r="F6" t="s">
        <v>18</v>
      </c>
      <c r="G6" s="4">
        <v>353</v>
      </c>
      <c r="H6" s="7">
        <v>2</v>
      </c>
      <c r="I6" s="5">
        <v>0</v>
      </c>
      <c r="J6" s="5">
        <v>0</v>
      </c>
      <c r="K6" s="8">
        <v>0</v>
      </c>
      <c r="L6" s="5">
        <v>24107</v>
      </c>
      <c r="M6" s="7">
        <v>2</v>
      </c>
      <c r="N6" s="5">
        <v>3668.4565217391305</v>
      </c>
      <c r="O6" s="5">
        <v>0</v>
      </c>
      <c r="P6" s="5">
        <v>3668.4565217391305</v>
      </c>
      <c r="Q6" s="5">
        <v>23279</v>
      </c>
      <c r="R6" s="5">
        <v>5</v>
      </c>
      <c r="S6" s="5">
        <v>6007.4838709677415</v>
      </c>
      <c r="T6" s="5">
        <v>0</v>
      </c>
      <c r="U6" s="5">
        <v>6007.4838709677415</v>
      </c>
      <c r="V6" s="26">
        <f>SUM(sev_pin_pro[[#This Row],[Total IDPs PiN]],sev_pin_pro[[#This Row],[Total Returnees PiN]],sev_pin_pro[[#This Row],[Total HC PiN]])</f>
        <v>9675.9403927068724</v>
      </c>
    </row>
    <row r="7" spans="1:22" ht="15" x14ac:dyDescent="0.25">
      <c r="A7" t="s">
        <v>10</v>
      </c>
      <c r="B7" t="s">
        <v>11</v>
      </c>
      <c r="C7" t="s">
        <v>12</v>
      </c>
      <c r="D7" t="s">
        <v>13</v>
      </c>
      <c r="E7" t="s">
        <v>19</v>
      </c>
      <c r="F7" t="s">
        <v>20</v>
      </c>
      <c r="G7" s="4">
        <v>143</v>
      </c>
      <c r="H7" s="7">
        <v>2</v>
      </c>
      <c r="I7" s="5">
        <v>0</v>
      </c>
      <c r="J7" s="5">
        <v>0</v>
      </c>
      <c r="K7" s="8">
        <v>0</v>
      </c>
      <c r="L7" s="5">
        <v>16947</v>
      </c>
      <c r="M7" s="7">
        <v>2</v>
      </c>
      <c r="N7" s="5">
        <v>0</v>
      </c>
      <c r="O7" s="5">
        <v>1129.8</v>
      </c>
      <c r="P7" s="5">
        <v>1129.8</v>
      </c>
      <c r="Q7" s="5">
        <v>10940</v>
      </c>
      <c r="R7" s="5">
        <v>2</v>
      </c>
      <c r="S7" s="5">
        <v>0</v>
      </c>
      <c r="T7" s="5">
        <v>607.77777777777771</v>
      </c>
      <c r="U7" s="5">
        <v>607.77777777777771</v>
      </c>
      <c r="V7" s="26">
        <f>SUM(sev_pin_pro[[#This Row],[Total IDPs PiN]],sev_pin_pro[[#This Row],[Total Returnees PiN]],sev_pin_pro[[#This Row],[Total HC PiN]])</f>
        <v>1737.5777777777776</v>
      </c>
    </row>
    <row r="8" spans="1:22" ht="15" x14ac:dyDescent="0.25">
      <c r="A8" t="s">
        <v>10</v>
      </c>
      <c r="B8" t="s">
        <v>11</v>
      </c>
      <c r="C8" t="s">
        <v>12</v>
      </c>
      <c r="D8" t="s">
        <v>13</v>
      </c>
      <c r="E8" t="s">
        <v>21</v>
      </c>
      <c r="F8" t="s">
        <v>22</v>
      </c>
      <c r="G8" s="4">
        <v>17130</v>
      </c>
      <c r="H8" s="7">
        <v>2</v>
      </c>
      <c r="I8" s="5">
        <v>0</v>
      </c>
      <c r="J8" s="5">
        <v>0</v>
      </c>
      <c r="K8" s="8">
        <v>0</v>
      </c>
      <c r="L8" s="5">
        <v>20843</v>
      </c>
      <c r="M8" s="7">
        <v>2</v>
      </c>
      <c r="N8" s="5">
        <v>0</v>
      </c>
      <c r="O8" s="5">
        <v>0</v>
      </c>
      <c r="P8" s="5">
        <v>0</v>
      </c>
      <c r="Q8" s="5">
        <v>37208</v>
      </c>
      <c r="R8" s="5">
        <v>2</v>
      </c>
      <c r="S8" s="5">
        <v>0</v>
      </c>
      <c r="T8" s="5">
        <v>1005.6216216216217</v>
      </c>
      <c r="U8" s="5">
        <v>1005.6216216216217</v>
      </c>
      <c r="V8" s="26">
        <f>SUM(sev_pin_pro[[#This Row],[Total IDPs PiN]],sev_pin_pro[[#This Row],[Total Returnees PiN]],sev_pin_pro[[#This Row],[Total HC PiN]])</f>
        <v>1005.6216216216217</v>
      </c>
    </row>
    <row r="9" spans="1:22" ht="15" x14ac:dyDescent="0.25">
      <c r="A9" t="s">
        <v>10</v>
      </c>
      <c r="B9" t="s">
        <v>11</v>
      </c>
      <c r="C9" t="s">
        <v>12</v>
      </c>
      <c r="D9" t="s">
        <v>13</v>
      </c>
      <c r="E9" t="s">
        <v>23</v>
      </c>
      <c r="F9" t="s">
        <v>24</v>
      </c>
      <c r="G9" s="4">
        <v>100.00000000000001</v>
      </c>
      <c r="H9" s="7">
        <v>2</v>
      </c>
      <c r="I9" s="5">
        <v>0</v>
      </c>
      <c r="J9" s="5">
        <v>0</v>
      </c>
      <c r="K9" s="8">
        <v>0</v>
      </c>
      <c r="L9" s="5">
        <v>13827</v>
      </c>
      <c r="M9" s="7">
        <v>2</v>
      </c>
      <c r="N9" s="5">
        <v>0</v>
      </c>
      <c r="O9" s="5">
        <v>0</v>
      </c>
      <c r="P9" s="5">
        <v>0</v>
      </c>
      <c r="Q9" s="5">
        <v>7071</v>
      </c>
      <c r="R9" s="5">
        <v>2</v>
      </c>
      <c r="S9" s="5">
        <v>815.88461538461547</v>
      </c>
      <c r="T9" s="5">
        <v>0</v>
      </c>
      <c r="U9" s="5">
        <v>815.88461538461547</v>
      </c>
      <c r="V9" s="26">
        <f>SUM(sev_pin_pro[[#This Row],[Total IDPs PiN]],sev_pin_pro[[#This Row],[Total Returnees PiN]],sev_pin_pro[[#This Row],[Total HC PiN]])</f>
        <v>815.88461538461547</v>
      </c>
    </row>
    <row r="10" spans="1:22" ht="15" x14ac:dyDescent="0.25">
      <c r="A10" t="s">
        <v>10</v>
      </c>
      <c r="B10" t="s">
        <v>11</v>
      </c>
      <c r="C10" t="s">
        <v>12</v>
      </c>
      <c r="D10" t="s">
        <v>13</v>
      </c>
      <c r="E10" t="s">
        <v>25</v>
      </c>
      <c r="F10" t="s">
        <v>26</v>
      </c>
      <c r="G10" s="4">
        <v>133</v>
      </c>
      <c r="H10" s="7">
        <v>2</v>
      </c>
      <c r="I10" s="5">
        <v>0</v>
      </c>
      <c r="J10" s="5">
        <v>0</v>
      </c>
      <c r="K10" s="8">
        <v>0</v>
      </c>
      <c r="L10" s="5">
        <v>8975</v>
      </c>
      <c r="M10" s="7">
        <v>2</v>
      </c>
      <c r="N10" s="5">
        <v>0</v>
      </c>
      <c r="O10" s="5">
        <v>0</v>
      </c>
      <c r="P10" s="5">
        <v>0</v>
      </c>
      <c r="Q10" s="5">
        <v>8218</v>
      </c>
      <c r="R10" s="5">
        <v>2</v>
      </c>
      <c r="S10" s="5">
        <v>0</v>
      </c>
      <c r="T10" s="5">
        <v>0</v>
      </c>
      <c r="U10" s="5">
        <v>0</v>
      </c>
      <c r="V10" s="26">
        <f>SUM(sev_pin_pro[[#This Row],[Total IDPs PiN]],sev_pin_pro[[#This Row],[Total Returnees PiN]],sev_pin_pro[[#This Row],[Total HC PiN]])</f>
        <v>0</v>
      </c>
    </row>
    <row r="11" spans="1:22" ht="15" x14ac:dyDescent="0.25">
      <c r="A11" t="s">
        <v>10</v>
      </c>
      <c r="B11" t="s">
        <v>11</v>
      </c>
      <c r="C11" t="s">
        <v>27</v>
      </c>
      <c r="D11" t="s">
        <v>28</v>
      </c>
      <c r="E11" t="s">
        <v>29</v>
      </c>
      <c r="F11" t="s">
        <v>28</v>
      </c>
      <c r="G11" s="4">
        <v>175891</v>
      </c>
      <c r="H11" s="7">
        <v>2</v>
      </c>
      <c r="I11" s="5">
        <v>5173.2647058823513</v>
      </c>
      <c r="J11" s="5">
        <v>25866.323529411755</v>
      </c>
      <c r="K11" s="8">
        <v>31039.588235294104</v>
      </c>
      <c r="L11" s="5">
        <v>18763</v>
      </c>
      <c r="M11" s="7">
        <v>2</v>
      </c>
      <c r="N11" s="5">
        <v>0</v>
      </c>
      <c r="O11" s="5">
        <v>0</v>
      </c>
      <c r="P11" s="5">
        <v>0</v>
      </c>
      <c r="Q11" s="5">
        <v>105816</v>
      </c>
      <c r="R11" s="5">
        <v>2</v>
      </c>
      <c r="S11" s="5">
        <v>2580.8780487804893</v>
      </c>
      <c r="T11" s="5">
        <v>10323.512195121957</v>
      </c>
      <c r="U11" s="5">
        <v>12904.390243902446</v>
      </c>
      <c r="V11" s="26">
        <f>SUM(sev_pin_pro[[#This Row],[Total IDPs PiN]],sev_pin_pro[[#This Row],[Total Returnees PiN]],sev_pin_pro[[#This Row],[Total HC PiN]])</f>
        <v>43943.97847919655</v>
      </c>
    </row>
    <row r="12" spans="1:22" ht="15" x14ac:dyDescent="0.25">
      <c r="A12" t="s">
        <v>10</v>
      </c>
      <c r="B12" t="s">
        <v>11</v>
      </c>
      <c r="C12" t="s">
        <v>27</v>
      </c>
      <c r="D12" t="s">
        <v>28</v>
      </c>
      <c r="E12" t="s">
        <v>30</v>
      </c>
      <c r="F12" t="s">
        <v>31</v>
      </c>
      <c r="G12" s="4">
        <v>490</v>
      </c>
      <c r="H12" s="7">
        <v>2</v>
      </c>
      <c r="I12" s="5">
        <v>0</v>
      </c>
      <c r="J12" s="5">
        <v>0</v>
      </c>
      <c r="K12" s="8">
        <v>0</v>
      </c>
      <c r="L12" s="5">
        <v>5206</v>
      </c>
      <c r="M12" s="7">
        <v>2</v>
      </c>
      <c r="N12" s="5">
        <v>0</v>
      </c>
      <c r="O12" s="5">
        <v>0</v>
      </c>
      <c r="P12" s="5">
        <v>0</v>
      </c>
      <c r="Q12" s="5">
        <v>26765</v>
      </c>
      <c r="R12" s="5">
        <v>2</v>
      </c>
      <c r="S12" s="5">
        <v>0</v>
      </c>
      <c r="T12" s="5">
        <v>0</v>
      </c>
      <c r="U12" s="5">
        <v>0</v>
      </c>
      <c r="V12" s="26">
        <f>SUM(sev_pin_pro[[#This Row],[Total IDPs PiN]],sev_pin_pro[[#This Row],[Total Returnees PiN]],sev_pin_pro[[#This Row],[Total HC PiN]])</f>
        <v>0</v>
      </c>
    </row>
    <row r="13" spans="1:22" ht="15" x14ac:dyDescent="0.25">
      <c r="A13" t="s">
        <v>10</v>
      </c>
      <c r="B13" t="s">
        <v>11</v>
      </c>
      <c r="C13" t="s">
        <v>27</v>
      </c>
      <c r="D13" t="s">
        <v>28</v>
      </c>
      <c r="E13" t="s">
        <v>32</v>
      </c>
      <c r="F13" t="s">
        <v>33</v>
      </c>
      <c r="G13" s="4">
        <v>278</v>
      </c>
      <c r="H13" s="7">
        <v>2</v>
      </c>
      <c r="I13" s="5">
        <v>0</v>
      </c>
      <c r="J13" s="5">
        <v>0</v>
      </c>
      <c r="K13" s="8">
        <v>0</v>
      </c>
      <c r="L13" s="5">
        <v>2471</v>
      </c>
      <c r="M13" s="7">
        <v>2</v>
      </c>
      <c r="N13" s="5">
        <v>0</v>
      </c>
      <c r="O13" s="5">
        <v>0</v>
      </c>
      <c r="P13" s="5">
        <v>0</v>
      </c>
      <c r="Q13" s="5">
        <v>29718</v>
      </c>
      <c r="R13" s="5">
        <v>2</v>
      </c>
      <c r="S13" s="5">
        <v>4015.9459459459463</v>
      </c>
      <c r="T13" s="5">
        <v>1606.3783783783786</v>
      </c>
      <c r="U13" s="5">
        <v>5622.3243243243251</v>
      </c>
      <c r="V13" s="26">
        <f>SUM(sev_pin_pro[[#This Row],[Total IDPs PiN]],sev_pin_pro[[#This Row],[Total Returnees PiN]],sev_pin_pro[[#This Row],[Total HC PiN]])</f>
        <v>5622.3243243243251</v>
      </c>
    </row>
    <row r="14" spans="1:22" ht="15" x14ac:dyDescent="0.25">
      <c r="A14" t="s">
        <v>10</v>
      </c>
      <c r="B14" t="s">
        <v>11</v>
      </c>
      <c r="C14" t="s">
        <v>27</v>
      </c>
      <c r="D14" t="s">
        <v>28</v>
      </c>
      <c r="E14" t="s">
        <v>34</v>
      </c>
      <c r="F14" t="s">
        <v>35</v>
      </c>
      <c r="G14" s="4">
        <v>7372</v>
      </c>
      <c r="H14" s="7">
        <v>2</v>
      </c>
      <c r="I14" s="5">
        <v>0</v>
      </c>
      <c r="J14" s="5">
        <v>737.2</v>
      </c>
      <c r="K14" s="8">
        <v>737.2</v>
      </c>
      <c r="L14" s="5">
        <v>561</v>
      </c>
      <c r="M14" s="7">
        <v>2</v>
      </c>
      <c r="N14" s="5">
        <v>0</v>
      </c>
      <c r="O14" s="5">
        <v>0</v>
      </c>
      <c r="P14" s="5">
        <v>0</v>
      </c>
      <c r="Q14" s="5">
        <v>17677</v>
      </c>
      <c r="R14" s="5">
        <v>2</v>
      </c>
      <c r="S14" s="5">
        <v>0</v>
      </c>
      <c r="T14" s="5">
        <v>327.35185185185185</v>
      </c>
      <c r="U14" s="5">
        <v>327.35185185185185</v>
      </c>
      <c r="V14" s="26">
        <f>SUM(sev_pin_pro[[#This Row],[Total IDPs PiN]],sev_pin_pro[[#This Row],[Total Returnees PiN]],sev_pin_pro[[#This Row],[Total HC PiN]])</f>
        <v>1064.551851851852</v>
      </c>
    </row>
    <row r="15" spans="1:22" ht="15" x14ac:dyDescent="0.25">
      <c r="A15" t="s">
        <v>10</v>
      </c>
      <c r="B15" t="s">
        <v>11</v>
      </c>
      <c r="C15" t="s">
        <v>27</v>
      </c>
      <c r="D15" t="s">
        <v>28</v>
      </c>
      <c r="E15" t="s">
        <v>36</v>
      </c>
      <c r="F15" t="s">
        <v>37</v>
      </c>
      <c r="G15" s="4">
        <v>224</v>
      </c>
      <c r="H15" s="7">
        <v>2</v>
      </c>
      <c r="I15" s="5">
        <v>0</v>
      </c>
      <c r="J15" s="5">
        <v>0</v>
      </c>
      <c r="K15" s="8">
        <v>0</v>
      </c>
      <c r="L15" s="5">
        <v>4771</v>
      </c>
      <c r="M15" s="7">
        <v>2</v>
      </c>
      <c r="N15" s="5">
        <v>0</v>
      </c>
      <c r="O15" s="5">
        <v>0</v>
      </c>
      <c r="P15" s="5">
        <v>0</v>
      </c>
      <c r="Q15" s="5">
        <v>23299</v>
      </c>
      <c r="R15" s="5">
        <v>2</v>
      </c>
      <c r="S15" s="5">
        <v>0</v>
      </c>
      <c r="T15" s="5">
        <v>0</v>
      </c>
      <c r="U15" s="5">
        <v>0</v>
      </c>
      <c r="V15" s="26">
        <f>SUM(sev_pin_pro[[#This Row],[Total IDPs PiN]],sev_pin_pro[[#This Row],[Total Returnees PiN]],sev_pin_pro[[#This Row],[Total HC PiN]])</f>
        <v>0</v>
      </c>
    </row>
    <row r="16" spans="1:22" ht="15" x14ac:dyDescent="0.25">
      <c r="A16" t="s">
        <v>10</v>
      </c>
      <c r="B16" t="s">
        <v>11</v>
      </c>
      <c r="C16" t="s">
        <v>27</v>
      </c>
      <c r="D16" t="s">
        <v>28</v>
      </c>
      <c r="E16" t="s">
        <v>38</v>
      </c>
      <c r="F16" t="s">
        <v>39</v>
      </c>
      <c r="G16" s="4">
        <v>219</v>
      </c>
      <c r="H16" s="7">
        <v>2</v>
      </c>
      <c r="I16" s="5">
        <v>0</v>
      </c>
      <c r="J16" s="5">
        <v>0</v>
      </c>
      <c r="K16" s="8">
        <v>0</v>
      </c>
      <c r="L16" s="5">
        <v>3247.9999999999995</v>
      </c>
      <c r="M16" s="7">
        <v>3</v>
      </c>
      <c r="N16" s="5">
        <v>0</v>
      </c>
      <c r="O16" s="5">
        <v>3247.9999999999995</v>
      </c>
      <c r="P16" s="5">
        <v>3247.9999999999995</v>
      </c>
      <c r="Q16" s="5">
        <v>26886</v>
      </c>
      <c r="R16" s="5">
        <v>5</v>
      </c>
      <c r="S16" s="5">
        <v>8807.4827586206902</v>
      </c>
      <c r="T16" s="5">
        <v>3708.4137931034484</v>
      </c>
      <c r="U16" s="5">
        <v>12515.896551724138</v>
      </c>
      <c r="V16" s="26">
        <f>SUM(sev_pin_pro[[#This Row],[Total IDPs PiN]],sev_pin_pro[[#This Row],[Total Returnees PiN]],sev_pin_pro[[#This Row],[Total HC PiN]])</f>
        <v>15763.896551724138</v>
      </c>
    </row>
    <row r="17" spans="1:22" ht="15" x14ac:dyDescent="0.25">
      <c r="A17" t="s">
        <v>10</v>
      </c>
      <c r="B17" t="s">
        <v>11</v>
      </c>
      <c r="C17" t="s">
        <v>27</v>
      </c>
      <c r="D17" t="s">
        <v>28</v>
      </c>
      <c r="E17" t="s">
        <v>40</v>
      </c>
      <c r="F17" t="s">
        <v>41</v>
      </c>
      <c r="G17" s="4">
        <v>6254</v>
      </c>
      <c r="H17" s="7">
        <v>2</v>
      </c>
      <c r="I17" s="5">
        <v>568.54545454545462</v>
      </c>
      <c r="J17" s="5">
        <v>0</v>
      </c>
      <c r="K17" s="8">
        <v>568.54545454545462</v>
      </c>
      <c r="L17" s="5">
        <v>10853</v>
      </c>
      <c r="M17" s="7">
        <v>2</v>
      </c>
      <c r="N17" s="5">
        <v>0</v>
      </c>
      <c r="O17" s="5">
        <v>0</v>
      </c>
      <c r="P17" s="5">
        <v>0</v>
      </c>
      <c r="Q17" s="5">
        <v>35597</v>
      </c>
      <c r="R17" s="5">
        <v>2</v>
      </c>
      <c r="S17" s="5">
        <v>2454.9655172413791</v>
      </c>
      <c r="T17" s="5">
        <v>1227.4827586206895</v>
      </c>
      <c r="U17" s="5">
        <v>3682.4482758620688</v>
      </c>
      <c r="V17" s="26">
        <f>SUM(sev_pin_pro[[#This Row],[Total IDPs PiN]],sev_pin_pro[[#This Row],[Total Returnees PiN]],sev_pin_pro[[#This Row],[Total HC PiN]])</f>
        <v>4250.9937304075238</v>
      </c>
    </row>
    <row r="18" spans="1:22" ht="15" x14ac:dyDescent="0.25">
      <c r="A18" t="s">
        <v>10</v>
      </c>
      <c r="B18" t="s">
        <v>11</v>
      </c>
      <c r="C18" t="s">
        <v>42</v>
      </c>
      <c r="D18" t="s">
        <v>43</v>
      </c>
      <c r="E18" t="s">
        <v>44</v>
      </c>
      <c r="F18" t="s">
        <v>43</v>
      </c>
      <c r="G18" s="4">
        <v>156580</v>
      </c>
      <c r="H18" s="7">
        <v>3</v>
      </c>
      <c r="I18" s="5">
        <v>17397.777777777796</v>
      </c>
      <c r="J18" s="5">
        <v>17397.777777777796</v>
      </c>
      <c r="K18" s="8">
        <v>34795.555555555591</v>
      </c>
      <c r="L18" s="5">
        <v>21652</v>
      </c>
      <c r="M18" s="7">
        <v>2</v>
      </c>
      <c r="N18" s="5">
        <v>3608.6666666666665</v>
      </c>
      <c r="O18" s="5">
        <v>0</v>
      </c>
      <c r="P18" s="5">
        <v>3608.6666666666665</v>
      </c>
      <c r="Q18" s="5">
        <v>53186</v>
      </c>
      <c r="R18" s="5">
        <v>3</v>
      </c>
      <c r="S18" s="5">
        <v>4091.2307692307681</v>
      </c>
      <c r="T18" s="5">
        <v>12273.692307692303</v>
      </c>
      <c r="U18" s="5">
        <v>16364.923076923071</v>
      </c>
      <c r="V18" s="26">
        <f>SUM(sev_pin_pro[[#This Row],[Total IDPs PiN]],sev_pin_pro[[#This Row],[Total Returnees PiN]],sev_pin_pro[[#This Row],[Total HC PiN]])</f>
        <v>54769.145299145326</v>
      </c>
    </row>
    <row r="19" spans="1:22" ht="15" x14ac:dyDescent="0.25">
      <c r="A19" t="s">
        <v>10</v>
      </c>
      <c r="B19" t="s">
        <v>11</v>
      </c>
      <c r="C19" t="s">
        <v>42</v>
      </c>
      <c r="D19" t="s">
        <v>43</v>
      </c>
      <c r="E19" t="s">
        <v>45</v>
      </c>
      <c r="F19" t="s">
        <v>46</v>
      </c>
      <c r="G19" s="4">
        <v>2906</v>
      </c>
      <c r="H19" s="7">
        <v>2</v>
      </c>
      <c r="I19" s="5">
        <v>0</v>
      </c>
      <c r="J19" s="5">
        <v>0</v>
      </c>
      <c r="K19" s="8">
        <v>0</v>
      </c>
      <c r="L19" s="5">
        <v>5121</v>
      </c>
      <c r="M19" s="7">
        <v>2</v>
      </c>
      <c r="N19" s="5">
        <v>0</v>
      </c>
      <c r="O19" s="5">
        <v>0</v>
      </c>
      <c r="P19" s="5">
        <v>0</v>
      </c>
      <c r="Q19" s="5">
        <v>11746</v>
      </c>
      <c r="R19" s="5">
        <v>2</v>
      </c>
      <c r="S19" s="5">
        <v>0</v>
      </c>
      <c r="T19" s="5">
        <v>0</v>
      </c>
      <c r="U19" s="5">
        <v>0</v>
      </c>
      <c r="V19" s="26">
        <f>SUM(sev_pin_pro[[#This Row],[Total IDPs PiN]],sev_pin_pro[[#This Row],[Total Returnees PiN]],sev_pin_pro[[#This Row],[Total HC PiN]])</f>
        <v>0</v>
      </c>
    </row>
    <row r="20" spans="1:22" ht="15" x14ac:dyDescent="0.25">
      <c r="A20" t="s">
        <v>10</v>
      </c>
      <c r="B20" t="s">
        <v>11</v>
      </c>
      <c r="C20" t="s">
        <v>42</v>
      </c>
      <c r="D20" t="s">
        <v>43</v>
      </c>
      <c r="E20" t="s">
        <v>47</v>
      </c>
      <c r="F20" t="s">
        <v>48</v>
      </c>
      <c r="G20" s="4">
        <v>28002</v>
      </c>
      <c r="H20" s="7">
        <v>2</v>
      </c>
      <c r="I20" s="5">
        <v>0</v>
      </c>
      <c r="J20" s="5">
        <v>1866.8</v>
      </c>
      <c r="K20" s="8">
        <v>1866.8</v>
      </c>
      <c r="L20" s="5">
        <v>6352</v>
      </c>
      <c r="M20" s="7">
        <v>2</v>
      </c>
      <c r="N20" s="5">
        <v>0</v>
      </c>
      <c r="O20" s="5">
        <v>0</v>
      </c>
      <c r="P20" s="5">
        <v>0</v>
      </c>
      <c r="Q20" s="5">
        <v>20426</v>
      </c>
      <c r="R20" s="5">
        <v>2</v>
      </c>
      <c r="S20" s="5">
        <v>523.74358974358972</v>
      </c>
      <c r="T20" s="5">
        <v>1047.4871794871794</v>
      </c>
      <c r="U20" s="5">
        <v>1571.2307692307691</v>
      </c>
      <c r="V20" s="26">
        <f>SUM(sev_pin_pro[[#This Row],[Total IDPs PiN]],sev_pin_pro[[#This Row],[Total Returnees PiN]],sev_pin_pro[[#This Row],[Total HC PiN]])</f>
        <v>3438.0307692307688</v>
      </c>
    </row>
    <row r="21" spans="1:22" ht="15" x14ac:dyDescent="0.25">
      <c r="A21" t="s">
        <v>10</v>
      </c>
      <c r="B21" t="s">
        <v>11</v>
      </c>
      <c r="C21" t="s">
        <v>42</v>
      </c>
      <c r="D21" t="s">
        <v>43</v>
      </c>
      <c r="E21" t="s">
        <v>49</v>
      </c>
      <c r="F21" t="s">
        <v>50</v>
      </c>
      <c r="G21" s="4">
        <v>1638</v>
      </c>
      <c r="H21" s="7">
        <v>3</v>
      </c>
      <c r="I21" s="5">
        <v>0</v>
      </c>
      <c r="J21" s="5">
        <v>546</v>
      </c>
      <c r="K21" s="8">
        <v>546</v>
      </c>
      <c r="L21" s="5">
        <v>8808</v>
      </c>
      <c r="M21" s="7">
        <v>2</v>
      </c>
      <c r="N21" s="5">
        <v>0</v>
      </c>
      <c r="O21" s="5">
        <v>734</v>
      </c>
      <c r="P21" s="5">
        <v>734</v>
      </c>
      <c r="Q21" s="5">
        <v>25648</v>
      </c>
      <c r="R21" s="5">
        <v>3</v>
      </c>
      <c r="S21" s="5">
        <v>4347.1186440677975</v>
      </c>
      <c r="T21" s="5">
        <v>5216.5423728813566</v>
      </c>
      <c r="U21" s="5">
        <v>9563.6610169491541</v>
      </c>
      <c r="V21" s="26">
        <f>SUM(sev_pin_pro[[#This Row],[Total IDPs PiN]],sev_pin_pro[[#This Row],[Total Returnees PiN]],sev_pin_pro[[#This Row],[Total HC PiN]])</f>
        <v>10843.661016949154</v>
      </c>
    </row>
    <row r="22" spans="1:22" ht="15" x14ac:dyDescent="0.25">
      <c r="A22" t="s">
        <v>10</v>
      </c>
      <c r="B22" t="s">
        <v>11</v>
      </c>
      <c r="C22" t="s">
        <v>42</v>
      </c>
      <c r="D22" t="s">
        <v>43</v>
      </c>
      <c r="E22" t="s">
        <v>51</v>
      </c>
      <c r="F22" t="s">
        <v>52</v>
      </c>
      <c r="G22" s="4">
        <v>12261</v>
      </c>
      <c r="H22" s="7">
        <v>2</v>
      </c>
      <c r="I22" s="5">
        <v>583.85714285714278</v>
      </c>
      <c r="J22" s="5">
        <v>1751.5714285714284</v>
      </c>
      <c r="K22" s="8">
        <v>2335.4285714285711</v>
      </c>
      <c r="L22" s="5">
        <v>5213</v>
      </c>
      <c r="M22" s="7">
        <v>2</v>
      </c>
      <c r="N22" s="5">
        <v>289.61111111111109</v>
      </c>
      <c r="O22" s="5">
        <v>289.61111111111109</v>
      </c>
      <c r="P22" s="5">
        <v>579.22222222222217</v>
      </c>
      <c r="Q22" s="5">
        <v>16364</v>
      </c>
      <c r="R22" s="5">
        <v>3</v>
      </c>
      <c r="S22" s="5">
        <v>1227.3</v>
      </c>
      <c r="T22" s="5">
        <v>4500.1000000000004</v>
      </c>
      <c r="U22" s="5">
        <v>5727.4000000000005</v>
      </c>
      <c r="V22" s="26">
        <f>SUM(sev_pin_pro[[#This Row],[Total IDPs PiN]],sev_pin_pro[[#This Row],[Total Returnees PiN]],sev_pin_pro[[#This Row],[Total HC PiN]])</f>
        <v>8642.0507936507929</v>
      </c>
    </row>
    <row r="23" spans="1:22" ht="15" x14ac:dyDescent="0.25">
      <c r="A23" t="s">
        <v>10</v>
      </c>
      <c r="B23" t="s">
        <v>11</v>
      </c>
      <c r="C23" t="s">
        <v>42</v>
      </c>
      <c r="D23" t="s">
        <v>43</v>
      </c>
      <c r="E23" t="s">
        <v>53</v>
      </c>
      <c r="F23" t="s">
        <v>54</v>
      </c>
      <c r="G23" s="4">
        <v>2972</v>
      </c>
      <c r="H23" s="7">
        <v>2</v>
      </c>
      <c r="I23" s="5">
        <v>212.28571428571428</v>
      </c>
      <c r="J23" s="5">
        <v>0</v>
      </c>
      <c r="K23" s="8">
        <v>212.28571428571428</v>
      </c>
      <c r="L23" s="5">
        <v>1416</v>
      </c>
      <c r="M23" s="7">
        <v>2</v>
      </c>
      <c r="N23" s="5">
        <v>0</v>
      </c>
      <c r="O23" s="5">
        <v>0</v>
      </c>
      <c r="P23" s="5">
        <v>0</v>
      </c>
      <c r="Q23" s="5">
        <v>5577</v>
      </c>
      <c r="R23" s="5">
        <v>2</v>
      </c>
      <c r="S23" s="5">
        <v>0</v>
      </c>
      <c r="T23" s="5">
        <v>0</v>
      </c>
      <c r="U23" s="5">
        <v>0</v>
      </c>
      <c r="V23" s="26">
        <f>SUM(sev_pin_pro[[#This Row],[Total IDPs PiN]],sev_pin_pro[[#This Row],[Total Returnees PiN]],sev_pin_pro[[#This Row],[Total HC PiN]])</f>
        <v>212.28571428571428</v>
      </c>
    </row>
    <row r="24" spans="1:22" ht="15" x14ac:dyDescent="0.25">
      <c r="A24" t="s">
        <v>10</v>
      </c>
      <c r="B24" t="s">
        <v>11</v>
      </c>
      <c r="C24" t="s">
        <v>42</v>
      </c>
      <c r="D24" t="s">
        <v>43</v>
      </c>
      <c r="E24" t="s">
        <v>55</v>
      </c>
      <c r="F24" t="s">
        <v>56</v>
      </c>
      <c r="G24" s="4">
        <v>3568.9999999999995</v>
      </c>
      <c r="H24" s="7">
        <v>2</v>
      </c>
      <c r="I24" s="5">
        <v>0</v>
      </c>
      <c r="J24" s="5">
        <v>0</v>
      </c>
      <c r="K24" s="8">
        <v>0</v>
      </c>
      <c r="L24" s="5">
        <v>3266</v>
      </c>
      <c r="M24" s="7">
        <v>3</v>
      </c>
      <c r="N24" s="5">
        <v>0</v>
      </c>
      <c r="O24" s="5">
        <v>979.8</v>
      </c>
      <c r="P24" s="5">
        <v>979.8</v>
      </c>
      <c r="Q24" s="5">
        <v>14253</v>
      </c>
      <c r="R24" s="5">
        <v>2</v>
      </c>
      <c r="S24" s="5">
        <v>0</v>
      </c>
      <c r="T24" s="5">
        <v>2415.7627118644068</v>
      </c>
      <c r="U24" s="5">
        <v>2415.7627118644068</v>
      </c>
      <c r="V24" s="26">
        <f>SUM(sev_pin_pro[[#This Row],[Total IDPs PiN]],sev_pin_pro[[#This Row],[Total Returnees PiN]],sev_pin_pro[[#This Row],[Total HC PiN]])</f>
        <v>3395.562711864407</v>
      </c>
    </row>
    <row r="25" spans="1:22" ht="15" x14ac:dyDescent="0.25">
      <c r="A25" t="s">
        <v>10</v>
      </c>
      <c r="B25" t="s">
        <v>11</v>
      </c>
      <c r="C25" t="s">
        <v>57</v>
      </c>
      <c r="D25" t="s">
        <v>58</v>
      </c>
      <c r="E25" t="s">
        <v>59</v>
      </c>
      <c r="F25" t="s">
        <v>58</v>
      </c>
      <c r="G25" s="4">
        <v>281867</v>
      </c>
      <c r="H25" s="7">
        <v>2</v>
      </c>
      <c r="I25" s="5">
        <v>0</v>
      </c>
      <c r="J25" s="5">
        <v>30749.127272727288</v>
      </c>
      <c r="K25" s="8">
        <v>30749.127272727288</v>
      </c>
      <c r="L25" s="5">
        <v>25178</v>
      </c>
      <c r="M25" s="7">
        <v>2</v>
      </c>
      <c r="N25" s="5">
        <v>0</v>
      </c>
      <c r="O25" s="5">
        <v>0</v>
      </c>
      <c r="P25" s="5">
        <v>0</v>
      </c>
      <c r="Q25" s="5">
        <v>65158</v>
      </c>
      <c r="R25" s="5">
        <v>2</v>
      </c>
      <c r="S25" s="5">
        <v>0</v>
      </c>
      <c r="T25" s="5">
        <v>0</v>
      </c>
      <c r="U25" s="5">
        <v>0</v>
      </c>
      <c r="V25" s="26">
        <f>SUM(sev_pin_pro[[#This Row],[Total IDPs PiN]],sev_pin_pro[[#This Row],[Total Returnees PiN]],sev_pin_pro[[#This Row],[Total HC PiN]])</f>
        <v>30749.127272727288</v>
      </c>
    </row>
    <row r="26" spans="1:22" ht="15" x14ac:dyDescent="0.25">
      <c r="A26" t="s">
        <v>10</v>
      </c>
      <c r="B26" t="s">
        <v>11</v>
      </c>
      <c r="C26" t="s">
        <v>57</v>
      </c>
      <c r="D26" t="s">
        <v>58</v>
      </c>
      <c r="E26" t="s">
        <v>60</v>
      </c>
      <c r="F26" t="s">
        <v>61</v>
      </c>
      <c r="G26" s="4">
        <v>31253</v>
      </c>
      <c r="H26" s="7">
        <v>2</v>
      </c>
      <c r="I26" s="5">
        <v>0</v>
      </c>
      <c r="J26" s="5">
        <v>0</v>
      </c>
      <c r="K26" s="8">
        <v>0</v>
      </c>
      <c r="L26" s="5">
        <v>4542</v>
      </c>
      <c r="M26" s="7">
        <v>2</v>
      </c>
      <c r="N26" s="5">
        <v>0</v>
      </c>
      <c r="O26" s="5">
        <v>0</v>
      </c>
      <c r="P26" s="5">
        <v>0</v>
      </c>
      <c r="Q26" s="5">
        <v>60143</v>
      </c>
      <c r="R26" s="5">
        <v>2</v>
      </c>
      <c r="S26" s="5">
        <v>0</v>
      </c>
      <c r="T26" s="5">
        <v>0</v>
      </c>
      <c r="U26" s="5">
        <v>0</v>
      </c>
      <c r="V26" s="26">
        <f>SUM(sev_pin_pro[[#This Row],[Total IDPs PiN]],sev_pin_pro[[#This Row],[Total Returnees PiN]],sev_pin_pro[[#This Row],[Total HC PiN]])</f>
        <v>0</v>
      </c>
    </row>
    <row r="27" spans="1:22" ht="15" x14ac:dyDescent="0.25">
      <c r="A27" t="s">
        <v>10</v>
      </c>
      <c r="B27" t="s">
        <v>11</v>
      </c>
      <c r="C27" t="s">
        <v>57</v>
      </c>
      <c r="D27" t="s">
        <v>58</v>
      </c>
      <c r="E27" t="s">
        <v>62</v>
      </c>
      <c r="F27" t="s">
        <v>63</v>
      </c>
      <c r="G27" s="4">
        <v>813</v>
      </c>
      <c r="H27" s="7">
        <v>2</v>
      </c>
      <c r="I27" s="5">
        <v>0</v>
      </c>
      <c r="J27" s="5">
        <v>0</v>
      </c>
      <c r="K27" s="8">
        <v>0</v>
      </c>
      <c r="L27" s="5">
        <v>25957</v>
      </c>
      <c r="M27" s="7">
        <v>2</v>
      </c>
      <c r="N27" s="5">
        <v>603.65116279069764</v>
      </c>
      <c r="O27" s="5">
        <v>2414.6046511627906</v>
      </c>
      <c r="P27" s="5">
        <v>3018.2558139534881</v>
      </c>
      <c r="Q27" s="5">
        <v>17974</v>
      </c>
      <c r="R27" s="5">
        <v>5</v>
      </c>
      <c r="S27" s="5">
        <v>4193.9333333333334</v>
      </c>
      <c r="T27" s="5">
        <v>2396.5333333333333</v>
      </c>
      <c r="U27" s="5">
        <v>6590.4666666666672</v>
      </c>
      <c r="V27" s="26">
        <f>SUM(sev_pin_pro[[#This Row],[Total IDPs PiN]],sev_pin_pro[[#This Row],[Total Returnees PiN]],sev_pin_pro[[#This Row],[Total HC PiN]])</f>
        <v>9608.7224806201557</v>
      </c>
    </row>
    <row r="28" spans="1:22" ht="15" x14ac:dyDescent="0.25">
      <c r="A28" t="s">
        <v>10</v>
      </c>
      <c r="B28" t="s">
        <v>11</v>
      </c>
      <c r="C28" t="s">
        <v>57</v>
      </c>
      <c r="D28" t="s">
        <v>58</v>
      </c>
      <c r="E28" t="s">
        <v>64</v>
      </c>
      <c r="F28" t="s">
        <v>65</v>
      </c>
      <c r="G28" s="4">
        <v>15741</v>
      </c>
      <c r="H28" s="7">
        <v>2</v>
      </c>
      <c r="I28" s="5">
        <v>0</v>
      </c>
      <c r="J28" s="5">
        <v>0</v>
      </c>
      <c r="K28" s="8">
        <v>0</v>
      </c>
      <c r="L28" s="5">
        <v>3500.0000000000005</v>
      </c>
      <c r="M28" s="7">
        <v>2</v>
      </c>
      <c r="N28" s="5">
        <v>0</v>
      </c>
      <c r="O28" s="5">
        <v>0</v>
      </c>
      <c r="P28" s="5">
        <v>0</v>
      </c>
      <c r="Q28" s="5">
        <v>30493</v>
      </c>
      <c r="R28" s="5">
        <v>2</v>
      </c>
      <c r="S28" s="5">
        <v>0</v>
      </c>
      <c r="T28" s="5">
        <v>516.83050847457628</v>
      </c>
      <c r="U28" s="5">
        <v>516.83050847457628</v>
      </c>
      <c r="V28" s="26">
        <f>SUM(sev_pin_pro[[#This Row],[Total IDPs PiN]],sev_pin_pro[[#This Row],[Total Returnees PiN]],sev_pin_pro[[#This Row],[Total HC PiN]])</f>
        <v>516.83050847457628</v>
      </c>
    </row>
    <row r="29" spans="1:22" ht="15" x14ac:dyDescent="0.25">
      <c r="A29" t="s">
        <v>10</v>
      </c>
      <c r="B29" t="s">
        <v>11</v>
      </c>
      <c r="C29" t="s">
        <v>57</v>
      </c>
      <c r="D29" t="s">
        <v>58</v>
      </c>
      <c r="E29" t="s">
        <v>66</v>
      </c>
      <c r="F29" t="s">
        <v>67</v>
      </c>
      <c r="G29" s="4">
        <v>18</v>
      </c>
      <c r="H29" s="7">
        <v>2</v>
      </c>
      <c r="I29" s="5">
        <v>0</v>
      </c>
      <c r="J29" s="5">
        <v>0</v>
      </c>
      <c r="K29" s="8">
        <v>0</v>
      </c>
      <c r="L29" s="5">
        <v>14259</v>
      </c>
      <c r="M29" s="7">
        <v>5</v>
      </c>
      <c r="N29" s="5">
        <v>5347.125</v>
      </c>
      <c r="O29" s="5">
        <v>3564.75</v>
      </c>
      <c r="P29" s="5">
        <v>8911.875</v>
      </c>
      <c r="Q29" s="5">
        <v>32191</v>
      </c>
      <c r="R29" s="5">
        <v>2</v>
      </c>
      <c r="S29" s="5">
        <v>0</v>
      </c>
      <c r="T29" s="5">
        <v>1441.3880597014925</v>
      </c>
      <c r="U29" s="5">
        <v>1441.3880597014925</v>
      </c>
      <c r="V29" s="26">
        <f>SUM(sev_pin_pro[[#This Row],[Total IDPs PiN]],sev_pin_pro[[#This Row],[Total Returnees PiN]],sev_pin_pro[[#This Row],[Total HC PiN]])</f>
        <v>10353.263059701492</v>
      </c>
    </row>
    <row r="30" spans="1:22" ht="15" x14ac:dyDescent="0.25">
      <c r="A30" t="s">
        <v>10</v>
      </c>
      <c r="B30" t="s">
        <v>11</v>
      </c>
      <c r="C30" t="s">
        <v>57</v>
      </c>
      <c r="D30" t="s">
        <v>58</v>
      </c>
      <c r="E30" t="s">
        <v>68</v>
      </c>
      <c r="F30" t="s">
        <v>69</v>
      </c>
      <c r="G30" s="4">
        <v>32359</v>
      </c>
      <c r="H30" s="7">
        <v>3</v>
      </c>
      <c r="I30" s="5">
        <v>3406.2105263157896</v>
      </c>
      <c r="J30" s="5">
        <v>5109.3157894736851</v>
      </c>
      <c r="K30" s="8">
        <v>8515.5263157894751</v>
      </c>
      <c r="L30" s="5">
        <v>2536</v>
      </c>
      <c r="M30" s="7">
        <v>3</v>
      </c>
      <c r="N30" s="5">
        <v>0</v>
      </c>
      <c r="O30" s="5">
        <v>2536</v>
      </c>
      <c r="P30" s="5">
        <v>2536</v>
      </c>
      <c r="Q30" s="5">
        <v>37270</v>
      </c>
      <c r="R30" s="5">
        <v>3</v>
      </c>
      <c r="S30" s="5">
        <v>5421.0909090909045</v>
      </c>
      <c r="T30" s="5">
        <v>4743.4545454545405</v>
      </c>
      <c r="U30" s="5">
        <v>10164.545454545445</v>
      </c>
      <c r="V30" s="26">
        <f>SUM(sev_pin_pro[[#This Row],[Total IDPs PiN]],sev_pin_pro[[#This Row],[Total Returnees PiN]],sev_pin_pro[[#This Row],[Total HC PiN]])</f>
        <v>21216.071770334922</v>
      </c>
    </row>
    <row r="31" spans="1:22" ht="15" x14ac:dyDescent="0.25">
      <c r="A31" t="s">
        <v>10</v>
      </c>
      <c r="B31" t="s">
        <v>11</v>
      </c>
      <c r="C31" t="s">
        <v>70</v>
      </c>
      <c r="D31" t="s">
        <v>71</v>
      </c>
      <c r="E31" t="s">
        <v>72</v>
      </c>
      <c r="F31" t="s">
        <v>71</v>
      </c>
      <c r="G31" s="4">
        <v>35735</v>
      </c>
      <c r="H31" s="7">
        <v>2</v>
      </c>
      <c r="I31" s="5">
        <v>0</v>
      </c>
      <c r="J31" s="5">
        <v>2552.5</v>
      </c>
      <c r="K31" s="8">
        <v>2552.5</v>
      </c>
      <c r="L31" s="5">
        <v>15798</v>
      </c>
      <c r="M31" s="7">
        <v>2</v>
      </c>
      <c r="N31" s="5">
        <v>0</v>
      </c>
      <c r="O31" s="5">
        <v>0</v>
      </c>
      <c r="P31" s="5">
        <v>0</v>
      </c>
      <c r="Q31" s="5">
        <v>270436</v>
      </c>
      <c r="R31" s="5">
        <v>3</v>
      </c>
      <c r="S31" s="5">
        <v>38633.714285714268</v>
      </c>
      <c r="T31" s="5">
        <v>46360.457142857122</v>
      </c>
      <c r="U31" s="5">
        <v>84994.171428571397</v>
      </c>
      <c r="V31" s="26">
        <f>SUM(sev_pin_pro[[#This Row],[Total IDPs PiN]],sev_pin_pro[[#This Row],[Total Returnees PiN]],sev_pin_pro[[#This Row],[Total HC PiN]])</f>
        <v>87546.671428571397</v>
      </c>
    </row>
    <row r="32" spans="1:22" ht="15" x14ac:dyDescent="0.25">
      <c r="A32" t="s">
        <v>10</v>
      </c>
      <c r="B32" t="s">
        <v>11</v>
      </c>
      <c r="C32" t="s">
        <v>70</v>
      </c>
      <c r="D32" t="s">
        <v>71</v>
      </c>
      <c r="E32" t="s">
        <v>73</v>
      </c>
      <c r="F32" t="s">
        <v>74</v>
      </c>
      <c r="G32" s="4">
        <v>1589.0000000000002</v>
      </c>
      <c r="H32" s="7">
        <v>3</v>
      </c>
      <c r="I32" s="5">
        <v>227.00000000000003</v>
      </c>
      <c r="J32" s="5">
        <v>454.00000000000006</v>
      </c>
      <c r="K32" s="8">
        <v>681.00000000000011</v>
      </c>
      <c r="L32" s="5">
        <v>993.00000000000011</v>
      </c>
      <c r="M32" s="7">
        <v>2</v>
      </c>
      <c r="N32" s="5">
        <v>0</v>
      </c>
      <c r="O32" s="5">
        <v>0</v>
      </c>
      <c r="P32" s="5">
        <v>0</v>
      </c>
      <c r="Q32" s="5">
        <v>44076</v>
      </c>
      <c r="R32" s="5">
        <v>5</v>
      </c>
      <c r="S32" s="5">
        <v>12963.529411764706</v>
      </c>
      <c r="T32" s="5">
        <v>13611.705882352942</v>
      </c>
      <c r="U32" s="5">
        <v>26575.23529411765</v>
      </c>
      <c r="V32" s="26">
        <f>SUM(sev_pin_pro[[#This Row],[Total IDPs PiN]],sev_pin_pro[[#This Row],[Total Returnees PiN]],sev_pin_pro[[#This Row],[Total HC PiN]])</f>
        <v>27256.23529411765</v>
      </c>
    </row>
    <row r="33" spans="1:22" ht="15" x14ac:dyDescent="0.25">
      <c r="A33" t="s">
        <v>10</v>
      </c>
      <c r="B33" t="s">
        <v>11</v>
      </c>
      <c r="C33" t="s">
        <v>70</v>
      </c>
      <c r="D33" t="s">
        <v>71</v>
      </c>
      <c r="E33" t="s">
        <v>75</v>
      </c>
      <c r="F33" t="s">
        <v>76</v>
      </c>
      <c r="G33" s="4">
        <v>2240</v>
      </c>
      <c r="H33" s="7">
        <v>2</v>
      </c>
      <c r="I33" s="5">
        <v>0</v>
      </c>
      <c r="J33" s="5">
        <v>0</v>
      </c>
      <c r="K33" s="8">
        <v>0</v>
      </c>
      <c r="L33" s="5">
        <v>9007</v>
      </c>
      <c r="M33" s="7">
        <v>5</v>
      </c>
      <c r="N33" s="5">
        <v>7205.6</v>
      </c>
      <c r="O33" s="5">
        <v>0</v>
      </c>
      <c r="P33" s="5">
        <v>7205.6</v>
      </c>
      <c r="Q33" s="5">
        <v>95959</v>
      </c>
      <c r="R33" s="5">
        <v>4</v>
      </c>
      <c r="S33" s="5">
        <v>23262.787878787847</v>
      </c>
      <c r="T33" s="5">
        <v>13085.318181818166</v>
      </c>
      <c r="U33" s="5">
        <v>36348.106060606013</v>
      </c>
      <c r="V33" s="26">
        <f>SUM(sev_pin_pro[[#This Row],[Total IDPs PiN]],sev_pin_pro[[#This Row],[Total Returnees PiN]],sev_pin_pro[[#This Row],[Total HC PiN]])</f>
        <v>43553.706060606011</v>
      </c>
    </row>
    <row r="34" spans="1:22" ht="15" x14ac:dyDescent="0.25">
      <c r="A34" t="s">
        <v>10</v>
      </c>
      <c r="B34" t="s">
        <v>11</v>
      </c>
      <c r="C34" t="s">
        <v>70</v>
      </c>
      <c r="D34" t="s">
        <v>71</v>
      </c>
      <c r="E34" t="s">
        <v>77</v>
      </c>
      <c r="F34" t="s">
        <v>78</v>
      </c>
      <c r="G34" s="4">
        <v>259</v>
      </c>
      <c r="H34" s="7">
        <v>2</v>
      </c>
      <c r="I34" s="5">
        <v>0</v>
      </c>
      <c r="J34" s="5">
        <v>0</v>
      </c>
      <c r="K34" s="8">
        <v>0</v>
      </c>
      <c r="L34" s="5">
        <v>4594</v>
      </c>
      <c r="M34" s="7">
        <v>5</v>
      </c>
      <c r="N34" s="5">
        <v>4594</v>
      </c>
      <c r="O34" s="5">
        <v>0</v>
      </c>
      <c r="P34" s="5">
        <v>4594</v>
      </c>
      <c r="Q34" s="5">
        <v>46354</v>
      </c>
      <c r="R34" s="5">
        <v>5</v>
      </c>
      <c r="S34" s="5">
        <v>42075.169230769228</v>
      </c>
      <c r="T34" s="5">
        <v>2139.4153846153849</v>
      </c>
      <c r="U34" s="5">
        <v>44214.584615384614</v>
      </c>
      <c r="V34" s="26">
        <f>SUM(sev_pin_pro[[#This Row],[Total IDPs PiN]],sev_pin_pro[[#This Row],[Total Returnees PiN]],sev_pin_pro[[#This Row],[Total HC PiN]])</f>
        <v>48808.584615384614</v>
      </c>
    </row>
    <row r="35" spans="1:22" ht="15" x14ac:dyDescent="0.25">
      <c r="A35" t="s">
        <v>10</v>
      </c>
      <c r="B35" t="s">
        <v>11</v>
      </c>
      <c r="C35" t="s">
        <v>79</v>
      </c>
      <c r="D35" t="s">
        <v>80</v>
      </c>
      <c r="E35" t="s">
        <v>81</v>
      </c>
      <c r="F35" t="s">
        <v>82</v>
      </c>
      <c r="G35" s="4">
        <v>4301</v>
      </c>
      <c r="H35" s="7">
        <v>2</v>
      </c>
      <c r="I35" s="5">
        <v>0</v>
      </c>
      <c r="J35" s="5">
        <v>0</v>
      </c>
      <c r="K35" s="8">
        <v>0</v>
      </c>
      <c r="L35" s="5">
        <v>8447</v>
      </c>
      <c r="M35" s="7">
        <v>2</v>
      </c>
      <c r="N35" s="5">
        <v>0</v>
      </c>
      <c r="O35" s="5">
        <v>0</v>
      </c>
      <c r="P35" s="5">
        <v>0</v>
      </c>
      <c r="Q35" s="5">
        <v>102334</v>
      </c>
      <c r="R35" s="5">
        <v>2</v>
      </c>
      <c r="S35" s="5">
        <v>1346.5</v>
      </c>
      <c r="T35" s="5">
        <v>0</v>
      </c>
      <c r="U35" s="5">
        <v>1346.5</v>
      </c>
      <c r="V35" s="26">
        <f>SUM(sev_pin_pro[[#This Row],[Total IDPs PiN]],sev_pin_pro[[#This Row],[Total Returnees PiN]],sev_pin_pro[[#This Row],[Total HC PiN]])</f>
        <v>1346.5</v>
      </c>
    </row>
    <row r="36" spans="1:22" ht="15" x14ac:dyDescent="0.25">
      <c r="A36" t="s">
        <v>10</v>
      </c>
      <c r="B36" t="s">
        <v>11</v>
      </c>
      <c r="C36" t="s">
        <v>79</v>
      </c>
      <c r="D36" t="s">
        <v>80</v>
      </c>
      <c r="E36" t="s">
        <v>83</v>
      </c>
      <c r="F36" t="s">
        <v>84</v>
      </c>
      <c r="G36" s="4">
        <v>0</v>
      </c>
      <c r="H36" s="7">
        <v>2</v>
      </c>
      <c r="I36" s="5">
        <v>0</v>
      </c>
      <c r="J36" s="5">
        <v>0</v>
      </c>
      <c r="K36" s="8">
        <v>0</v>
      </c>
      <c r="L36" s="5">
        <v>11</v>
      </c>
      <c r="M36" s="7">
        <v>2</v>
      </c>
      <c r="N36" s="5">
        <v>0</v>
      </c>
      <c r="O36" s="5">
        <v>0</v>
      </c>
      <c r="P36" s="5">
        <v>0</v>
      </c>
      <c r="Q36" s="5">
        <v>23294.000000000004</v>
      </c>
      <c r="R36" s="5">
        <v>5</v>
      </c>
      <c r="S36" s="5">
        <v>7020.109589041097</v>
      </c>
      <c r="T36" s="5">
        <v>2233.6712328767126</v>
      </c>
      <c r="U36" s="5">
        <v>9253.7808219178096</v>
      </c>
      <c r="V36" s="26">
        <f>SUM(sev_pin_pro[[#This Row],[Total IDPs PiN]],sev_pin_pro[[#This Row],[Total Returnees PiN]],sev_pin_pro[[#This Row],[Total HC PiN]])</f>
        <v>9253.7808219178096</v>
      </c>
    </row>
    <row r="37" spans="1:22" ht="15" x14ac:dyDescent="0.25">
      <c r="A37" t="s">
        <v>10</v>
      </c>
      <c r="B37" t="s">
        <v>11</v>
      </c>
      <c r="C37" t="s">
        <v>79</v>
      </c>
      <c r="D37" t="s">
        <v>80</v>
      </c>
      <c r="E37" t="s">
        <v>85</v>
      </c>
      <c r="F37" t="s">
        <v>86</v>
      </c>
      <c r="G37" s="4">
        <v>1415</v>
      </c>
      <c r="H37" s="7">
        <v>2</v>
      </c>
      <c r="I37" s="5">
        <v>0</v>
      </c>
      <c r="J37" s="5">
        <v>0</v>
      </c>
      <c r="K37" s="8">
        <v>0</v>
      </c>
      <c r="L37" s="5">
        <v>1607</v>
      </c>
      <c r="M37" s="7">
        <v>5</v>
      </c>
      <c r="N37" s="5">
        <v>803.5</v>
      </c>
      <c r="O37" s="5">
        <v>0</v>
      </c>
      <c r="P37" s="5">
        <v>803.5</v>
      </c>
      <c r="Q37" s="5">
        <v>105330.00000000001</v>
      </c>
      <c r="R37" s="5">
        <v>4</v>
      </c>
      <c r="S37" s="5">
        <v>23086.027397260277</v>
      </c>
      <c r="T37" s="5">
        <v>11543.013698630139</v>
      </c>
      <c r="U37" s="5">
        <v>34629.041095890418</v>
      </c>
      <c r="V37" s="26">
        <f>SUM(sev_pin_pro[[#This Row],[Total IDPs PiN]],sev_pin_pro[[#This Row],[Total Returnees PiN]],sev_pin_pro[[#This Row],[Total HC PiN]])</f>
        <v>35432.541095890418</v>
      </c>
    </row>
    <row r="38" spans="1:22" ht="15" x14ac:dyDescent="0.25">
      <c r="A38" t="s">
        <v>10</v>
      </c>
      <c r="B38" t="s">
        <v>11</v>
      </c>
      <c r="C38" t="s">
        <v>87</v>
      </c>
      <c r="D38" t="s">
        <v>88</v>
      </c>
      <c r="E38" t="s">
        <v>89</v>
      </c>
      <c r="F38" t="s">
        <v>88</v>
      </c>
      <c r="G38" s="4">
        <v>14.000000000000004</v>
      </c>
      <c r="H38" s="7">
        <v>2</v>
      </c>
      <c r="I38" s="5">
        <v>0</v>
      </c>
      <c r="J38" s="5">
        <v>0</v>
      </c>
      <c r="K38" s="8">
        <v>0</v>
      </c>
      <c r="L38" s="5">
        <v>11706</v>
      </c>
      <c r="M38" s="7">
        <v>2</v>
      </c>
      <c r="N38" s="5">
        <v>0</v>
      </c>
      <c r="O38" s="5">
        <v>1951</v>
      </c>
      <c r="P38" s="5">
        <v>1951</v>
      </c>
      <c r="Q38" s="5">
        <v>73157</v>
      </c>
      <c r="R38" s="5">
        <v>2</v>
      </c>
      <c r="S38" s="5">
        <v>0</v>
      </c>
      <c r="T38" s="5">
        <v>2090.1999999999994</v>
      </c>
      <c r="U38" s="5">
        <v>2090.1999999999994</v>
      </c>
      <c r="V38" s="26">
        <f>SUM(sev_pin_pro[[#This Row],[Total IDPs PiN]],sev_pin_pro[[#This Row],[Total Returnees PiN]],sev_pin_pro[[#This Row],[Total HC PiN]])</f>
        <v>4041.1999999999994</v>
      </c>
    </row>
    <row r="39" spans="1:22" ht="15" x14ac:dyDescent="0.25">
      <c r="A39" t="s">
        <v>10</v>
      </c>
      <c r="B39" t="s">
        <v>11</v>
      </c>
      <c r="C39" t="s">
        <v>87</v>
      </c>
      <c r="D39" t="s">
        <v>88</v>
      </c>
      <c r="E39" t="s">
        <v>90</v>
      </c>
      <c r="F39" t="s">
        <v>91</v>
      </c>
      <c r="G39" s="4">
        <v>100.00000000000001</v>
      </c>
      <c r="H39" s="7">
        <v>2</v>
      </c>
      <c r="I39" s="5">
        <v>0</v>
      </c>
      <c r="J39" s="5">
        <v>0</v>
      </c>
      <c r="K39" s="8">
        <v>0</v>
      </c>
      <c r="L39" s="5">
        <v>3493.0000000000005</v>
      </c>
      <c r="M39" s="7">
        <v>2</v>
      </c>
      <c r="N39" s="5">
        <v>0</v>
      </c>
      <c r="O39" s="5">
        <v>0</v>
      </c>
      <c r="P39" s="5">
        <v>0</v>
      </c>
      <c r="Q39" s="5">
        <v>5217</v>
      </c>
      <c r="R39" s="5">
        <v>2</v>
      </c>
      <c r="S39" s="5">
        <v>0</v>
      </c>
      <c r="T39" s="5">
        <v>0</v>
      </c>
      <c r="U39" s="5">
        <v>0</v>
      </c>
      <c r="V39" s="26">
        <f>SUM(sev_pin_pro[[#This Row],[Total IDPs PiN]],sev_pin_pro[[#This Row],[Total Returnees PiN]],sev_pin_pro[[#This Row],[Total HC PiN]])</f>
        <v>0</v>
      </c>
    </row>
    <row r="40" spans="1:22" ht="15" x14ac:dyDescent="0.25">
      <c r="A40" t="s">
        <v>10</v>
      </c>
      <c r="B40" t="s">
        <v>11</v>
      </c>
      <c r="C40" t="s">
        <v>87</v>
      </c>
      <c r="D40" t="s">
        <v>88</v>
      </c>
      <c r="E40" t="s">
        <v>92</v>
      </c>
      <c r="F40" t="s">
        <v>93</v>
      </c>
      <c r="G40" s="4">
        <v>63</v>
      </c>
      <c r="H40" s="7">
        <v>2</v>
      </c>
      <c r="I40" s="5">
        <v>0</v>
      </c>
      <c r="J40" s="5">
        <v>0</v>
      </c>
      <c r="K40" s="8">
        <v>0</v>
      </c>
      <c r="L40" s="5">
        <v>9668</v>
      </c>
      <c r="M40" s="7">
        <v>2</v>
      </c>
      <c r="N40" s="5">
        <v>0</v>
      </c>
      <c r="O40" s="5">
        <v>0</v>
      </c>
      <c r="P40" s="5">
        <v>0</v>
      </c>
      <c r="Q40" s="5">
        <v>6487</v>
      </c>
      <c r="R40" s="5">
        <v>2</v>
      </c>
      <c r="S40" s="5">
        <v>0</v>
      </c>
      <c r="T40" s="5">
        <v>324.35000000000002</v>
      </c>
      <c r="U40" s="5">
        <v>324.35000000000002</v>
      </c>
      <c r="V40" s="26">
        <f>SUM(sev_pin_pro[[#This Row],[Total IDPs PiN]],sev_pin_pro[[#This Row],[Total Returnees PiN]],sev_pin_pro[[#This Row],[Total HC PiN]])</f>
        <v>324.35000000000002</v>
      </c>
    </row>
    <row r="41" spans="1:22" ht="15" x14ac:dyDescent="0.25">
      <c r="A41" t="s">
        <v>10</v>
      </c>
      <c r="B41" t="s">
        <v>11</v>
      </c>
      <c r="C41" t="s">
        <v>87</v>
      </c>
      <c r="D41" t="s">
        <v>88</v>
      </c>
      <c r="E41" t="s">
        <v>94</v>
      </c>
      <c r="F41" t="s">
        <v>95</v>
      </c>
      <c r="G41" s="4">
        <v>23.000000000000004</v>
      </c>
      <c r="H41" s="7">
        <v>2</v>
      </c>
      <c r="I41" s="5">
        <v>0</v>
      </c>
      <c r="J41" s="5">
        <v>0</v>
      </c>
      <c r="K41" s="8">
        <v>0</v>
      </c>
      <c r="L41" s="5">
        <v>7494.0000000000009</v>
      </c>
      <c r="M41" s="7">
        <v>5</v>
      </c>
      <c r="N41" s="5">
        <v>3747.0000000000005</v>
      </c>
      <c r="O41" s="5">
        <v>374.70000000000005</v>
      </c>
      <c r="P41" s="5">
        <v>4121.7000000000007</v>
      </c>
      <c r="Q41" s="5">
        <v>2661</v>
      </c>
      <c r="R41" s="5">
        <v>5</v>
      </c>
      <c r="S41" s="5">
        <v>997.875</v>
      </c>
      <c r="T41" s="5">
        <v>532.20000000000005</v>
      </c>
      <c r="U41" s="5">
        <v>1530.075</v>
      </c>
      <c r="V41" s="26">
        <f>SUM(sev_pin_pro[[#This Row],[Total IDPs PiN]],sev_pin_pro[[#This Row],[Total Returnees PiN]],sev_pin_pro[[#This Row],[Total HC PiN]])</f>
        <v>5651.7750000000005</v>
      </c>
    </row>
    <row r="42" spans="1:22" ht="15" x14ac:dyDescent="0.25">
      <c r="A42" t="s">
        <v>10</v>
      </c>
      <c r="B42" t="s">
        <v>11</v>
      </c>
      <c r="C42" t="s">
        <v>96</v>
      </c>
      <c r="D42" t="s">
        <v>97</v>
      </c>
      <c r="E42" t="s">
        <v>98</v>
      </c>
      <c r="F42" t="s">
        <v>97</v>
      </c>
      <c r="G42" s="4">
        <v>27822.000000000004</v>
      </c>
      <c r="H42" s="7">
        <v>2</v>
      </c>
      <c r="I42" s="5">
        <v>3974.5714285714303</v>
      </c>
      <c r="J42" s="5">
        <v>993.64285714285757</v>
      </c>
      <c r="K42" s="8">
        <v>4968.2142857142881</v>
      </c>
      <c r="L42" s="5">
        <v>4976</v>
      </c>
      <c r="M42" s="7">
        <v>2</v>
      </c>
      <c r="N42" s="5">
        <v>0</v>
      </c>
      <c r="O42" s="5">
        <v>0</v>
      </c>
      <c r="P42" s="5">
        <v>0</v>
      </c>
      <c r="Q42" s="5">
        <v>48236</v>
      </c>
      <c r="R42" s="5">
        <v>2</v>
      </c>
      <c r="S42" s="5">
        <v>0</v>
      </c>
      <c r="T42" s="5">
        <v>2052.5957446808525</v>
      </c>
      <c r="U42" s="5">
        <v>2052.5957446808525</v>
      </c>
      <c r="V42" s="26">
        <f>SUM(sev_pin_pro[[#This Row],[Total IDPs PiN]],sev_pin_pro[[#This Row],[Total Returnees PiN]],sev_pin_pro[[#This Row],[Total HC PiN]])</f>
        <v>7020.8100303951405</v>
      </c>
    </row>
    <row r="43" spans="1:22" ht="15" x14ac:dyDescent="0.25">
      <c r="A43" t="s">
        <v>10</v>
      </c>
      <c r="B43" t="s">
        <v>11</v>
      </c>
      <c r="C43" t="s">
        <v>96</v>
      </c>
      <c r="D43" t="s">
        <v>97</v>
      </c>
      <c r="E43" t="s">
        <v>99</v>
      </c>
      <c r="F43" t="s">
        <v>100</v>
      </c>
      <c r="G43" s="4">
        <v>12797</v>
      </c>
      <c r="H43" s="7">
        <v>2</v>
      </c>
      <c r="I43" s="5">
        <v>0</v>
      </c>
      <c r="J43" s="5">
        <v>0</v>
      </c>
      <c r="K43" s="8">
        <v>0</v>
      </c>
      <c r="L43" s="5">
        <v>468</v>
      </c>
      <c r="M43" s="7">
        <v>2</v>
      </c>
      <c r="N43" s="5">
        <v>0</v>
      </c>
      <c r="O43" s="5">
        <v>0</v>
      </c>
      <c r="P43" s="5">
        <v>0</v>
      </c>
      <c r="Q43" s="5">
        <v>20479</v>
      </c>
      <c r="R43" s="5">
        <v>2</v>
      </c>
      <c r="S43" s="5">
        <v>744.69090909090903</v>
      </c>
      <c r="T43" s="5">
        <v>1117.0363636363636</v>
      </c>
      <c r="U43" s="5">
        <v>1861.7272727272725</v>
      </c>
      <c r="V43" s="26">
        <f>SUM(sev_pin_pro[[#This Row],[Total IDPs PiN]],sev_pin_pro[[#This Row],[Total Returnees PiN]],sev_pin_pro[[#This Row],[Total HC PiN]])</f>
        <v>1861.7272727272725</v>
      </c>
    </row>
    <row r="44" spans="1:22" ht="15" x14ac:dyDescent="0.25">
      <c r="A44" t="s">
        <v>101</v>
      </c>
      <c r="B44" t="s">
        <v>102</v>
      </c>
      <c r="C44" t="s">
        <v>103</v>
      </c>
      <c r="D44" t="s">
        <v>102</v>
      </c>
      <c r="E44" t="s">
        <v>104</v>
      </c>
      <c r="F44" t="s">
        <v>105</v>
      </c>
      <c r="G44" s="4">
        <v>43759</v>
      </c>
      <c r="H44" s="7">
        <v>2</v>
      </c>
      <c r="I44" s="5">
        <v>0</v>
      </c>
      <c r="J44" s="5">
        <v>0</v>
      </c>
      <c r="K44" s="8">
        <v>0</v>
      </c>
      <c r="L44" s="5">
        <v>3622.0000000000005</v>
      </c>
      <c r="M44" s="7">
        <v>2</v>
      </c>
      <c r="N44" s="5">
        <v>0</v>
      </c>
      <c r="O44" s="5">
        <v>0</v>
      </c>
      <c r="P44" s="5">
        <v>0</v>
      </c>
      <c r="Q44" s="5">
        <v>102652.00000000001</v>
      </c>
      <c r="R44" s="5">
        <v>2</v>
      </c>
      <c r="S44" s="5">
        <v>0</v>
      </c>
      <c r="T44" s="5">
        <v>0</v>
      </c>
      <c r="U44" s="5">
        <v>0</v>
      </c>
      <c r="V44" s="26">
        <f>SUM(sev_pin_pro[[#This Row],[Total IDPs PiN]],sev_pin_pro[[#This Row],[Total Returnees PiN]],sev_pin_pro[[#This Row],[Total HC PiN]])</f>
        <v>0</v>
      </c>
    </row>
    <row r="45" spans="1:22" ht="15" x14ac:dyDescent="0.25">
      <c r="A45" t="s">
        <v>101</v>
      </c>
      <c r="B45" t="s">
        <v>102</v>
      </c>
      <c r="C45" t="s">
        <v>103</v>
      </c>
      <c r="D45" t="s">
        <v>102</v>
      </c>
      <c r="E45" t="s">
        <v>106</v>
      </c>
      <c r="F45" t="s">
        <v>107</v>
      </c>
      <c r="G45" s="4">
        <v>87333</v>
      </c>
      <c r="H45" s="7">
        <v>2</v>
      </c>
      <c r="I45" s="5">
        <v>0</v>
      </c>
      <c r="J45" s="5">
        <v>0</v>
      </c>
      <c r="K45" s="8">
        <v>0</v>
      </c>
      <c r="L45" s="5">
        <v>7753</v>
      </c>
      <c r="M45" s="7">
        <v>2</v>
      </c>
      <c r="N45" s="5">
        <v>323.04166666666669</v>
      </c>
      <c r="O45" s="5">
        <v>323.04166666666669</v>
      </c>
      <c r="P45" s="5">
        <v>646.08333333333337</v>
      </c>
      <c r="Q45" s="5">
        <v>359912</v>
      </c>
      <c r="R45" s="5">
        <v>2</v>
      </c>
      <c r="S45" s="5">
        <v>10906.424242424233</v>
      </c>
      <c r="T45" s="5">
        <v>38172.484848484819</v>
      </c>
      <c r="U45" s="5">
        <v>49078.909090909052</v>
      </c>
      <c r="V45" s="26">
        <f>SUM(sev_pin_pro[[#This Row],[Total IDPs PiN]],sev_pin_pro[[#This Row],[Total Returnees PiN]],sev_pin_pro[[#This Row],[Total HC PiN]])</f>
        <v>49724.992424242388</v>
      </c>
    </row>
    <row r="46" spans="1:22" ht="15" x14ac:dyDescent="0.25">
      <c r="A46" t="s">
        <v>101</v>
      </c>
      <c r="B46" t="s">
        <v>102</v>
      </c>
      <c r="C46" t="s">
        <v>103</v>
      </c>
      <c r="D46" t="s">
        <v>102</v>
      </c>
      <c r="E46" t="s">
        <v>108</v>
      </c>
      <c r="F46" t="s">
        <v>109</v>
      </c>
      <c r="G46" s="4">
        <v>298805</v>
      </c>
      <c r="H46" s="7">
        <v>2</v>
      </c>
      <c r="I46" s="5">
        <v>0</v>
      </c>
      <c r="J46" s="5">
        <v>0</v>
      </c>
      <c r="K46" s="8">
        <v>0</v>
      </c>
      <c r="L46" s="5">
        <v>255</v>
      </c>
      <c r="M46" s="7">
        <v>2</v>
      </c>
      <c r="N46" s="5">
        <v>0</v>
      </c>
      <c r="O46" s="5">
        <v>0</v>
      </c>
      <c r="P46" s="5">
        <v>0</v>
      </c>
      <c r="Q46" s="5">
        <v>304992</v>
      </c>
      <c r="R46" s="5">
        <v>2</v>
      </c>
      <c r="S46" s="5">
        <v>0</v>
      </c>
      <c r="T46" s="5">
        <v>0</v>
      </c>
      <c r="U46" s="5">
        <v>0</v>
      </c>
      <c r="V46" s="26">
        <f>SUM(sev_pin_pro[[#This Row],[Total IDPs PiN]],sev_pin_pro[[#This Row],[Total Returnees PiN]],sev_pin_pro[[#This Row],[Total HC PiN]])</f>
        <v>0</v>
      </c>
    </row>
    <row r="47" spans="1:22" ht="15" x14ac:dyDescent="0.25">
      <c r="A47" t="s">
        <v>101</v>
      </c>
      <c r="B47" t="s">
        <v>102</v>
      </c>
      <c r="C47" t="s">
        <v>103</v>
      </c>
      <c r="D47" t="s">
        <v>102</v>
      </c>
      <c r="E47" t="s">
        <v>110</v>
      </c>
      <c r="F47" t="s">
        <v>111</v>
      </c>
      <c r="G47" s="4">
        <v>2419</v>
      </c>
      <c r="H47" s="7">
        <v>5</v>
      </c>
      <c r="I47" s="5">
        <v>483.8</v>
      </c>
      <c r="J47" s="5">
        <v>967.6</v>
      </c>
      <c r="K47" s="8">
        <v>1451.4</v>
      </c>
      <c r="L47" s="5">
        <v>3596</v>
      </c>
      <c r="M47" s="7">
        <v>5</v>
      </c>
      <c r="N47" s="5">
        <v>719.2</v>
      </c>
      <c r="O47" s="5">
        <v>2876.8</v>
      </c>
      <c r="P47" s="5">
        <v>3596</v>
      </c>
      <c r="Q47" s="5">
        <v>43204</v>
      </c>
      <c r="R47" s="5">
        <v>5</v>
      </c>
      <c r="S47" s="5">
        <v>9392.1739130434671</v>
      </c>
      <c r="T47" s="5">
        <v>18784.347826086949</v>
      </c>
      <c r="U47" s="5">
        <v>28176.521739130418</v>
      </c>
      <c r="V47" s="26">
        <f>SUM(sev_pin_pro[[#This Row],[Total IDPs PiN]],sev_pin_pro[[#This Row],[Total Returnees PiN]],sev_pin_pro[[#This Row],[Total HC PiN]])</f>
        <v>33223.921739130419</v>
      </c>
    </row>
    <row r="48" spans="1:22" ht="15" x14ac:dyDescent="0.25">
      <c r="A48" t="s">
        <v>101</v>
      </c>
      <c r="B48" t="s">
        <v>102</v>
      </c>
      <c r="C48" t="s">
        <v>103</v>
      </c>
      <c r="D48" t="s">
        <v>102</v>
      </c>
      <c r="E48" t="s">
        <v>112</v>
      </c>
      <c r="F48" t="s">
        <v>113</v>
      </c>
      <c r="G48" s="4">
        <v>957</v>
      </c>
      <c r="H48" s="7">
        <v>2</v>
      </c>
      <c r="I48" s="5">
        <v>0</v>
      </c>
      <c r="J48" s="5">
        <v>0</v>
      </c>
      <c r="K48" s="8">
        <v>0</v>
      </c>
      <c r="L48" s="5">
        <v>4815</v>
      </c>
      <c r="M48" s="7">
        <v>2</v>
      </c>
      <c r="N48" s="5">
        <v>0</v>
      </c>
      <c r="O48" s="5">
        <v>601.875</v>
      </c>
      <c r="P48" s="5">
        <v>601.875</v>
      </c>
      <c r="Q48" s="5">
        <v>74702</v>
      </c>
      <c r="R48" s="5">
        <v>3</v>
      </c>
      <c r="S48" s="5">
        <v>4150.1111111111131</v>
      </c>
      <c r="T48" s="5">
        <v>12450.333333333338</v>
      </c>
      <c r="U48" s="5">
        <v>16600.444444444453</v>
      </c>
      <c r="V48" s="26">
        <f>SUM(sev_pin_pro[[#This Row],[Total IDPs PiN]],sev_pin_pro[[#This Row],[Total Returnees PiN]],sev_pin_pro[[#This Row],[Total HC PiN]])</f>
        <v>17202.319444444453</v>
      </c>
    </row>
    <row r="49" spans="1:22" ht="15" x14ac:dyDescent="0.25">
      <c r="A49" t="s">
        <v>101</v>
      </c>
      <c r="B49" t="s">
        <v>102</v>
      </c>
      <c r="C49" t="s">
        <v>103</v>
      </c>
      <c r="D49" t="s">
        <v>102</v>
      </c>
      <c r="E49" t="s">
        <v>114</v>
      </c>
      <c r="F49" t="s">
        <v>115</v>
      </c>
      <c r="G49" s="4">
        <v>563.00000000000011</v>
      </c>
      <c r="H49" s="7">
        <v>3</v>
      </c>
      <c r="I49" s="5">
        <v>0</v>
      </c>
      <c r="J49" s="5">
        <v>187.66666666666669</v>
      </c>
      <c r="K49" s="8">
        <v>187.66666666666669</v>
      </c>
      <c r="L49" s="5">
        <v>4568</v>
      </c>
      <c r="M49" s="7">
        <v>2</v>
      </c>
      <c r="N49" s="5">
        <v>0</v>
      </c>
      <c r="O49" s="5">
        <v>0</v>
      </c>
      <c r="P49" s="5">
        <v>0</v>
      </c>
      <c r="Q49" s="5">
        <v>55773.000000000007</v>
      </c>
      <c r="R49" s="5">
        <v>2</v>
      </c>
      <c r="S49" s="5">
        <v>4921.1470588235306</v>
      </c>
      <c r="T49" s="5">
        <v>5741.338235294118</v>
      </c>
      <c r="U49" s="5">
        <v>10662.485294117649</v>
      </c>
      <c r="V49" s="26">
        <f>SUM(sev_pin_pro[[#This Row],[Total IDPs PiN]],sev_pin_pro[[#This Row],[Total Returnees PiN]],sev_pin_pro[[#This Row],[Total HC PiN]])</f>
        <v>10850.151960784315</v>
      </c>
    </row>
    <row r="50" spans="1:22" ht="15" x14ac:dyDescent="0.25">
      <c r="A50" t="s">
        <v>101</v>
      </c>
      <c r="B50" t="s">
        <v>102</v>
      </c>
      <c r="C50" t="s">
        <v>103</v>
      </c>
      <c r="D50" t="s">
        <v>102</v>
      </c>
      <c r="E50" t="s">
        <v>116</v>
      </c>
      <c r="F50" t="s">
        <v>117</v>
      </c>
      <c r="G50" s="4">
        <v>144223</v>
      </c>
      <c r="H50" s="7">
        <v>2</v>
      </c>
      <c r="I50" s="5">
        <v>0</v>
      </c>
      <c r="J50" s="5">
        <v>3433.8809523809518</v>
      </c>
      <c r="K50" s="8">
        <v>3433.8809523809518</v>
      </c>
      <c r="L50" s="5">
        <v>2626.0000000000005</v>
      </c>
      <c r="M50" s="7">
        <v>2</v>
      </c>
      <c r="N50" s="5">
        <v>0</v>
      </c>
      <c r="O50" s="5">
        <v>0</v>
      </c>
      <c r="P50" s="5">
        <v>0</v>
      </c>
      <c r="Q50" s="5">
        <v>246430</v>
      </c>
      <c r="R50" s="5">
        <v>2</v>
      </c>
      <c r="S50" s="5">
        <v>0</v>
      </c>
      <c r="T50" s="5">
        <v>0</v>
      </c>
      <c r="U50" s="5">
        <v>0</v>
      </c>
      <c r="V50" s="26">
        <f>SUM(sev_pin_pro[[#This Row],[Total IDPs PiN]],sev_pin_pro[[#This Row],[Total Returnees PiN]],sev_pin_pro[[#This Row],[Total HC PiN]])</f>
        <v>3433.8809523809518</v>
      </c>
    </row>
    <row r="51" spans="1:22" ht="15" x14ac:dyDescent="0.25">
      <c r="A51" t="s">
        <v>101</v>
      </c>
      <c r="B51" t="s">
        <v>102</v>
      </c>
      <c r="C51" t="s">
        <v>118</v>
      </c>
      <c r="D51" t="s">
        <v>119</v>
      </c>
      <c r="E51" t="s">
        <v>120</v>
      </c>
      <c r="F51" t="s">
        <v>119</v>
      </c>
      <c r="G51" s="4">
        <v>9441</v>
      </c>
      <c r="H51" s="7">
        <v>3</v>
      </c>
      <c r="I51" s="5">
        <v>0</v>
      </c>
      <c r="J51" s="5">
        <v>3147</v>
      </c>
      <c r="K51" s="8">
        <v>3147</v>
      </c>
      <c r="L51" s="5">
        <v>15290</v>
      </c>
      <c r="M51" s="7">
        <v>2</v>
      </c>
      <c r="N51" s="5">
        <v>0</v>
      </c>
      <c r="O51" s="5">
        <v>0</v>
      </c>
      <c r="P51" s="5">
        <v>0</v>
      </c>
      <c r="Q51" s="5">
        <v>219382</v>
      </c>
      <c r="R51" s="5">
        <v>2</v>
      </c>
      <c r="S51" s="5">
        <v>0</v>
      </c>
      <c r="T51" s="5">
        <v>35488.264705882328</v>
      </c>
      <c r="U51" s="5">
        <v>35488.264705882328</v>
      </c>
      <c r="V51" s="26">
        <f>SUM(sev_pin_pro[[#This Row],[Total IDPs PiN]],sev_pin_pro[[#This Row],[Total Returnees PiN]],sev_pin_pro[[#This Row],[Total HC PiN]])</f>
        <v>38635.264705882328</v>
      </c>
    </row>
    <row r="52" spans="1:22" ht="15" x14ac:dyDescent="0.25">
      <c r="A52" t="s">
        <v>101</v>
      </c>
      <c r="B52" t="s">
        <v>102</v>
      </c>
      <c r="C52" t="s">
        <v>118</v>
      </c>
      <c r="D52" t="s">
        <v>119</v>
      </c>
      <c r="E52" t="s">
        <v>121</v>
      </c>
      <c r="F52" t="s">
        <v>122</v>
      </c>
      <c r="G52" s="4">
        <v>73706</v>
      </c>
      <c r="H52" s="7">
        <v>2</v>
      </c>
      <c r="I52" s="5">
        <v>0</v>
      </c>
      <c r="J52" s="5">
        <v>0</v>
      </c>
      <c r="K52" s="8">
        <v>0</v>
      </c>
      <c r="L52" s="5">
        <v>5210</v>
      </c>
      <c r="M52" s="7">
        <v>2</v>
      </c>
      <c r="N52" s="5">
        <v>0</v>
      </c>
      <c r="O52" s="5">
        <v>0</v>
      </c>
      <c r="P52" s="5">
        <v>0</v>
      </c>
      <c r="Q52" s="5">
        <v>140646</v>
      </c>
      <c r="R52" s="5">
        <v>2</v>
      </c>
      <c r="S52" s="5">
        <v>0</v>
      </c>
      <c r="T52" s="5">
        <v>0</v>
      </c>
      <c r="U52" s="5">
        <v>0</v>
      </c>
      <c r="V52" s="26">
        <f>SUM(sev_pin_pro[[#This Row],[Total IDPs PiN]],sev_pin_pro[[#This Row],[Total Returnees PiN]],sev_pin_pro[[#This Row],[Total HC PiN]])</f>
        <v>0</v>
      </c>
    </row>
    <row r="53" spans="1:22" ht="15" x14ac:dyDescent="0.25">
      <c r="A53" t="s">
        <v>101</v>
      </c>
      <c r="B53" t="s">
        <v>102</v>
      </c>
      <c r="C53" t="s">
        <v>118</v>
      </c>
      <c r="D53" t="s">
        <v>119</v>
      </c>
      <c r="E53" t="s">
        <v>123</v>
      </c>
      <c r="F53" t="s">
        <v>124</v>
      </c>
      <c r="G53" s="4">
        <v>354.99999999999994</v>
      </c>
      <c r="H53" s="7">
        <v>2</v>
      </c>
      <c r="I53" s="5">
        <v>0</v>
      </c>
      <c r="J53" s="5">
        <v>39.444444444444436</v>
      </c>
      <c r="K53" s="8">
        <v>39.444444444444436</v>
      </c>
      <c r="L53" s="5">
        <v>5</v>
      </c>
      <c r="M53" s="7">
        <v>2</v>
      </c>
      <c r="N53" s="5">
        <v>0</v>
      </c>
      <c r="O53" s="5">
        <v>0</v>
      </c>
      <c r="P53" s="5">
        <v>0</v>
      </c>
      <c r="Q53" s="5">
        <v>2482</v>
      </c>
      <c r="R53" s="5">
        <v>2</v>
      </c>
      <c r="S53" s="5">
        <v>0</v>
      </c>
      <c r="T53" s="5">
        <v>146</v>
      </c>
      <c r="U53" s="5">
        <v>146</v>
      </c>
      <c r="V53" s="26">
        <f>SUM(sev_pin_pro[[#This Row],[Total IDPs PiN]],sev_pin_pro[[#This Row],[Total Returnees PiN]],sev_pin_pro[[#This Row],[Total HC PiN]])</f>
        <v>185.44444444444443</v>
      </c>
    </row>
    <row r="54" spans="1:22" ht="15" x14ac:dyDescent="0.25">
      <c r="A54" t="s">
        <v>101</v>
      </c>
      <c r="B54" t="s">
        <v>102</v>
      </c>
      <c r="C54" t="s">
        <v>118</v>
      </c>
      <c r="D54" t="s">
        <v>119</v>
      </c>
      <c r="E54" t="s">
        <v>125</v>
      </c>
      <c r="F54" t="s">
        <v>126</v>
      </c>
      <c r="G54" s="4">
        <v>15287</v>
      </c>
      <c r="H54" s="7">
        <v>2</v>
      </c>
      <c r="I54" s="5">
        <v>0</v>
      </c>
      <c r="J54" s="5">
        <v>2183.8571428571427</v>
      </c>
      <c r="K54" s="8">
        <v>2183.8571428571427</v>
      </c>
      <c r="L54" s="5">
        <v>510.99999999999994</v>
      </c>
      <c r="M54" s="7">
        <v>2</v>
      </c>
      <c r="N54" s="5">
        <v>0</v>
      </c>
      <c r="O54" s="5">
        <v>0</v>
      </c>
      <c r="P54" s="5">
        <v>0</v>
      </c>
      <c r="Q54" s="5">
        <v>21950</v>
      </c>
      <c r="R54" s="5">
        <v>2</v>
      </c>
      <c r="S54" s="5">
        <v>0</v>
      </c>
      <c r="T54" s="5">
        <v>0</v>
      </c>
      <c r="U54" s="5">
        <v>0</v>
      </c>
      <c r="V54" s="26">
        <f>SUM(sev_pin_pro[[#This Row],[Total IDPs PiN]],sev_pin_pro[[#This Row],[Total Returnees PiN]],sev_pin_pro[[#This Row],[Total HC PiN]])</f>
        <v>2183.8571428571427</v>
      </c>
    </row>
    <row r="55" spans="1:22" ht="15" x14ac:dyDescent="0.25">
      <c r="A55" t="s">
        <v>101</v>
      </c>
      <c r="B55" t="s">
        <v>102</v>
      </c>
      <c r="C55" t="s">
        <v>118</v>
      </c>
      <c r="D55" t="s">
        <v>119</v>
      </c>
      <c r="E55" t="s">
        <v>127</v>
      </c>
      <c r="F55" t="s">
        <v>128</v>
      </c>
      <c r="G55" s="4">
        <v>2158</v>
      </c>
      <c r="H55" s="7">
        <v>2</v>
      </c>
      <c r="I55" s="5">
        <v>0</v>
      </c>
      <c r="J55" s="5">
        <v>0</v>
      </c>
      <c r="K55" s="8">
        <v>0</v>
      </c>
      <c r="L55" s="5">
        <v>10111</v>
      </c>
      <c r="M55" s="7">
        <v>2</v>
      </c>
      <c r="N55" s="5">
        <v>0</v>
      </c>
      <c r="O55" s="5">
        <v>0</v>
      </c>
      <c r="P55" s="5">
        <v>0</v>
      </c>
      <c r="Q55" s="5">
        <v>31766</v>
      </c>
      <c r="R55" s="5">
        <v>2</v>
      </c>
      <c r="S55" s="5">
        <v>0</v>
      </c>
      <c r="T55" s="5">
        <v>496.34375</v>
      </c>
      <c r="U55" s="5">
        <v>496.34375</v>
      </c>
      <c r="V55" s="26">
        <f>SUM(sev_pin_pro[[#This Row],[Total IDPs PiN]],sev_pin_pro[[#This Row],[Total Returnees PiN]],sev_pin_pro[[#This Row],[Total HC PiN]])</f>
        <v>496.34375</v>
      </c>
    </row>
    <row r="56" spans="1:22" ht="15" x14ac:dyDescent="0.25">
      <c r="A56" t="s">
        <v>101</v>
      </c>
      <c r="B56" t="s">
        <v>102</v>
      </c>
      <c r="C56" t="s">
        <v>118</v>
      </c>
      <c r="D56" t="s">
        <v>119</v>
      </c>
      <c r="E56" t="s">
        <v>129</v>
      </c>
      <c r="F56" t="s">
        <v>130</v>
      </c>
      <c r="G56" s="4">
        <v>25728</v>
      </c>
      <c r="H56" s="7">
        <v>2</v>
      </c>
      <c r="I56" s="5">
        <v>1715.2</v>
      </c>
      <c r="J56" s="5">
        <v>1715.2</v>
      </c>
      <c r="K56" s="8">
        <v>3430.4</v>
      </c>
      <c r="L56" s="5">
        <v>2419</v>
      </c>
      <c r="M56" s="7">
        <v>3</v>
      </c>
      <c r="N56" s="5">
        <v>322.5333333333333</v>
      </c>
      <c r="O56" s="5">
        <v>483.8</v>
      </c>
      <c r="P56" s="5">
        <v>806.33333333333326</v>
      </c>
      <c r="Q56" s="5">
        <v>45558</v>
      </c>
      <c r="R56" s="5">
        <v>3</v>
      </c>
      <c r="S56" s="5">
        <v>3719.0204081632651</v>
      </c>
      <c r="T56" s="5">
        <v>7438.0408163265301</v>
      </c>
      <c r="U56" s="5">
        <v>11157.061224489795</v>
      </c>
      <c r="V56" s="26">
        <f>SUM(sev_pin_pro[[#This Row],[Total IDPs PiN]],sev_pin_pro[[#This Row],[Total Returnees PiN]],sev_pin_pro[[#This Row],[Total HC PiN]])</f>
        <v>15393.794557823128</v>
      </c>
    </row>
    <row r="57" spans="1:22" ht="15" x14ac:dyDescent="0.25">
      <c r="A57" t="s">
        <v>101</v>
      </c>
      <c r="B57" t="s">
        <v>102</v>
      </c>
      <c r="C57" t="s">
        <v>118</v>
      </c>
      <c r="D57" t="s">
        <v>119</v>
      </c>
      <c r="E57" t="s">
        <v>131</v>
      </c>
      <c r="F57" t="s">
        <v>132</v>
      </c>
      <c r="G57" s="4">
        <v>232</v>
      </c>
      <c r="H57" s="7">
        <v>2</v>
      </c>
      <c r="I57" s="5">
        <v>0</v>
      </c>
      <c r="J57" s="5">
        <v>0</v>
      </c>
      <c r="K57" s="8">
        <v>0</v>
      </c>
      <c r="L57" s="5">
        <v>1915.0000000000002</v>
      </c>
      <c r="M57" s="7">
        <v>2</v>
      </c>
      <c r="N57" s="5">
        <v>0</v>
      </c>
      <c r="O57" s="5">
        <v>0</v>
      </c>
      <c r="P57" s="5">
        <v>0</v>
      </c>
      <c r="Q57" s="5">
        <v>37647</v>
      </c>
      <c r="R57" s="5">
        <v>2</v>
      </c>
      <c r="S57" s="5">
        <v>0</v>
      </c>
      <c r="T57" s="5">
        <v>0</v>
      </c>
      <c r="U57" s="5">
        <v>0</v>
      </c>
      <c r="V57" s="26">
        <f>SUM(sev_pin_pro[[#This Row],[Total IDPs PiN]],sev_pin_pro[[#This Row],[Total Returnees PiN]],sev_pin_pro[[#This Row],[Total HC PiN]])</f>
        <v>0</v>
      </c>
    </row>
    <row r="58" spans="1:22" ht="15" x14ac:dyDescent="0.25">
      <c r="A58" t="s">
        <v>101</v>
      </c>
      <c r="B58" t="s">
        <v>102</v>
      </c>
      <c r="C58" t="s">
        <v>133</v>
      </c>
      <c r="D58" t="s">
        <v>134</v>
      </c>
      <c r="E58" t="s">
        <v>135</v>
      </c>
      <c r="F58" t="s">
        <v>134</v>
      </c>
      <c r="G58" s="4">
        <v>6389</v>
      </c>
      <c r="H58" s="7">
        <v>2</v>
      </c>
      <c r="I58" s="5">
        <v>0</v>
      </c>
      <c r="J58" s="5">
        <v>0</v>
      </c>
      <c r="K58" s="8">
        <v>0</v>
      </c>
      <c r="L58" s="5">
        <v>1180</v>
      </c>
      <c r="M58" s="7">
        <v>2</v>
      </c>
      <c r="N58" s="5">
        <v>0</v>
      </c>
      <c r="O58" s="5">
        <v>0</v>
      </c>
      <c r="P58" s="5">
        <v>0</v>
      </c>
      <c r="Q58" s="5">
        <v>48479</v>
      </c>
      <c r="R58" s="5">
        <v>2</v>
      </c>
      <c r="S58" s="5">
        <v>0</v>
      </c>
      <c r="T58" s="5">
        <v>0</v>
      </c>
      <c r="U58" s="5">
        <v>0</v>
      </c>
      <c r="V58" s="26">
        <f>SUM(sev_pin_pro[[#This Row],[Total IDPs PiN]],sev_pin_pro[[#This Row],[Total Returnees PiN]],sev_pin_pro[[#This Row],[Total HC PiN]])</f>
        <v>0</v>
      </c>
    </row>
    <row r="59" spans="1:22" ht="15" x14ac:dyDescent="0.25">
      <c r="A59" t="s">
        <v>101</v>
      </c>
      <c r="B59" t="s">
        <v>102</v>
      </c>
      <c r="C59" t="s">
        <v>133</v>
      </c>
      <c r="D59" t="s">
        <v>134</v>
      </c>
      <c r="E59" t="s">
        <v>136</v>
      </c>
      <c r="F59" t="s">
        <v>137</v>
      </c>
      <c r="G59" s="4">
        <v>323.99999999999994</v>
      </c>
      <c r="H59" s="7">
        <v>2</v>
      </c>
      <c r="I59" s="5">
        <v>0</v>
      </c>
      <c r="J59" s="5">
        <v>0</v>
      </c>
      <c r="K59" s="8">
        <v>0</v>
      </c>
      <c r="L59" s="5">
        <v>806</v>
      </c>
      <c r="M59" s="7">
        <v>3</v>
      </c>
      <c r="N59" s="5">
        <v>0</v>
      </c>
      <c r="O59" s="5">
        <v>268.66666666666663</v>
      </c>
      <c r="P59" s="5">
        <v>268.66666666666663</v>
      </c>
      <c r="Q59" s="5">
        <v>29984</v>
      </c>
      <c r="R59" s="5">
        <v>3</v>
      </c>
      <c r="S59" s="5">
        <v>0</v>
      </c>
      <c r="T59" s="5">
        <v>8625.534246575342</v>
      </c>
      <c r="U59" s="5">
        <v>8625.534246575342</v>
      </c>
      <c r="V59" s="26">
        <f>SUM(sev_pin_pro[[#This Row],[Total IDPs PiN]],sev_pin_pro[[#This Row],[Total Returnees PiN]],sev_pin_pro[[#This Row],[Total HC PiN]])</f>
        <v>8894.200913242008</v>
      </c>
    </row>
    <row r="60" spans="1:22" ht="15" x14ac:dyDescent="0.25">
      <c r="A60" t="s">
        <v>101</v>
      </c>
      <c r="B60" t="s">
        <v>102</v>
      </c>
      <c r="C60" t="s">
        <v>133</v>
      </c>
      <c r="D60" t="s">
        <v>134</v>
      </c>
      <c r="E60" t="s">
        <v>138</v>
      </c>
      <c r="F60" t="s">
        <v>139</v>
      </c>
      <c r="G60" s="4">
        <v>27</v>
      </c>
      <c r="H60" s="7">
        <v>2</v>
      </c>
      <c r="I60" s="5">
        <v>0</v>
      </c>
      <c r="J60" s="5">
        <v>0</v>
      </c>
      <c r="K60" s="8">
        <v>0</v>
      </c>
      <c r="L60" s="5">
        <v>675</v>
      </c>
      <c r="M60" s="7">
        <v>2</v>
      </c>
      <c r="N60" s="5">
        <v>0</v>
      </c>
      <c r="O60" s="5">
        <v>0</v>
      </c>
      <c r="P60" s="5">
        <v>0</v>
      </c>
      <c r="Q60" s="5">
        <v>13433</v>
      </c>
      <c r="R60" s="5">
        <v>2</v>
      </c>
      <c r="S60" s="5">
        <v>0</v>
      </c>
      <c r="T60" s="5">
        <v>0</v>
      </c>
      <c r="U60" s="5">
        <v>0</v>
      </c>
      <c r="V60" s="26">
        <f>SUM(sev_pin_pro[[#This Row],[Total IDPs PiN]],sev_pin_pro[[#This Row],[Total Returnees PiN]],sev_pin_pro[[#This Row],[Total HC PiN]])</f>
        <v>0</v>
      </c>
    </row>
    <row r="61" spans="1:22" ht="15" x14ac:dyDescent="0.25">
      <c r="A61" t="s">
        <v>101</v>
      </c>
      <c r="B61" t="s">
        <v>102</v>
      </c>
      <c r="C61" t="s">
        <v>133</v>
      </c>
      <c r="D61" t="s">
        <v>134</v>
      </c>
      <c r="E61" t="s">
        <v>140</v>
      </c>
      <c r="F61" t="s">
        <v>141</v>
      </c>
      <c r="G61" s="4">
        <v>10197</v>
      </c>
      <c r="H61" s="7">
        <v>3</v>
      </c>
      <c r="I61" s="5">
        <v>485.57142857142856</v>
      </c>
      <c r="J61" s="5">
        <v>1942.2857142857142</v>
      </c>
      <c r="K61" s="8">
        <v>2427.8571428571427</v>
      </c>
      <c r="L61" s="5">
        <v>3153</v>
      </c>
      <c r="M61" s="7">
        <v>3</v>
      </c>
      <c r="N61" s="5">
        <v>0</v>
      </c>
      <c r="O61" s="5">
        <v>1576.5</v>
      </c>
      <c r="P61" s="5">
        <v>1576.5</v>
      </c>
      <c r="Q61" s="5">
        <v>25831</v>
      </c>
      <c r="R61" s="5">
        <v>3</v>
      </c>
      <c r="S61" s="5">
        <v>478.35185185185185</v>
      </c>
      <c r="T61" s="5">
        <v>7175.2777777777783</v>
      </c>
      <c r="U61" s="5">
        <v>7653.6296296296305</v>
      </c>
      <c r="V61" s="26">
        <f>SUM(sev_pin_pro[[#This Row],[Total IDPs PiN]],sev_pin_pro[[#This Row],[Total Returnees PiN]],sev_pin_pro[[#This Row],[Total HC PiN]])</f>
        <v>11657.986772486773</v>
      </c>
    </row>
    <row r="62" spans="1:22" ht="15" x14ac:dyDescent="0.25">
      <c r="A62" t="s">
        <v>101</v>
      </c>
      <c r="B62" t="s">
        <v>102</v>
      </c>
      <c r="C62" t="s">
        <v>142</v>
      </c>
      <c r="D62" t="s">
        <v>143</v>
      </c>
      <c r="E62" t="s">
        <v>144</v>
      </c>
      <c r="F62" t="s">
        <v>143</v>
      </c>
      <c r="G62" s="4">
        <v>200480.00000000003</v>
      </c>
      <c r="H62" s="7">
        <v>2</v>
      </c>
      <c r="I62" s="5">
        <v>0</v>
      </c>
      <c r="J62" s="5">
        <v>0</v>
      </c>
      <c r="K62" s="8">
        <v>0</v>
      </c>
      <c r="L62" s="5">
        <v>1368</v>
      </c>
      <c r="M62" s="7">
        <v>2</v>
      </c>
      <c r="N62" s="5">
        <v>0</v>
      </c>
      <c r="O62" s="5">
        <v>0</v>
      </c>
      <c r="P62" s="5">
        <v>0</v>
      </c>
      <c r="Q62" s="5">
        <v>66515</v>
      </c>
      <c r="R62" s="5">
        <v>2</v>
      </c>
      <c r="S62" s="5">
        <v>0</v>
      </c>
      <c r="T62" s="5">
        <v>0</v>
      </c>
      <c r="U62" s="5">
        <v>0</v>
      </c>
      <c r="V62" s="26">
        <f>SUM(sev_pin_pro[[#This Row],[Total IDPs PiN]],sev_pin_pro[[#This Row],[Total Returnees PiN]],sev_pin_pro[[#This Row],[Total HC PiN]])</f>
        <v>0</v>
      </c>
    </row>
    <row r="63" spans="1:22" ht="15" x14ac:dyDescent="0.25">
      <c r="A63" t="s">
        <v>101</v>
      </c>
      <c r="B63" t="s">
        <v>102</v>
      </c>
      <c r="C63" t="s">
        <v>142</v>
      </c>
      <c r="D63" t="s">
        <v>143</v>
      </c>
      <c r="E63" t="s">
        <v>145</v>
      </c>
      <c r="F63" t="s">
        <v>146</v>
      </c>
      <c r="G63" s="4">
        <v>344</v>
      </c>
      <c r="H63" s="7">
        <v>2</v>
      </c>
      <c r="I63" s="5">
        <v>0</v>
      </c>
      <c r="J63" s="5">
        <v>0</v>
      </c>
      <c r="K63" s="8">
        <v>0</v>
      </c>
      <c r="L63" s="5">
        <v>875</v>
      </c>
      <c r="M63" s="7">
        <v>2</v>
      </c>
      <c r="N63" s="5">
        <v>0</v>
      </c>
      <c r="O63" s="5">
        <v>0</v>
      </c>
      <c r="P63" s="5">
        <v>0</v>
      </c>
      <c r="Q63" s="5">
        <v>12727</v>
      </c>
      <c r="R63" s="5">
        <v>2</v>
      </c>
      <c r="S63" s="5">
        <v>537.76056338028172</v>
      </c>
      <c r="T63" s="5">
        <v>717.0140845070423</v>
      </c>
      <c r="U63" s="5">
        <v>1254.7746478873241</v>
      </c>
      <c r="V63" s="26">
        <f>SUM(sev_pin_pro[[#This Row],[Total IDPs PiN]],sev_pin_pro[[#This Row],[Total Returnees PiN]],sev_pin_pro[[#This Row],[Total HC PiN]])</f>
        <v>1254.7746478873241</v>
      </c>
    </row>
    <row r="64" spans="1:22" ht="15" x14ac:dyDescent="0.25">
      <c r="A64" t="s">
        <v>101</v>
      </c>
      <c r="B64" t="s">
        <v>102</v>
      </c>
      <c r="C64" t="s">
        <v>142</v>
      </c>
      <c r="D64" t="s">
        <v>143</v>
      </c>
      <c r="E64" t="s">
        <v>147</v>
      </c>
      <c r="F64" t="s">
        <v>148</v>
      </c>
      <c r="G64" s="4">
        <v>139</v>
      </c>
      <c r="H64" s="7">
        <v>5</v>
      </c>
      <c r="I64" s="5">
        <v>52.125</v>
      </c>
      <c r="J64" s="5">
        <v>86.875</v>
      </c>
      <c r="K64" s="8">
        <v>139</v>
      </c>
      <c r="L64" s="5">
        <v>1406</v>
      </c>
      <c r="M64" s="7">
        <v>5</v>
      </c>
      <c r="N64" s="5">
        <v>703</v>
      </c>
      <c r="O64" s="5">
        <v>703</v>
      </c>
      <c r="P64" s="5">
        <v>1406</v>
      </c>
      <c r="Q64" s="5">
        <v>10099</v>
      </c>
      <c r="R64" s="5">
        <v>5</v>
      </c>
      <c r="S64" s="5">
        <v>4039.6000000000004</v>
      </c>
      <c r="T64" s="5">
        <v>4039.6000000000004</v>
      </c>
      <c r="U64" s="5">
        <v>8079.2000000000007</v>
      </c>
      <c r="V64" s="26">
        <f>SUM(sev_pin_pro[[#This Row],[Total IDPs PiN]],sev_pin_pro[[#This Row],[Total Returnees PiN]],sev_pin_pro[[#This Row],[Total HC PiN]])</f>
        <v>9624.2000000000007</v>
      </c>
    </row>
    <row r="65" spans="1:22" ht="15" x14ac:dyDescent="0.25">
      <c r="A65" t="s">
        <v>101</v>
      </c>
      <c r="B65" t="s">
        <v>102</v>
      </c>
      <c r="C65" t="s">
        <v>149</v>
      </c>
      <c r="D65" t="s">
        <v>150</v>
      </c>
      <c r="E65" t="s">
        <v>151</v>
      </c>
      <c r="F65" t="s">
        <v>150</v>
      </c>
      <c r="G65" s="4">
        <v>18301</v>
      </c>
      <c r="H65" s="7">
        <v>3</v>
      </c>
      <c r="I65" s="5">
        <v>1464.08</v>
      </c>
      <c r="J65" s="5">
        <v>12444.68</v>
      </c>
      <c r="K65" s="8">
        <v>13908.76</v>
      </c>
      <c r="L65" s="5">
        <v>16667</v>
      </c>
      <c r="M65" s="7">
        <v>2</v>
      </c>
      <c r="N65" s="5">
        <v>0</v>
      </c>
      <c r="O65" s="5">
        <v>0</v>
      </c>
      <c r="P65" s="5">
        <v>0</v>
      </c>
      <c r="Q65" s="5">
        <v>40623</v>
      </c>
      <c r="R65" s="5">
        <v>3</v>
      </c>
      <c r="S65" s="5">
        <v>846.3125</v>
      </c>
      <c r="T65" s="5">
        <v>18618.875</v>
      </c>
      <c r="U65" s="5">
        <v>19465.1875</v>
      </c>
      <c r="V65" s="26">
        <f>SUM(sev_pin_pro[[#This Row],[Total IDPs PiN]],sev_pin_pro[[#This Row],[Total Returnees PiN]],sev_pin_pro[[#This Row],[Total HC PiN]])</f>
        <v>33373.947500000002</v>
      </c>
    </row>
    <row r="66" spans="1:22" ht="15" x14ac:dyDescent="0.25">
      <c r="A66" t="s">
        <v>101</v>
      </c>
      <c r="B66" t="s">
        <v>102</v>
      </c>
      <c r="C66" t="s">
        <v>149</v>
      </c>
      <c r="D66" t="s">
        <v>150</v>
      </c>
      <c r="E66" t="s">
        <v>152</v>
      </c>
      <c r="F66" t="s">
        <v>153</v>
      </c>
      <c r="G66" s="4">
        <v>1566</v>
      </c>
      <c r="H66" s="7">
        <v>5</v>
      </c>
      <c r="I66" s="5">
        <v>939.59999999999991</v>
      </c>
      <c r="J66" s="5">
        <v>626.40000000000009</v>
      </c>
      <c r="K66" s="8">
        <v>1566</v>
      </c>
      <c r="L66" s="5">
        <v>6522.0000000000009</v>
      </c>
      <c r="M66" s="7">
        <v>5</v>
      </c>
      <c r="N66" s="5">
        <v>6522.0000000000009</v>
      </c>
      <c r="O66" s="5">
        <v>0</v>
      </c>
      <c r="P66" s="5">
        <v>6522.0000000000009</v>
      </c>
      <c r="Q66" s="5">
        <v>6498</v>
      </c>
      <c r="R66" s="5">
        <v>5</v>
      </c>
      <c r="S66" s="5">
        <v>3452.0625</v>
      </c>
      <c r="T66" s="5">
        <v>2842.875</v>
      </c>
      <c r="U66" s="5">
        <v>6294.9375</v>
      </c>
      <c r="V66" s="26">
        <f>SUM(sev_pin_pro[[#This Row],[Total IDPs PiN]],sev_pin_pro[[#This Row],[Total Returnees PiN]],sev_pin_pro[[#This Row],[Total HC PiN]])</f>
        <v>14382.9375</v>
      </c>
    </row>
    <row r="67" spans="1:22" ht="15" x14ac:dyDescent="0.25">
      <c r="A67" t="s">
        <v>101</v>
      </c>
      <c r="B67" t="s">
        <v>102</v>
      </c>
      <c r="C67" t="s">
        <v>154</v>
      </c>
      <c r="D67" t="s">
        <v>155</v>
      </c>
      <c r="E67" t="s">
        <v>156</v>
      </c>
      <c r="F67" t="s">
        <v>155</v>
      </c>
      <c r="G67" s="4">
        <v>29236</v>
      </c>
      <c r="H67" s="7">
        <v>2</v>
      </c>
      <c r="I67" s="5">
        <v>0</v>
      </c>
      <c r="J67" s="5">
        <v>0</v>
      </c>
      <c r="K67" s="8">
        <v>0</v>
      </c>
      <c r="L67" s="5">
        <v>35547</v>
      </c>
      <c r="M67" s="7">
        <v>2</v>
      </c>
      <c r="N67" s="5">
        <v>0</v>
      </c>
      <c r="O67" s="5">
        <v>0</v>
      </c>
      <c r="P67" s="5">
        <v>0</v>
      </c>
      <c r="Q67" s="5">
        <v>48662</v>
      </c>
      <c r="R67" s="5">
        <v>3</v>
      </c>
      <c r="S67" s="5">
        <v>9541.5686274509808</v>
      </c>
      <c r="T67" s="5">
        <v>7633.2549019607841</v>
      </c>
      <c r="U67" s="5">
        <v>17174.823529411766</v>
      </c>
      <c r="V67" s="26">
        <f>SUM(sev_pin_pro[[#This Row],[Total IDPs PiN]],sev_pin_pro[[#This Row],[Total Returnees PiN]],sev_pin_pro[[#This Row],[Total HC PiN]])</f>
        <v>17174.823529411766</v>
      </c>
    </row>
    <row r="68" spans="1:22" ht="15" x14ac:dyDescent="0.25">
      <c r="A68" t="s">
        <v>101</v>
      </c>
      <c r="B68" t="s">
        <v>102</v>
      </c>
      <c r="C68" t="s">
        <v>154</v>
      </c>
      <c r="D68" t="s">
        <v>155</v>
      </c>
      <c r="E68" t="s">
        <v>157</v>
      </c>
      <c r="F68" t="s">
        <v>158</v>
      </c>
      <c r="G68" s="4">
        <v>8467</v>
      </c>
      <c r="H68" s="7">
        <v>2</v>
      </c>
      <c r="I68" s="5">
        <v>0</v>
      </c>
      <c r="J68" s="5">
        <v>769.72727272727275</v>
      </c>
      <c r="K68" s="8">
        <v>769.72727272727275</v>
      </c>
      <c r="L68" s="5">
        <v>1184</v>
      </c>
      <c r="M68" s="7">
        <v>5</v>
      </c>
      <c r="N68" s="5">
        <v>592</v>
      </c>
      <c r="O68" s="5">
        <v>592</v>
      </c>
      <c r="P68" s="5">
        <v>1184</v>
      </c>
      <c r="Q68" s="5">
        <v>43594</v>
      </c>
      <c r="R68" s="5">
        <v>3</v>
      </c>
      <c r="S68" s="5">
        <v>1816.4166666666665</v>
      </c>
      <c r="T68" s="5">
        <v>7871.1388888888887</v>
      </c>
      <c r="U68" s="5">
        <v>9687.5555555555547</v>
      </c>
      <c r="V68" s="26">
        <f>SUM(sev_pin_pro[[#This Row],[Total IDPs PiN]],sev_pin_pro[[#This Row],[Total Returnees PiN]],sev_pin_pro[[#This Row],[Total HC PiN]])</f>
        <v>11641.282828282827</v>
      </c>
    </row>
    <row r="69" spans="1:22" ht="15" x14ac:dyDescent="0.25">
      <c r="A69" t="s">
        <v>101</v>
      </c>
      <c r="B69" t="s">
        <v>102</v>
      </c>
      <c r="C69" t="s">
        <v>159</v>
      </c>
      <c r="D69" t="s">
        <v>160</v>
      </c>
      <c r="E69" t="s">
        <v>161</v>
      </c>
      <c r="F69" t="s">
        <v>160</v>
      </c>
      <c r="G69" s="4">
        <v>2679</v>
      </c>
      <c r="H69" s="7">
        <v>2</v>
      </c>
      <c r="I69" s="5">
        <v>0</v>
      </c>
      <c r="J69" s="5">
        <v>0</v>
      </c>
      <c r="K69" s="8">
        <v>0</v>
      </c>
      <c r="L69" s="5">
        <v>10823</v>
      </c>
      <c r="M69" s="7">
        <v>2</v>
      </c>
      <c r="N69" s="5">
        <v>0</v>
      </c>
      <c r="O69" s="5">
        <v>0</v>
      </c>
      <c r="P69" s="5">
        <v>0</v>
      </c>
      <c r="Q69" s="5">
        <v>26774</v>
      </c>
      <c r="R69" s="5">
        <v>2</v>
      </c>
      <c r="S69" s="5">
        <v>0</v>
      </c>
      <c r="T69" s="5">
        <v>424.98412698412699</v>
      </c>
      <c r="U69" s="5">
        <v>424.98412698412699</v>
      </c>
      <c r="V69" s="26">
        <f>SUM(sev_pin_pro[[#This Row],[Total IDPs PiN]],sev_pin_pro[[#This Row],[Total Returnees PiN]],sev_pin_pro[[#This Row],[Total HC PiN]])</f>
        <v>424.98412698412699</v>
      </c>
    </row>
    <row r="70" spans="1:22" ht="15" x14ac:dyDescent="0.25">
      <c r="A70" t="s">
        <v>101</v>
      </c>
      <c r="B70" t="s">
        <v>102</v>
      </c>
      <c r="C70" t="s">
        <v>159</v>
      </c>
      <c r="D70" t="s">
        <v>160</v>
      </c>
      <c r="E70" t="s">
        <v>162</v>
      </c>
      <c r="F70" t="s">
        <v>163</v>
      </c>
      <c r="G70" s="4">
        <v>8240</v>
      </c>
      <c r="H70" s="7">
        <v>2</v>
      </c>
      <c r="I70" s="5">
        <v>0</v>
      </c>
      <c r="J70" s="5">
        <v>0</v>
      </c>
      <c r="K70" s="8">
        <v>0</v>
      </c>
      <c r="L70" s="5">
        <v>711</v>
      </c>
      <c r="M70" s="7">
        <v>3</v>
      </c>
      <c r="N70" s="5">
        <v>0</v>
      </c>
      <c r="O70" s="5">
        <v>711</v>
      </c>
      <c r="P70" s="5">
        <v>711</v>
      </c>
      <c r="Q70" s="5">
        <v>14841</v>
      </c>
      <c r="R70" s="5">
        <v>2</v>
      </c>
      <c r="S70" s="5">
        <v>269.83636363636361</v>
      </c>
      <c r="T70" s="5">
        <v>269.83636363636361</v>
      </c>
      <c r="U70" s="5">
        <v>539.67272727272723</v>
      </c>
      <c r="V70" s="26">
        <f>SUM(sev_pin_pro[[#This Row],[Total IDPs PiN]],sev_pin_pro[[#This Row],[Total Returnees PiN]],sev_pin_pro[[#This Row],[Total HC PiN]])</f>
        <v>1250.6727272727271</v>
      </c>
    </row>
    <row r="71" spans="1:22" ht="15" x14ac:dyDescent="0.25">
      <c r="A71" t="s">
        <v>101</v>
      </c>
      <c r="B71" t="s">
        <v>102</v>
      </c>
      <c r="C71" t="s">
        <v>159</v>
      </c>
      <c r="D71" t="s">
        <v>160</v>
      </c>
      <c r="E71" t="s">
        <v>164</v>
      </c>
      <c r="F71" t="s">
        <v>165</v>
      </c>
      <c r="G71" s="4">
        <v>1186</v>
      </c>
      <c r="H71" s="7">
        <v>2</v>
      </c>
      <c r="I71" s="5">
        <v>0</v>
      </c>
      <c r="J71" s="5">
        <v>0</v>
      </c>
      <c r="K71" s="8">
        <v>0</v>
      </c>
      <c r="L71" s="5">
        <v>1312.9999999999998</v>
      </c>
      <c r="M71" s="7">
        <v>2</v>
      </c>
      <c r="N71" s="5">
        <v>0</v>
      </c>
      <c r="O71" s="5">
        <v>0</v>
      </c>
      <c r="P71" s="5">
        <v>0</v>
      </c>
      <c r="Q71" s="5">
        <v>14432</v>
      </c>
      <c r="R71" s="5">
        <v>2</v>
      </c>
      <c r="S71" s="5">
        <v>0</v>
      </c>
      <c r="T71" s="5">
        <v>0</v>
      </c>
      <c r="U71" s="5">
        <v>0</v>
      </c>
      <c r="V71" s="26">
        <f>SUM(sev_pin_pro[[#This Row],[Total IDPs PiN]],sev_pin_pro[[#This Row],[Total Returnees PiN]],sev_pin_pro[[#This Row],[Total HC PiN]])</f>
        <v>0</v>
      </c>
    </row>
    <row r="72" spans="1:22" ht="15" x14ac:dyDescent="0.25">
      <c r="A72" t="s">
        <v>101</v>
      </c>
      <c r="B72" t="s">
        <v>102</v>
      </c>
      <c r="C72" t="s">
        <v>159</v>
      </c>
      <c r="D72" t="s">
        <v>160</v>
      </c>
      <c r="E72" t="s">
        <v>166</v>
      </c>
      <c r="F72" t="s">
        <v>167</v>
      </c>
      <c r="G72" s="4">
        <v>1211</v>
      </c>
      <c r="H72" s="7">
        <v>2</v>
      </c>
      <c r="I72" s="5">
        <v>0</v>
      </c>
      <c r="J72" s="5">
        <v>0</v>
      </c>
      <c r="K72" s="8">
        <v>0</v>
      </c>
      <c r="L72" s="5">
        <v>4275</v>
      </c>
      <c r="M72" s="7">
        <v>2</v>
      </c>
      <c r="N72" s="5">
        <v>0</v>
      </c>
      <c r="O72" s="5">
        <v>0</v>
      </c>
      <c r="P72" s="5">
        <v>0</v>
      </c>
      <c r="Q72" s="5">
        <v>29167</v>
      </c>
      <c r="R72" s="5">
        <v>2</v>
      </c>
      <c r="S72" s="5">
        <v>0</v>
      </c>
      <c r="T72" s="5">
        <v>0</v>
      </c>
      <c r="U72" s="5">
        <v>0</v>
      </c>
      <c r="V72" s="26">
        <f>SUM(sev_pin_pro[[#This Row],[Total IDPs PiN]],sev_pin_pro[[#This Row],[Total Returnees PiN]],sev_pin_pro[[#This Row],[Total HC PiN]])</f>
        <v>0</v>
      </c>
    </row>
    <row r="73" spans="1:22" ht="15" x14ac:dyDescent="0.25">
      <c r="A73" t="s">
        <v>101</v>
      </c>
      <c r="B73" t="s">
        <v>102</v>
      </c>
      <c r="C73" t="s">
        <v>159</v>
      </c>
      <c r="D73" t="s">
        <v>160</v>
      </c>
      <c r="E73" t="s">
        <v>168</v>
      </c>
      <c r="F73" t="s">
        <v>169</v>
      </c>
      <c r="G73" s="4">
        <v>278</v>
      </c>
      <c r="H73" s="7">
        <v>2</v>
      </c>
      <c r="I73" s="5">
        <v>0</v>
      </c>
      <c r="J73" s="5">
        <v>0</v>
      </c>
      <c r="K73" s="8">
        <v>0</v>
      </c>
      <c r="L73" s="5">
        <v>714</v>
      </c>
      <c r="M73" s="7">
        <v>2</v>
      </c>
      <c r="N73" s="5">
        <v>0</v>
      </c>
      <c r="O73" s="5">
        <v>0</v>
      </c>
      <c r="P73" s="5">
        <v>0</v>
      </c>
      <c r="Q73" s="5">
        <v>14713</v>
      </c>
      <c r="R73" s="5">
        <v>2</v>
      </c>
      <c r="S73" s="5">
        <v>0</v>
      </c>
      <c r="T73" s="5">
        <v>0</v>
      </c>
      <c r="U73" s="5">
        <v>0</v>
      </c>
      <c r="V73" s="26">
        <f>SUM(sev_pin_pro[[#This Row],[Total IDPs PiN]],sev_pin_pro[[#This Row],[Total Returnees PiN]],sev_pin_pro[[#This Row],[Total HC PiN]])</f>
        <v>0</v>
      </c>
    </row>
    <row r="74" spans="1:22" ht="15" x14ac:dyDescent="0.25">
      <c r="A74" t="s">
        <v>101</v>
      </c>
      <c r="B74" t="s">
        <v>102</v>
      </c>
      <c r="C74" t="s">
        <v>170</v>
      </c>
      <c r="D74" t="s">
        <v>171</v>
      </c>
      <c r="E74" t="s">
        <v>172</v>
      </c>
      <c r="F74" t="s">
        <v>171</v>
      </c>
      <c r="G74" s="4">
        <v>146275</v>
      </c>
      <c r="H74" s="7">
        <v>5</v>
      </c>
      <c r="I74" s="5">
        <v>67286.499999999942</v>
      </c>
      <c r="J74" s="5">
        <v>58509.999999999942</v>
      </c>
      <c r="K74" s="8">
        <v>125796.49999999988</v>
      </c>
      <c r="L74" s="5">
        <v>17030</v>
      </c>
      <c r="M74" s="7">
        <v>5</v>
      </c>
      <c r="N74" s="5">
        <v>11353.333333333332</v>
      </c>
      <c r="O74" s="5">
        <v>5676.6666666666661</v>
      </c>
      <c r="P74" s="5">
        <v>17030</v>
      </c>
      <c r="Q74" s="5">
        <v>154322</v>
      </c>
      <c r="R74" s="5">
        <v>5</v>
      </c>
      <c r="S74" s="5">
        <v>86238.76470588235</v>
      </c>
      <c r="T74" s="5">
        <v>40849.941176470587</v>
      </c>
      <c r="U74" s="5">
        <v>127088.70588235294</v>
      </c>
      <c r="V74" s="26">
        <f>SUM(sev_pin_pro[[#This Row],[Total IDPs PiN]],sev_pin_pro[[#This Row],[Total Returnees PiN]],sev_pin_pro[[#This Row],[Total HC PiN]])</f>
        <v>269915.20588235284</v>
      </c>
    </row>
    <row r="75" spans="1:22" ht="15" x14ac:dyDescent="0.25">
      <c r="A75" t="s">
        <v>101</v>
      </c>
      <c r="B75" t="s">
        <v>102</v>
      </c>
      <c r="C75" t="s">
        <v>170</v>
      </c>
      <c r="D75" t="s">
        <v>171</v>
      </c>
      <c r="E75" t="s">
        <v>173</v>
      </c>
      <c r="F75" t="s">
        <v>174</v>
      </c>
      <c r="G75" s="4">
        <v>8</v>
      </c>
      <c r="H75" s="7">
        <v>2</v>
      </c>
      <c r="I75" s="5">
        <v>0</v>
      </c>
      <c r="J75" s="5">
        <v>0</v>
      </c>
      <c r="K75" s="8">
        <v>0</v>
      </c>
      <c r="L75" s="5">
        <v>246</v>
      </c>
      <c r="M75" s="7">
        <v>2</v>
      </c>
      <c r="N75" s="5">
        <v>0</v>
      </c>
      <c r="O75" s="5">
        <v>0</v>
      </c>
      <c r="P75" s="5">
        <v>0</v>
      </c>
      <c r="Q75" s="5">
        <v>8165</v>
      </c>
      <c r="R75" s="5">
        <v>2</v>
      </c>
      <c r="S75" s="5">
        <v>0</v>
      </c>
      <c r="T75" s="5">
        <v>0</v>
      </c>
      <c r="U75" s="5">
        <v>0</v>
      </c>
      <c r="V75" s="26">
        <f>SUM(sev_pin_pro[[#This Row],[Total IDPs PiN]],sev_pin_pro[[#This Row],[Total Returnees PiN]],sev_pin_pro[[#This Row],[Total HC PiN]])</f>
        <v>0</v>
      </c>
    </row>
    <row r="76" spans="1:22" ht="15" x14ac:dyDescent="0.25">
      <c r="A76" t="s">
        <v>101</v>
      </c>
      <c r="B76" t="s">
        <v>102</v>
      </c>
      <c r="C76" t="s">
        <v>170</v>
      </c>
      <c r="D76" t="s">
        <v>171</v>
      </c>
      <c r="E76" t="s">
        <v>175</v>
      </c>
      <c r="F76" t="s">
        <v>176</v>
      </c>
      <c r="G76" s="4">
        <v>373</v>
      </c>
      <c r="H76" s="7">
        <v>2</v>
      </c>
      <c r="I76" s="5">
        <v>0</v>
      </c>
      <c r="J76" s="5">
        <v>0</v>
      </c>
      <c r="K76" s="8">
        <v>0</v>
      </c>
      <c r="L76" s="5">
        <v>1603</v>
      </c>
      <c r="M76" s="7">
        <v>2</v>
      </c>
      <c r="N76" s="5">
        <v>0</v>
      </c>
      <c r="O76" s="5">
        <v>0</v>
      </c>
      <c r="P76" s="5">
        <v>0</v>
      </c>
      <c r="Q76" s="5">
        <v>59442.999999999993</v>
      </c>
      <c r="R76" s="5">
        <v>2</v>
      </c>
      <c r="S76" s="5">
        <v>0</v>
      </c>
      <c r="T76" s="5">
        <v>0</v>
      </c>
      <c r="U76" s="5">
        <v>0</v>
      </c>
      <c r="V76" s="26">
        <f>SUM(sev_pin_pro[[#This Row],[Total IDPs PiN]],sev_pin_pro[[#This Row],[Total Returnees PiN]],sev_pin_pro[[#This Row],[Total HC PiN]])</f>
        <v>0</v>
      </c>
    </row>
    <row r="77" spans="1:22" ht="15" x14ac:dyDescent="0.25">
      <c r="A77" t="s">
        <v>101</v>
      </c>
      <c r="B77" t="s">
        <v>102</v>
      </c>
      <c r="C77" t="s">
        <v>177</v>
      </c>
      <c r="D77" t="s">
        <v>178</v>
      </c>
      <c r="E77" t="s">
        <v>179</v>
      </c>
      <c r="F77" t="s">
        <v>180</v>
      </c>
      <c r="G77" s="4">
        <v>3643.0000000000005</v>
      </c>
      <c r="H77" s="7">
        <v>2</v>
      </c>
      <c r="I77" s="5">
        <v>0</v>
      </c>
      <c r="J77" s="5">
        <v>0</v>
      </c>
      <c r="K77" s="8">
        <v>0</v>
      </c>
      <c r="L77" s="5">
        <v>10845</v>
      </c>
      <c r="M77" s="7">
        <v>2</v>
      </c>
      <c r="N77" s="5">
        <v>0</v>
      </c>
      <c r="O77" s="5">
        <v>0</v>
      </c>
      <c r="P77" s="5">
        <v>0</v>
      </c>
      <c r="Q77" s="5">
        <v>95058</v>
      </c>
      <c r="R77" s="5">
        <v>2</v>
      </c>
      <c r="S77" s="5">
        <v>0</v>
      </c>
      <c r="T77" s="5">
        <v>0</v>
      </c>
      <c r="U77" s="5">
        <v>0</v>
      </c>
      <c r="V77" s="26">
        <f>SUM(sev_pin_pro[[#This Row],[Total IDPs PiN]],sev_pin_pro[[#This Row],[Total Returnees PiN]],sev_pin_pro[[#This Row],[Total HC PiN]])</f>
        <v>0</v>
      </c>
    </row>
    <row r="78" spans="1:22" ht="15" x14ac:dyDescent="0.25">
      <c r="A78" t="s">
        <v>101</v>
      </c>
      <c r="B78" t="s">
        <v>102</v>
      </c>
      <c r="C78" t="s">
        <v>177</v>
      </c>
      <c r="D78" t="s">
        <v>178</v>
      </c>
      <c r="E78" t="s">
        <v>181</v>
      </c>
      <c r="F78" t="s">
        <v>182</v>
      </c>
      <c r="G78" s="4">
        <v>18957</v>
      </c>
      <c r="H78" s="7">
        <v>2</v>
      </c>
      <c r="I78" s="5">
        <v>565.88059701492489</v>
      </c>
      <c r="J78" s="5">
        <v>282.94029850746244</v>
      </c>
      <c r="K78" s="8">
        <v>848.82089552238733</v>
      </c>
      <c r="L78" s="5">
        <v>70</v>
      </c>
      <c r="M78" s="7">
        <v>2</v>
      </c>
      <c r="N78" s="5">
        <v>0</v>
      </c>
      <c r="O78" s="5">
        <v>0</v>
      </c>
      <c r="P78" s="5">
        <v>0</v>
      </c>
      <c r="Q78" s="5">
        <v>34788.000000000007</v>
      </c>
      <c r="R78" s="5">
        <v>2</v>
      </c>
      <c r="S78" s="5">
        <v>0</v>
      </c>
      <c r="T78" s="5">
        <v>3478.8000000000015</v>
      </c>
      <c r="U78" s="5">
        <v>3478.8000000000015</v>
      </c>
      <c r="V78" s="26">
        <f>SUM(sev_pin_pro[[#This Row],[Total IDPs PiN]],sev_pin_pro[[#This Row],[Total Returnees PiN]],sev_pin_pro[[#This Row],[Total HC PiN]])</f>
        <v>4327.6208955223892</v>
      </c>
    </row>
    <row r="79" spans="1:22" ht="15" x14ac:dyDescent="0.25">
      <c r="A79" t="s">
        <v>101</v>
      </c>
      <c r="B79" t="s">
        <v>102</v>
      </c>
      <c r="C79" t="s">
        <v>177</v>
      </c>
      <c r="D79" t="s">
        <v>178</v>
      </c>
      <c r="E79" t="s">
        <v>183</v>
      </c>
      <c r="F79" t="s">
        <v>184</v>
      </c>
      <c r="G79" s="4">
        <v>0</v>
      </c>
      <c r="H79" s="7">
        <v>2</v>
      </c>
      <c r="I79" s="5">
        <v>0</v>
      </c>
      <c r="J79" s="5">
        <v>0</v>
      </c>
      <c r="K79" s="8">
        <v>0</v>
      </c>
      <c r="L79" s="5">
        <v>2095</v>
      </c>
      <c r="M79" s="7">
        <v>5</v>
      </c>
      <c r="N79" s="5">
        <v>523.75</v>
      </c>
      <c r="O79" s="5">
        <v>1047.5</v>
      </c>
      <c r="P79" s="5">
        <v>1571.25</v>
      </c>
      <c r="Q79" s="5">
        <v>667</v>
      </c>
      <c r="R79" s="5">
        <v>5</v>
      </c>
      <c r="S79" s="5">
        <v>363.81818181818181</v>
      </c>
      <c r="T79" s="5">
        <v>171.80303030303031</v>
      </c>
      <c r="U79" s="5">
        <v>535.62121212121212</v>
      </c>
      <c r="V79" s="26">
        <f>SUM(sev_pin_pro[[#This Row],[Total IDPs PiN]],sev_pin_pro[[#This Row],[Total Returnees PiN]],sev_pin_pro[[#This Row],[Total HC PiN]])</f>
        <v>2106.871212121212</v>
      </c>
    </row>
    <row r="80" spans="1:22" ht="15" x14ac:dyDescent="0.25">
      <c r="A80" t="s">
        <v>185</v>
      </c>
      <c r="B80" t="s">
        <v>186</v>
      </c>
      <c r="C80" t="s">
        <v>187</v>
      </c>
      <c r="D80" t="s">
        <v>186</v>
      </c>
      <c r="E80" t="s">
        <v>188</v>
      </c>
      <c r="F80" t="s">
        <v>186</v>
      </c>
      <c r="G80" s="4">
        <v>105230</v>
      </c>
      <c r="H80" s="7">
        <v>2</v>
      </c>
      <c r="I80" s="5">
        <v>0</v>
      </c>
      <c r="J80" s="5">
        <v>1697.2580645161283</v>
      </c>
      <c r="K80" s="8">
        <v>1697.2580645161283</v>
      </c>
      <c r="L80" s="5">
        <v>144219</v>
      </c>
      <c r="M80" s="7">
        <v>2</v>
      </c>
      <c r="N80" s="5">
        <v>13520.531250000005</v>
      </c>
      <c r="O80" s="5">
        <v>4506.8437500000018</v>
      </c>
      <c r="P80" s="5">
        <v>18027.375000000007</v>
      </c>
      <c r="Q80" s="5">
        <v>413938.00000000006</v>
      </c>
      <c r="R80" s="5">
        <v>2</v>
      </c>
      <c r="S80" s="5">
        <v>7391.7500000000045</v>
      </c>
      <c r="T80" s="5">
        <v>14783.500000000009</v>
      </c>
      <c r="U80" s="5">
        <v>22175.250000000015</v>
      </c>
      <c r="V80" s="26">
        <f>SUM(sev_pin_pro[[#This Row],[Total IDPs PiN]],sev_pin_pro[[#This Row],[Total Returnees PiN]],sev_pin_pro[[#This Row],[Total HC PiN]])</f>
        <v>41899.883064516151</v>
      </c>
    </row>
    <row r="81" spans="1:22" ht="15" x14ac:dyDescent="0.25">
      <c r="A81" t="s">
        <v>185</v>
      </c>
      <c r="B81" t="s">
        <v>186</v>
      </c>
      <c r="C81" t="s">
        <v>187</v>
      </c>
      <c r="D81" t="s">
        <v>186</v>
      </c>
      <c r="E81" t="s">
        <v>189</v>
      </c>
      <c r="F81" t="s">
        <v>190</v>
      </c>
      <c r="G81" s="4">
        <v>180</v>
      </c>
      <c r="H81" s="7">
        <v>2</v>
      </c>
      <c r="I81" s="5">
        <v>0</v>
      </c>
      <c r="J81" s="5">
        <v>0</v>
      </c>
      <c r="K81" s="8">
        <v>0</v>
      </c>
      <c r="L81" s="5">
        <v>11690</v>
      </c>
      <c r="M81" s="7">
        <v>2</v>
      </c>
      <c r="N81" s="5">
        <v>0</v>
      </c>
      <c r="O81" s="5">
        <v>0</v>
      </c>
      <c r="P81" s="5">
        <v>0</v>
      </c>
      <c r="Q81" s="5">
        <v>71617</v>
      </c>
      <c r="R81" s="5">
        <v>2</v>
      </c>
      <c r="S81" s="5">
        <v>0</v>
      </c>
      <c r="T81" s="5">
        <v>0</v>
      </c>
      <c r="U81" s="5">
        <v>0</v>
      </c>
      <c r="V81" s="26">
        <f>SUM(sev_pin_pro[[#This Row],[Total IDPs PiN]],sev_pin_pro[[#This Row],[Total Returnees PiN]],sev_pin_pro[[#This Row],[Total HC PiN]])</f>
        <v>0</v>
      </c>
    </row>
    <row r="82" spans="1:22" ht="15" x14ac:dyDescent="0.25">
      <c r="A82" t="s">
        <v>185</v>
      </c>
      <c r="B82" t="s">
        <v>186</v>
      </c>
      <c r="C82" t="s">
        <v>187</v>
      </c>
      <c r="D82" t="s">
        <v>186</v>
      </c>
      <c r="E82" t="s">
        <v>191</v>
      </c>
      <c r="F82" t="s">
        <v>192</v>
      </c>
      <c r="G82" s="4">
        <v>3249</v>
      </c>
      <c r="H82" s="7">
        <v>3</v>
      </c>
      <c r="I82" s="5">
        <v>0</v>
      </c>
      <c r="J82" s="5">
        <v>649.80000000000007</v>
      </c>
      <c r="K82" s="8">
        <v>649.80000000000007</v>
      </c>
      <c r="L82" s="5">
        <v>1503</v>
      </c>
      <c r="M82" s="7">
        <v>2</v>
      </c>
      <c r="N82" s="5">
        <v>0</v>
      </c>
      <c r="O82" s="5">
        <v>0</v>
      </c>
      <c r="P82" s="5">
        <v>0</v>
      </c>
      <c r="Q82" s="5">
        <v>73646</v>
      </c>
      <c r="R82" s="5">
        <v>2</v>
      </c>
      <c r="S82" s="5">
        <v>2074.5352112676055</v>
      </c>
      <c r="T82" s="5">
        <v>5186.3380281690143</v>
      </c>
      <c r="U82" s="5">
        <v>7260.8732394366198</v>
      </c>
      <c r="V82" s="26">
        <f>SUM(sev_pin_pro[[#This Row],[Total IDPs PiN]],sev_pin_pro[[#This Row],[Total Returnees PiN]],sev_pin_pro[[#This Row],[Total HC PiN]])</f>
        <v>7910.67323943662</v>
      </c>
    </row>
    <row r="83" spans="1:22" ht="15" x14ac:dyDescent="0.25">
      <c r="A83" t="s">
        <v>185</v>
      </c>
      <c r="B83" t="s">
        <v>186</v>
      </c>
      <c r="C83" t="s">
        <v>187</v>
      </c>
      <c r="D83" t="s">
        <v>186</v>
      </c>
      <c r="E83" t="s">
        <v>193</v>
      </c>
      <c r="F83" t="s">
        <v>194</v>
      </c>
      <c r="G83" s="4">
        <v>370</v>
      </c>
      <c r="H83" s="7">
        <v>2</v>
      </c>
      <c r="I83" s="5">
        <v>0</v>
      </c>
      <c r="J83" s="5">
        <v>0</v>
      </c>
      <c r="K83" s="8">
        <v>0</v>
      </c>
      <c r="L83" s="5">
        <v>871</v>
      </c>
      <c r="M83" s="7">
        <v>2</v>
      </c>
      <c r="N83" s="5">
        <v>0</v>
      </c>
      <c r="O83" s="5">
        <v>0</v>
      </c>
      <c r="P83" s="5">
        <v>0</v>
      </c>
      <c r="Q83" s="5">
        <v>32240</v>
      </c>
      <c r="R83" s="5">
        <v>2</v>
      </c>
      <c r="S83" s="5">
        <v>895.55555555555554</v>
      </c>
      <c r="T83" s="5">
        <v>447.77777777777777</v>
      </c>
      <c r="U83" s="5">
        <v>1343.3333333333333</v>
      </c>
      <c r="V83" s="26">
        <f>SUM(sev_pin_pro[[#This Row],[Total IDPs PiN]],sev_pin_pro[[#This Row],[Total Returnees PiN]],sev_pin_pro[[#This Row],[Total HC PiN]])</f>
        <v>1343.3333333333333</v>
      </c>
    </row>
    <row r="84" spans="1:22" ht="15" x14ac:dyDescent="0.25">
      <c r="A84" t="s">
        <v>185</v>
      </c>
      <c r="B84" t="s">
        <v>186</v>
      </c>
      <c r="C84" t="s">
        <v>187</v>
      </c>
      <c r="D84" t="s">
        <v>186</v>
      </c>
      <c r="E84" t="s">
        <v>195</v>
      </c>
      <c r="F84" t="s">
        <v>196</v>
      </c>
      <c r="G84" s="4">
        <v>149</v>
      </c>
      <c r="H84" s="7">
        <v>2</v>
      </c>
      <c r="I84" s="5">
        <v>0</v>
      </c>
      <c r="J84" s="5">
        <v>0</v>
      </c>
      <c r="K84" s="8">
        <v>0</v>
      </c>
      <c r="L84" s="5">
        <v>4035</v>
      </c>
      <c r="M84" s="7">
        <v>2</v>
      </c>
      <c r="N84" s="5">
        <v>0</v>
      </c>
      <c r="O84" s="5">
        <v>0</v>
      </c>
      <c r="P84" s="5">
        <v>0</v>
      </c>
      <c r="Q84" s="5">
        <v>15775.999999999998</v>
      </c>
      <c r="R84" s="5">
        <v>2</v>
      </c>
      <c r="S84" s="5">
        <v>0</v>
      </c>
      <c r="T84" s="5">
        <v>0</v>
      </c>
      <c r="U84" s="5">
        <v>0</v>
      </c>
      <c r="V84" s="26">
        <f>SUM(sev_pin_pro[[#This Row],[Total IDPs PiN]],sev_pin_pro[[#This Row],[Total Returnees PiN]],sev_pin_pro[[#This Row],[Total HC PiN]])</f>
        <v>0</v>
      </c>
    </row>
    <row r="85" spans="1:22" ht="15" x14ac:dyDescent="0.25">
      <c r="A85" t="s">
        <v>185</v>
      </c>
      <c r="B85" t="s">
        <v>186</v>
      </c>
      <c r="C85" t="s">
        <v>187</v>
      </c>
      <c r="D85" t="s">
        <v>186</v>
      </c>
      <c r="E85" t="s">
        <v>197</v>
      </c>
      <c r="F85" t="s">
        <v>198</v>
      </c>
      <c r="G85" s="4">
        <v>1757</v>
      </c>
      <c r="H85" s="7">
        <v>5</v>
      </c>
      <c r="I85" s="5">
        <v>878.5</v>
      </c>
      <c r="J85" s="5">
        <v>0</v>
      </c>
      <c r="K85" s="8">
        <v>878.5</v>
      </c>
      <c r="L85" s="5">
        <v>1222</v>
      </c>
      <c r="M85" s="7">
        <v>2</v>
      </c>
      <c r="N85" s="5">
        <v>0</v>
      </c>
      <c r="O85" s="5">
        <v>0</v>
      </c>
      <c r="P85" s="5">
        <v>0</v>
      </c>
      <c r="Q85" s="5">
        <v>22569.000000000004</v>
      </c>
      <c r="R85" s="5">
        <v>5</v>
      </c>
      <c r="S85" s="5">
        <v>12280.191176470589</v>
      </c>
      <c r="T85" s="5">
        <v>0</v>
      </c>
      <c r="U85" s="5">
        <v>12280.191176470589</v>
      </c>
      <c r="V85" s="26">
        <f>SUM(sev_pin_pro[[#This Row],[Total IDPs PiN]],sev_pin_pro[[#This Row],[Total Returnees PiN]],sev_pin_pro[[#This Row],[Total HC PiN]])</f>
        <v>13158.691176470589</v>
      </c>
    </row>
    <row r="86" spans="1:22" ht="15" x14ac:dyDescent="0.25">
      <c r="A86" t="s">
        <v>185</v>
      </c>
      <c r="B86" t="s">
        <v>186</v>
      </c>
      <c r="C86" t="s">
        <v>187</v>
      </c>
      <c r="D86" t="s">
        <v>186</v>
      </c>
      <c r="E86" t="s">
        <v>199</v>
      </c>
      <c r="F86" t="s">
        <v>200</v>
      </c>
      <c r="G86" s="4">
        <v>956</v>
      </c>
      <c r="H86" s="7">
        <v>2</v>
      </c>
      <c r="I86" s="5">
        <v>0</v>
      </c>
      <c r="J86" s="5">
        <v>0</v>
      </c>
      <c r="K86" s="8">
        <v>0</v>
      </c>
      <c r="L86" s="5">
        <v>19983</v>
      </c>
      <c r="M86" s="7">
        <v>2</v>
      </c>
      <c r="N86" s="5">
        <v>868.82608695652175</v>
      </c>
      <c r="O86" s="5">
        <v>434.41304347826087</v>
      </c>
      <c r="P86" s="5">
        <v>1303.2391304347825</v>
      </c>
      <c r="Q86" s="5">
        <v>15677</v>
      </c>
      <c r="R86" s="5">
        <v>2</v>
      </c>
      <c r="S86" s="5">
        <v>0</v>
      </c>
      <c r="T86" s="5">
        <v>0</v>
      </c>
      <c r="U86" s="5">
        <v>0</v>
      </c>
      <c r="V86" s="26">
        <f>SUM(sev_pin_pro[[#This Row],[Total IDPs PiN]],sev_pin_pro[[#This Row],[Total Returnees PiN]],sev_pin_pro[[#This Row],[Total HC PiN]])</f>
        <v>1303.2391304347825</v>
      </c>
    </row>
    <row r="87" spans="1:22" ht="15" x14ac:dyDescent="0.25">
      <c r="A87" t="s">
        <v>185</v>
      </c>
      <c r="B87" t="s">
        <v>186</v>
      </c>
      <c r="C87" t="s">
        <v>187</v>
      </c>
      <c r="D87" t="s">
        <v>186</v>
      </c>
      <c r="E87" t="s">
        <v>201</v>
      </c>
      <c r="F87" t="s">
        <v>202</v>
      </c>
      <c r="G87" s="4">
        <v>0</v>
      </c>
      <c r="H87" s="7">
        <v>2</v>
      </c>
      <c r="I87" s="5">
        <v>0</v>
      </c>
      <c r="J87" s="5">
        <v>0</v>
      </c>
      <c r="K87" s="8">
        <v>0</v>
      </c>
      <c r="L87" s="5">
        <v>3510</v>
      </c>
      <c r="M87" s="7">
        <v>3</v>
      </c>
      <c r="N87" s="5">
        <v>109.6875</v>
      </c>
      <c r="O87" s="5">
        <v>1316.25</v>
      </c>
      <c r="P87" s="5">
        <v>1425.9375</v>
      </c>
      <c r="Q87" s="5">
        <v>4690</v>
      </c>
      <c r="R87" s="5">
        <v>3</v>
      </c>
      <c r="S87" s="5">
        <v>109.06976744186046</v>
      </c>
      <c r="T87" s="5">
        <v>2181.3953488372094</v>
      </c>
      <c r="U87" s="5">
        <v>2290.4651162790701</v>
      </c>
      <c r="V87" s="26">
        <f>SUM(sev_pin_pro[[#This Row],[Total IDPs PiN]],sev_pin_pro[[#This Row],[Total Returnees PiN]],sev_pin_pro[[#This Row],[Total HC PiN]])</f>
        <v>3716.4026162790701</v>
      </c>
    </row>
    <row r="88" spans="1:22" ht="15" x14ac:dyDescent="0.25">
      <c r="A88" t="s">
        <v>185</v>
      </c>
      <c r="B88" t="s">
        <v>186</v>
      </c>
      <c r="C88" t="s">
        <v>187</v>
      </c>
      <c r="D88" t="s">
        <v>186</v>
      </c>
      <c r="E88" t="s">
        <v>203</v>
      </c>
      <c r="F88" t="s">
        <v>204</v>
      </c>
      <c r="G88" s="4">
        <v>1991.0000000000002</v>
      </c>
      <c r="H88" s="7">
        <v>2</v>
      </c>
      <c r="I88" s="5">
        <v>0</v>
      </c>
      <c r="J88" s="5">
        <v>0</v>
      </c>
      <c r="K88" s="8">
        <v>0</v>
      </c>
      <c r="L88" s="5">
        <v>1519</v>
      </c>
      <c r="M88" s="7">
        <v>2</v>
      </c>
      <c r="N88" s="5">
        <v>0</v>
      </c>
      <c r="O88" s="5">
        <v>0</v>
      </c>
      <c r="P88" s="5">
        <v>0</v>
      </c>
      <c r="Q88" s="5">
        <v>38782</v>
      </c>
      <c r="R88" s="5">
        <v>2</v>
      </c>
      <c r="S88" s="5">
        <v>0</v>
      </c>
      <c r="T88" s="5">
        <v>570.32352941176475</v>
      </c>
      <c r="U88" s="5">
        <v>570.32352941176475</v>
      </c>
      <c r="V88" s="26">
        <f>SUM(sev_pin_pro[[#This Row],[Total IDPs PiN]],sev_pin_pro[[#This Row],[Total Returnees PiN]],sev_pin_pro[[#This Row],[Total HC PiN]])</f>
        <v>570.32352941176475</v>
      </c>
    </row>
    <row r="89" spans="1:22" ht="15" x14ac:dyDescent="0.25">
      <c r="A89" t="s">
        <v>185</v>
      </c>
      <c r="B89" t="s">
        <v>186</v>
      </c>
      <c r="C89" t="s">
        <v>187</v>
      </c>
      <c r="D89" t="s">
        <v>186</v>
      </c>
      <c r="E89" t="s">
        <v>205</v>
      </c>
      <c r="F89" t="s">
        <v>206</v>
      </c>
      <c r="G89" s="4">
        <v>212</v>
      </c>
      <c r="H89" s="7">
        <v>2</v>
      </c>
      <c r="I89" s="5">
        <v>0</v>
      </c>
      <c r="J89" s="5">
        <v>0</v>
      </c>
      <c r="K89" s="8">
        <v>0</v>
      </c>
      <c r="L89" s="5">
        <v>272</v>
      </c>
      <c r="M89" s="7">
        <v>2</v>
      </c>
      <c r="N89" s="5">
        <v>0</v>
      </c>
      <c r="O89" s="5">
        <v>0</v>
      </c>
      <c r="P89" s="5">
        <v>0</v>
      </c>
      <c r="Q89" s="5">
        <v>6645</v>
      </c>
      <c r="R89" s="5">
        <v>2</v>
      </c>
      <c r="S89" s="5">
        <v>0</v>
      </c>
      <c r="T89" s="5">
        <v>0</v>
      </c>
      <c r="U89" s="5">
        <v>0</v>
      </c>
      <c r="V89" s="26">
        <f>SUM(sev_pin_pro[[#This Row],[Total IDPs PiN]],sev_pin_pro[[#This Row],[Total Returnees PiN]],sev_pin_pro[[#This Row],[Total HC PiN]])</f>
        <v>0</v>
      </c>
    </row>
    <row r="90" spans="1:22" ht="15" x14ac:dyDescent="0.25">
      <c r="A90" t="s">
        <v>185</v>
      </c>
      <c r="B90" t="s">
        <v>186</v>
      </c>
      <c r="C90" t="s">
        <v>187</v>
      </c>
      <c r="D90" t="s">
        <v>186</v>
      </c>
      <c r="E90" t="s">
        <v>207</v>
      </c>
      <c r="F90" t="s">
        <v>208</v>
      </c>
      <c r="G90" s="4">
        <v>2418</v>
      </c>
      <c r="H90" s="7">
        <v>2</v>
      </c>
      <c r="I90" s="5">
        <v>0</v>
      </c>
      <c r="J90" s="5">
        <v>0</v>
      </c>
      <c r="K90" s="8">
        <v>0</v>
      </c>
      <c r="L90" s="5">
        <v>0</v>
      </c>
      <c r="M90" s="7">
        <v>2</v>
      </c>
      <c r="N90" s="5">
        <v>0</v>
      </c>
      <c r="O90" s="5">
        <v>0</v>
      </c>
      <c r="P90" s="5">
        <v>0</v>
      </c>
      <c r="Q90" s="5">
        <v>40515</v>
      </c>
      <c r="R90" s="5">
        <v>4</v>
      </c>
      <c r="S90" s="5">
        <v>8212.5</v>
      </c>
      <c r="T90" s="5">
        <v>4927.5</v>
      </c>
      <c r="U90" s="5">
        <v>13140</v>
      </c>
      <c r="V90" s="26">
        <f>SUM(sev_pin_pro[[#This Row],[Total IDPs PiN]],sev_pin_pro[[#This Row],[Total Returnees PiN]],sev_pin_pro[[#This Row],[Total HC PiN]])</f>
        <v>13140</v>
      </c>
    </row>
    <row r="91" spans="1:22" ht="15" x14ac:dyDescent="0.25">
      <c r="A91" t="s">
        <v>185</v>
      </c>
      <c r="B91" t="s">
        <v>186</v>
      </c>
      <c r="C91" t="s">
        <v>187</v>
      </c>
      <c r="D91" t="s">
        <v>186</v>
      </c>
      <c r="E91" t="s">
        <v>209</v>
      </c>
      <c r="F91" t="s">
        <v>210</v>
      </c>
      <c r="G91" s="4">
        <v>2478</v>
      </c>
      <c r="H91" s="7">
        <v>2</v>
      </c>
      <c r="I91" s="5">
        <v>0</v>
      </c>
      <c r="J91" s="5">
        <v>0</v>
      </c>
      <c r="K91" s="8">
        <v>0</v>
      </c>
      <c r="L91" s="5">
        <v>430</v>
      </c>
      <c r="M91" s="7">
        <v>2</v>
      </c>
      <c r="N91" s="5">
        <v>0</v>
      </c>
      <c r="O91" s="5">
        <v>0</v>
      </c>
      <c r="P91" s="5">
        <v>0</v>
      </c>
      <c r="Q91" s="5">
        <v>30391</v>
      </c>
      <c r="R91" s="5">
        <v>4</v>
      </c>
      <c r="S91" s="5">
        <v>9445.8513513513535</v>
      </c>
      <c r="T91" s="5">
        <v>11499.297297297298</v>
      </c>
      <c r="U91" s="5">
        <v>20945.148648648654</v>
      </c>
      <c r="V91" s="26">
        <f>SUM(sev_pin_pro[[#This Row],[Total IDPs PiN]],sev_pin_pro[[#This Row],[Total Returnees PiN]],sev_pin_pro[[#This Row],[Total HC PiN]])</f>
        <v>20945.148648648654</v>
      </c>
    </row>
    <row r="92" spans="1:22" ht="15" x14ac:dyDescent="0.25">
      <c r="A92" t="s">
        <v>185</v>
      </c>
      <c r="B92" t="s">
        <v>186</v>
      </c>
      <c r="C92" t="s">
        <v>211</v>
      </c>
      <c r="D92" t="s">
        <v>212</v>
      </c>
      <c r="E92" t="s">
        <v>213</v>
      </c>
      <c r="F92" t="s">
        <v>212</v>
      </c>
      <c r="G92" s="4">
        <v>8547</v>
      </c>
      <c r="H92" s="7">
        <v>2</v>
      </c>
      <c r="I92" s="5">
        <v>0</v>
      </c>
      <c r="J92" s="5">
        <v>0</v>
      </c>
      <c r="K92" s="8">
        <v>0</v>
      </c>
      <c r="L92" s="5">
        <v>28882</v>
      </c>
      <c r="M92" s="7">
        <v>2</v>
      </c>
      <c r="N92" s="5">
        <v>0</v>
      </c>
      <c r="O92" s="5">
        <v>0</v>
      </c>
      <c r="P92" s="5">
        <v>0</v>
      </c>
      <c r="Q92" s="5">
        <v>57710</v>
      </c>
      <c r="R92" s="5">
        <v>2</v>
      </c>
      <c r="S92" s="5">
        <v>0</v>
      </c>
      <c r="T92" s="5">
        <v>0</v>
      </c>
      <c r="U92" s="5">
        <v>0</v>
      </c>
      <c r="V92" s="26">
        <f>SUM(sev_pin_pro[[#This Row],[Total IDPs PiN]],sev_pin_pro[[#This Row],[Total Returnees PiN]],sev_pin_pro[[#This Row],[Total HC PiN]])</f>
        <v>0</v>
      </c>
    </row>
    <row r="93" spans="1:22" ht="15" x14ac:dyDescent="0.25">
      <c r="A93" t="s">
        <v>185</v>
      </c>
      <c r="B93" t="s">
        <v>186</v>
      </c>
      <c r="C93" t="s">
        <v>214</v>
      </c>
      <c r="D93" t="s">
        <v>215</v>
      </c>
      <c r="E93" t="s">
        <v>216</v>
      </c>
      <c r="F93" t="s">
        <v>215</v>
      </c>
      <c r="G93" s="4">
        <v>2080</v>
      </c>
      <c r="H93" s="7">
        <v>2</v>
      </c>
      <c r="I93" s="5">
        <v>0</v>
      </c>
      <c r="J93" s="5">
        <v>0</v>
      </c>
      <c r="K93" s="8">
        <v>0</v>
      </c>
      <c r="L93" s="5">
        <v>10359</v>
      </c>
      <c r="M93" s="7">
        <v>5</v>
      </c>
      <c r="N93" s="5">
        <v>3453</v>
      </c>
      <c r="O93" s="5">
        <v>0</v>
      </c>
      <c r="P93" s="5">
        <v>3453</v>
      </c>
      <c r="Q93" s="5">
        <v>42159</v>
      </c>
      <c r="R93" s="5">
        <v>2</v>
      </c>
      <c r="S93" s="5">
        <v>1187.5774647887324</v>
      </c>
      <c r="T93" s="5">
        <v>2375.1549295774648</v>
      </c>
      <c r="U93" s="5">
        <v>3562.7323943661972</v>
      </c>
      <c r="V93" s="26">
        <f>SUM(sev_pin_pro[[#This Row],[Total IDPs PiN]],sev_pin_pro[[#This Row],[Total Returnees PiN]],sev_pin_pro[[#This Row],[Total HC PiN]])</f>
        <v>7015.7323943661977</v>
      </c>
    </row>
    <row r="94" spans="1:22" ht="15" x14ac:dyDescent="0.25">
      <c r="A94" t="s">
        <v>185</v>
      </c>
      <c r="B94" t="s">
        <v>186</v>
      </c>
      <c r="C94" t="s">
        <v>214</v>
      </c>
      <c r="D94" t="s">
        <v>215</v>
      </c>
      <c r="E94" t="s">
        <v>217</v>
      </c>
      <c r="F94" t="s">
        <v>218</v>
      </c>
      <c r="G94" s="4">
        <v>0</v>
      </c>
      <c r="H94" s="7">
        <v>2</v>
      </c>
      <c r="I94" s="5">
        <v>0</v>
      </c>
      <c r="J94" s="5">
        <v>0</v>
      </c>
      <c r="K94" s="8">
        <v>0</v>
      </c>
      <c r="L94" s="5">
        <v>3</v>
      </c>
      <c r="M94" s="7">
        <v>2</v>
      </c>
      <c r="N94" s="5">
        <v>0</v>
      </c>
      <c r="O94" s="5">
        <v>0</v>
      </c>
      <c r="P94" s="5">
        <v>0</v>
      </c>
      <c r="Q94" s="5">
        <v>44069</v>
      </c>
      <c r="R94" s="5">
        <v>2</v>
      </c>
      <c r="S94" s="5">
        <v>2382.1081081081084</v>
      </c>
      <c r="T94" s="5">
        <v>0</v>
      </c>
      <c r="U94" s="5">
        <v>2382.1081081081084</v>
      </c>
      <c r="V94" s="26">
        <f>SUM(sev_pin_pro[[#This Row],[Total IDPs PiN]],sev_pin_pro[[#This Row],[Total Returnees PiN]],sev_pin_pro[[#This Row],[Total HC PiN]])</f>
        <v>2382.1081081081084</v>
      </c>
    </row>
    <row r="95" spans="1:22" ht="15" x14ac:dyDescent="0.25">
      <c r="A95" t="s">
        <v>185</v>
      </c>
      <c r="B95" t="s">
        <v>186</v>
      </c>
      <c r="C95" t="s">
        <v>214</v>
      </c>
      <c r="D95" t="s">
        <v>215</v>
      </c>
      <c r="E95" t="s">
        <v>219</v>
      </c>
      <c r="F95" t="s">
        <v>220</v>
      </c>
      <c r="G95" s="4">
        <v>7309</v>
      </c>
      <c r="H95" s="7">
        <v>2</v>
      </c>
      <c r="I95" s="5">
        <v>0</v>
      </c>
      <c r="J95" s="5">
        <v>0</v>
      </c>
      <c r="K95" s="8">
        <v>0</v>
      </c>
      <c r="L95" s="5">
        <v>0</v>
      </c>
      <c r="M95" s="7">
        <v>2</v>
      </c>
      <c r="N95" s="5">
        <v>0</v>
      </c>
      <c r="O95" s="5">
        <v>0</v>
      </c>
      <c r="P95" s="5">
        <v>0</v>
      </c>
      <c r="Q95" s="5">
        <v>20486</v>
      </c>
      <c r="R95" s="5">
        <v>2</v>
      </c>
      <c r="S95" s="5">
        <v>0</v>
      </c>
      <c r="T95" s="5">
        <v>0</v>
      </c>
      <c r="U95" s="5">
        <v>0</v>
      </c>
      <c r="V95" s="26">
        <f>SUM(sev_pin_pro[[#This Row],[Total IDPs PiN]],sev_pin_pro[[#This Row],[Total Returnees PiN]],sev_pin_pro[[#This Row],[Total HC PiN]])</f>
        <v>0</v>
      </c>
    </row>
    <row r="96" spans="1:22" ht="15" x14ac:dyDescent="0.25">
      <c r="A96" t="s">
        <v>185</v>
      </c>
      <c r="B96" t="s">
        <v>186</v>
      </c>
      <c r="C96" t="s">
        <v>214</v>
      </c>
      <c r="D96" t="s">
        <v>215</v>
      </c>
      <c r="E96" t="s">
        <v>221</v>
      </c>
      <c r="F96" t="s">
        <v>222</v>
      </c>
      <c r="G96" s="4">
        <v>4902</v>
      </c>
      <c r="H96" s="7">
        <v>2</v>
      </c>
      <c r="I96" s="5">
        <v>0</v>
      </c>
      <c r="J96" s="5">
        <v>0</v>
      </c>
      <c r="K96" s="8">
        <v>0</v>
      </c>
      <c r="L96" s="5">
        <v>3309</v>
      </c>
      <c r="M96" s="7">
        <v>2</v>
      </c>
      <c r="N96" s="5">
        <v>0</v>
      </c>
      <c r="O96" s="5">
        <v>0</v>
      </c>
      <c r="P96" s="5">
        <v>0</v>
      </c>
      <c r="Q96" s="5">
        <v>24999</v>
      </c>
      <c r="R96" s="5">
        <v>2</v>
      </c>
      <c r="S96" s="5">
        <v>0</v>
      </c>
      <c r="T96" s="5">
        <v>0</v>
      </c>
      <c r="U96" s="5">
        <v>0</v>
      </c>
      <c r="V96" s="26">
        <f>SUM(sev_pin_pro[[#This Row],[Total IDPs PiN]],sev_pin_pro[[#This Row],[Total Returnees PiN]],sev_pin_pro[[#This Row],[Total HC PiN]])</f>
        <v>0</v>
      </c>
    </row>
    <row r="97" spans="1:22" ht="15" x14ac:dyDescent="0.25">
      <c r="A97" t="s">
        <v>185</v>
      </c>
      <c r="B97" t="s">
        <v>186</v>
      </c>
      <c r="C97" t="s">
        <v>223</v>
      </c>
      <c r="D97" t="s">
        <v>224</v>
      </c>
      <c r="E97" t="s">
        <v>225</v>
      </c>
      <c r="F97" t="s">
        <v>224</v>
      </c>
      <c r="G97" s="4">
        <v>538</v>
      </c>
      <c r="H97" s="7">
        <v>2</v>
      </c>
      <c r="I97" s="5">
        <v>0</v>
      </c>
      <c r="J97" s="5">
        <v>0</v>
      </c>
      <c r="K97" s="8">
        <v>0</v>
      </c>
      <c r="L97" s="5">
        <v>23474.999999999996</v>
      </c>
      <c r="M97" s="7">
        <v>2</v>
      </c>
      <c r="N97" s="5">
        <v>0</v>
      </c>
      <c r="O97" s="5">
        <v>0</v>
      </c>
      <c r="P97" s="5">
        <v>0</v>
      </c>
      <c r="Q97" s="5">
        <v>65795.999999999985</v>
      </c>
      <c r="R97" s="5">
        <v>2</v>
      </c>
      <c r="S97" s="5">
        <v>0</v>
      </c>
      <c r="T97" s="5">
        <v>0</v>
      </c>
      <c r="U97" s="5">
        <v>0</v>
      </c>
      <c r="V97" s="26">
        <f>SUM(sev_pin_pro[[#This Row],[Total IDPs PiN]],sev_pin_pro[[#This Row],[Total Returnees PiN]],sev_pin_pro[[#This Row],[Total HC PiN]])</f>
        <v>0</v>
      </c>
    </row>
    <row r="98" spans="1:22" ht="15" x14ac:dyDescent="0.25">
      <c r="A98" t="s">
        <v>185</v>
      </c>
      <c r="B98" t="s">
        <v>186</v>
      </c>
      <c r="C98" t="s">
        <v>223</v>
      </c>
      <c r="D98" t="s">
        <v>224</v>
      </c>
      <c r="E98" t="s">
        <v>226</v>
      </c>
      <c r="F98" t="s">
        <v>227</v>
      </c>
      <c r="G98" s="4">
        <v>916.99999999999989</v>
      </c>
      <c r="H98" s="7">
        <v>2</v>
      </c>
      <c r="I98" s="5">
        <v>0</v>
      </c>
      <c r="J98" s="5">
        <v>0</v>
      </c>
      <c r="K98" s="8">
        <v>0</v>
      </c>
      <c r="L98" s="5">
        <v>5695</v>
      </c>
      <c r="M98" s="7">
        <v>2</v>
      </c>
      <c r="N98" s="5">
        <v>0</v>
      </c>
      <c r="O98" s="5">
        <v>0</v>
      </c>
      <c r="P98" s="5">
        <v>0</v>
      </c>
      <c r="Q98" s="5">
        <v>93891</v>
      </c>
      <c r="R98" s="5">
        <v>2</v>
      </c>
      <c r="S98" s="5">
        <v>0</v>
      </c>
      <c r="T98" s="5">
        <v>1341.2999999999997</v>
      </c>
      <c r="U98" s="5">
        <v>1341.2999999999997</v>
      </c>
      <c r="V98" s="26">
        <f>SUM(sev_pin_pro[[#This Row],[Total IDPs PiN]],sev_pin_pro[[#This Row],[Total Returnees PiN]],sev_pin_pro[[#This Row],[Total HC PiN]])</f>
        <v>1341.2999999999997</v>
      </c>
    </row>
    <row r="99" spans="1:22" ht="15" x14ac:dyDescent="0.25">
      <c r="A99" t="s">
        <v>185</v>
      </c>
      <c r="B99" t="s">
        <v>186</v>
      </c>
      <c r="C99" t="s">
        <v>228</v>
      </c>
      <c r="D99" t="s">
        <v>229</v>
      </c>
      <c r="E99" t="s">
        <v>230</v>
      </c>
      <c r="F99" t="s">
        <v>229</v>
      </c>
      <c r="G99" s="4">
        <v>0</v>
      </c>
      <c r="H99" s="7">
        <v>2</v>
      </c>
      <c r="I99" s="5">
        <v>0</v>
      </c>
      <c r="J99" s="5">
        <v>0</v>
      </c>
      <c r="K99" s="8">
        <v>0</v>
      </c>
      <c r="L99" s="5">
        <v>22955</v>
      </c>
      <c r="M99" s="7">
        <v>2</v>
      </c>
      <c r="N99" s="5">
        <v>0</v>
      </c>
      <c r="O99" s="5">
        <v>0</v>
      </c>
      <c r="P99" s="5">
        <v>0</v>
      </c>
      <c r="Q99" s="5">
        <v>5257</v>
      </c>
      <c r="R99" s="5">
        <v>2</v>
      </c>
      <c r="S99" s="5">
        <v>0</v>
      </c>
      <c r="T99" s="5">
        <v>202.19230769230771</v>
      </c>
      <c r="U99" s="5">
        <v>202.19230769230771</v>
      </c>
      <c r="V99" s="26">
        <f>SUM(sev_pin_pro[[#This Row],[Total IDPs PiN]],sev_pin_pro[[#This Row],[Total Returnees PiN]],sev_pin_pro[[#This Row],[Total HC PiN]])</f>
        <v>202.19230769230771</v>
      </c>
    </row>
    <row r="100" spans="1:22" ht="15" x14ac:dyDescent="0.25">
      <c r="A100" t="s">
        <v>185</v>
      </c>
      <c r="B100" t="s">
        <v>186</v>
      </c>
      <c r="C100" t="s">
        <v>228</v>
      </c>
      <c r="D100" t="s">
        <v>229</v>
      </c>
      <c r="E100" t="s">
        <v>231</v>
      </c>
      <c r="F100" t="s">
        <v>232</v>
      </c>
      <c r="G100" s="4">
        <v>0</v>
      </c>
      <c r="H100" s="7">
        <v>2</v>
      </c>
      <c r="I100" s="5">
        <v>0</v>
      </c>
      <c r="J100" s="5">
        <v>0</v>
      </c>
      <c r="K100" s="8">
        <v>0</v>
      </c>
      <c r="L100" s="5">
        <v>5752</v>
      </c>
      <c r="M100" s="7">
        <v>5</v>
      </c>
      <c r="N100" s="5">
        <v>5251.8260869565211</v>
      </c>
      <c r="O100" s="5">
        <v>166.72463768115944</v>
      </c>
      <c r="P100" s="5">
        <v>5418.5507246376801</v>
      </c>
      <c r="Q100" s="5">
        <v>4088.0000000000005</v>
      </c>
      <c r="R100" s="5">
        <v>5</v>
      </c>
      <c r="S100" s="5">
        <v>4088.0000000000005</v>
      </c>
      <c r="T100" s="5">
        <v>0</v>
      </c>
      <c r="U100" s="5">
        <v>4088.0000000000005</v>
      </c>
      <c r="V100" s="26">
        <f>SUM(sev_pin_pro[[#This Row],[Total IDPs PiN]],sev_pin_pro[[#This Row],[Total Returnees PiN]],sev_pin_pro[[#This Row],[Total HC PiN]])</f>
        <v>9506.5507246376801</v>
      </c>
    </row>
    <row r="101" spans="1:22" ht="15" x14ac:dyDescent="0.25">
      <c r="A101" t="s">
        <v>185</v>
      </c>
      <c r="B101" t="s">
        <v>186</v>
      </c>
      <c r="C101" t="s">
        <v>233</v>
      </c>
      <c r="D101" t="s">
        <v>234</v>
      </c>
      <c r="E101" t="s">
        <v>235</v>
      </c>
      <c r="F101" t="s">
        <v>234</v>
      </c>
      <c r="G101" s="4">
        <v>393</v>
      </c>
      <c r="H101" s="7">
        <v>2</v>
      </c>
      <c r="I101" s="5">
        <v>0</v>
      </c>
      <c r="J101" s="5">
        <v>0</v>
      </c>
      <c r="K101" s="8">
        <v>0</v>
      </c>
      <c r="L101" s="5">
        <v>4163</v>
      </c>
      <c r="M101" s="7">
        <v>2</v>
      </c>
      <c r="N101" s="5">
        <v>0</v>
      </c>
      <c r="O101" s="5">
        <v>0</v>
      </c>
      <c r="P101" s="5">
        <v>0</v>
      </c>
      <c r="Q101" s="5">
        <v>45560</v>
      </c>
      <c r="R101" s="5">
        <v>2</v>
      </c>
      <c r="S101" s="5">
        <v>0</v>
      </c>
      <c r="T101" s="5">
        <v>0</v>
      </c>
      <c r="U101" s="5">
        <v>0</v>
      </c>
      <c r="V101" s="26">
        <f>SUM(sev_pin_pro[[#This Row],[Total IDPs PiN]],sev_pin_pro[[#This Row],[Total Returnees PiN]],sev_pin_pro[[#This Row],[Total HC PiN]])</f>
        <v>0</v>
      </c>
    </row>
    <row r="102" spans="1:22" ht="15" x14ac:dyDescent="0.25">
      <c r="A102" t="s">
        <v>185</v>
      </c>
      <c r="B102" t="s">
        <v>186</v>
      </c>
      <c r="C102" t="s">
        <v>233</v>
      </c>
      <c r="D102" t="s">
        <v>234</v>
      </c>
      <c r="E102" t="s">
        <v>236</v>
      </c>
      <c r="F102" t="s">
        <v>237</v>
      </c>
      <c r="G102" s="4">
        <v>0</v>
      </c>
      <c r="H102" s="7">
        <v>2</v>
      </c>
      <c r="I102" s="5">
        <v>0</v>
      </c>
      <c r="J102" s="5">
        <v>0</v>
      </c>
      <c r="K102" s="8">
        <v>0</v>
      </c>
      <c r="L102" s="5">
        <v>824</v>
      </c>
      <c r="M102" s="7">
        <v>5</v>
      </c>
      <c r="N102" s="5">
        <v>824</v>
      </c>
      <c r="O102" s="5">
        <v>0</v>
      </c>
      <c r="P102" s="5">
        <v>824</v>
      </c>
      <c r="Q102" s="5">
        <v>22983</v>
      </c>
      <c r="R102" s="5">
        <v>5</v>
      </c>
      <c r="S102" s="5">
        <v>21067.75</v>
      </c>
      <c r="T102" s="5">
        <v>0</v>
      </c>
      <c r="U102" s="5">
        <v>21067.75</v>
      </c>
      <c r="V102" s="26">
        <f>SUM(sev_pin_pro[[#This Row],[Total IDPs PiN]],sev_pin_pro[[#This Row],[Total Returnees PiN]],sev_pin_pro[[#This Row],[Total HC PiN]])</f>
        <v>21891.75</v>
      </c>
    </row>
    <row r="103" spans="1:22" ht="15" x14ac:dyDescent="0.25">
      <c r="A103" t="s">
        <v>238</v>
      </c>
      <c r="B103" t="s">
        <v>239</v>
      </c>
      <c r="C103" t="s">
        <v>240</v>
      </c>
      <c r="D103" t="s">
        <v>239</v>
      </c>
      <c r="E103" t="s">
        <v>241</v>
      </c>
      <c r="F103" t="s">
        <v>239</v>
      </c>
      <c r="G103" s="4">
        <v>97821</v>
      </c>
      <c r="H103" s="7">
        <v>2</v>
      </c>
      <c r="I103" s="5">
        <v>0</v>
      </c>
      <c r="J103" s="5">
        <v>0</v>
      </c>
      <c r="K103" s="8">
        <v>0</v>
      </c>
      <c r="L103" s="5">
        <v>87560</v>
      </c>
      <c r="M103" s="7">
        <v>2</v>
      </c>
      <c r="N103" s="5">
        <v>0</v>
      </c>
      <c r="O103" s="5">
        <v>0</v>
      </c>
      <c r="P103" s="5">
        <v>0</v>
      </c>
      <c r="Q103" s="5">
        <v>503724</v>
      </c>
      <c r="R103" s="5">
        <v>2</v>
      </c>
      <c r="S103" s="5">
        <v>0</v>
      </c>
      <c r="T103" s="5">
        <v>30528.727272727217</v>
      </c>
      <c r="U103" s="5">
        <v>30528.727272727217</v>
      </c>
      <c r="V103" s="26">
        <f>SUM(sev_pin_pro[[#This Row],[Total IDPs PiN]],sev_pin_pro[[#This Row],[Total Returnees PiN]],sev_pin_pro[[#This Row],[Total HC PiN]])</f>
        <v>30528.727272727217</v>
      </c>
    </row>
    <row r="104" spans="1:22" ht="15" x14ac:dyDescent="0.25">
      <c r="A104" t="s">
        <v>238</v>
      </c>
      <c r="B104" t="s">
        <v>239</v>
      </c>
      <c r="C104" t="s">
        <v>240</v>
      </c>
      <c r="D104" t="s">
        <v>239</v>
      </c>
      <c r="E104" t="s">
        <v>242</v>
      </c>
      <c r="F104" t="s">
        <v>69</v>
      </c>
      <c r="G104" s="4">
        <v>924</v>
      </c>
      <c r="H104" s="7">
        <v>2</v>
      </c>
      <c r="I104" s="5">
        <v>0</v>
      </c>
      <c r="J104" s="5">
        <v>0</v>
      </c>
      <c r="K104" s="8">
        <v>0</v>
      </c>
      <c r="L104" s="5">
        <v>40992</v>
      </c>
      <c r="M104" s="7">
        <v>2</v>
      </c>
      <c r="N104" s="5">
        <v>1518.2222222222215</v>
      </c>
      <c r="O104" s="5">
        <v>6072.888888888886</v>
      </c>
      <c r="P104" s="5">
        <v>7591.1111111111077</v>
      </c>
      <c r="Q104" s="5">
        <v>35717</v>
      </c>
      <c r="R104" s="5">
        <v>2</v>
      </c>
      <c r="S104" s="5">
        <v>0</v>
      </c>
      <c r="T104" s="5">
        <v>728.91836734693925</v>
      </c>
      <c r="U104" s="5">
        <v>728.91836734693925</v>
      </c>
      <c r="V104" s="26">
        <f>SUM(sev_pin_pro[[#This Row],[Total IDPs PiN]],sev_pin_pro[[#This Row],[Total Returnees PiN]],sev_pin_pro[[#This Row],[Total HC PiN]])</f>
        <v>8320.0294784580474</v>
      </c>
    </row>
    <row r="105" spans="1:22" ht="15" x14ac:dyDescent="0.25">
      <c r="A105" t="s">
        <v>238</v>
      </c>
      <c r="B105" t="s">
        <v>239</v>
      </c>
      <c r="C105" t="s">
        <v>240</v>
      </c>
      <c r="D105" t="s">
        <v>239</v>
      </c>
      <c r="E105" t="s">
        <v>243</v>
      </c>
      <c r="F105" t="s">
        <v>244</v>
      </c>
      <c r="G105" s="4">
        <v>189</v>
      </c>
      <c r="H105" s="7">
        <v>2</v>
      </c>
      <c r="I105" s="5">
        <v>0</v>
      </c>
      <c r="J105" s="5">
        <v>0</v>
      </c>
      <c r="K105" s="8">
        <v>0</v>
      </c>
      <c r="L105" s="5">
        <v>4534</v>
      </c>
      <c r="M105" s="7">
        <v>2</v>
      </c>
      <c r="N105" s="5">
        <v>0</v>
      </c>
      <c r="O105" s="5">
        <v>0</v>
      </c>
      <c r="P105" s="5">
        <v>0</v>
      </c>
      <c r="Q105" s="5">
        <v>51913</v>
      </c>
      <c r="R105" s="5">
        <v>2</v>
      </c>
      <c r="S105" s="5">
        <v>0</v>
      </c>
      <c r="T105" s="5">
        <v>0</v>
      </c>
      <c r="U105" s="5">
        <v>0</v>
      </c>
      <c r="V105" s="26">
        <f>SUM(sev_pin_pro[[#This Row],[Total IDPs PiN]],sev_pin_pro[[#This Row],[Total Returnees PiN]],sev_pin_pro[[#This Row],[Total HC PiN]])</f>
        <v>0</v>
      </c>
    </row>
    <row r="106" spans="1:22" ht="15" x14ac:dyDescent="0.25">
      <c r="A106" t="s">
        <v>238</v>
      </c>
      <c r="B106" t="s">
        <v>239</v>
      </c>
      <c r="C106" t="s">
        <v>240</v>
      </c>
      <c r="D106" t="s">
        <v>239</v>
      </c>
      <c r="E106" t="s">
        <v>245</v>
      </c>
      <c r="F106" t="s">
        <v>246</v>
      </c>
      <c r="G106" s="4">
        <v>392.99999999999994</v>
      </c>
      <c r="H106" s="7">
        <v>2</v>
      </c>
      <c r="I106" s="5">
        <v>0</v>
      </c>
      <c r="J106" s="5">
        <v>0</v>
      </c>
      <c r="K106" s="8">
        <v>0</v>
      </c>
      <c r="L106" s="5">
        <v>7726.9999999999982</v>
      </c>
      <c r="M106" s="7">
        <v>2</v>
      </c>
      <c r="N106" s="5">
        <v>0</v>
      </c>
      <c r="O106" s="5">
        <v>0</v>
      </c>
      <c r="P106" s="5">
        <v>0</v>
      </c>
      <c r="Q106" s="5">
        <v>11997</v>
      </c>
      <c r="R106" s="5">
        <v>2</v>
      </c>
      <c r="S106" s="5">
        <v>239.94</v>
      </c>
      <c r="T106" s="5">
        <v>0</v>
      </c>
      <c r="U106" s="5">
        <v>239.94</v>
      </c>
      <c r="V106" s="26">
        <f>SUM(sev_pin_pro[[#This Row],[Total IDPs PiN]],sev_pin_pro[[#This Row],[Total Returnees PiN]],sev_pin_pro[[#This Row],[Total HC PiN]])</f>
        <v>239.94</v>
      </c>
    </row>
    <row r="107" spans="1:22" ht="15" x14ac:dyDescent="0.25">
      <c r="A107" t="s">
        <v>238</v>
      </c>
      <c r="B107" t="s">
        <v>239</v>
      </c>
      <c r="C107" t="s">
        <v>247</v>
      </c>
      <c r="D107" t="s">
        <v>248</v>
      </c>
      <c r="E107" t="s">
        <v>249</v>
      </c>
      <c r="F107" t="s">
        <v>248</v>
      </c>
      <c r="G107" s="4">
        <v>4792</v>
      </c>
      <c r="H107" s="7">
        <v>2</v>
      </c>
      <c r="I107" s="5">
        <v>0</v>
      </c>
      <c r="J107" s="5">
        <v>0</v>
      </c>
      <c r="K107" s="8">
        <v>0</v>
      </c>
      <c r="L107" s="5">
        <v>12783</v>
      </c>
      <c r="M107" s="7">
        <v>2</v>
      </c>
      <c r="N107" s="5">
        <v>0</v>
      </c>
      <c r="O107" s="5">
        <v>0</v>
      </c>
      <c r="P107" s="5">
        <v>0</v>
      </c>
      <c r="Q107" s="5">
        <v>35510</v>
      </c>
      <c r="R107" s="5">
        <v>2</v>
      </c>
      <c r="S107" s="5">
        <v>2611.0294117647059</v>
      </c>
      <c r="T107" s="5">
        <v>3655.4411764705883</v>
      </c>
      <c r="U107" s="5">
        <v>6266.4705882352937</v>
      </c>
      <c r="V107" s="26">
        <f>SUM(sev_pin_pro[[#This Row],[Total IDPs PiN]],sev_pin_pro[[#This Row],[Total Returnees PiN]],sev_pin_pro[[#This Row],[Total HC PiN]])</f>
        <v>6266.4705882352937</v>
      </c>
    </row>
    <row r="108" spans="1:22" ht="15" x14ac:dyDescent="0.25">
      <c r="A108" t="s">
        <v>238</v>
      </c>
      <c r="B108" t="s">
        <v>239</v>
      </c>
      <c r="C108" t="s">
        <v>247</v>
      </c>
      <c r="D108" t="s">
        <v>248</v>
      </c>
      <c r="E108" t="s">
        <v>250</v>
      </c>
      <c r="F108" t="s">
        <v>251</v>
      </c>
      <c r="G108" s="4">
        <v>312</v>
      </c>
      <c r="H108" s="7">
        <v>2</v>
      </c>
      <c r="I108" s="5">
        <v>0</v>
      </c>
      <c r="J108" s="5">
        <v>0</v>
      </c>
      <c r="K108" s="8">
        <v>0</v>
      </c>
      <c r="L108" s="5">
        <v>3384.9999999999995</v>
      </c>
      <c r="M108" s="7">
        <v>5</v>
      </c>
      <c r="N108" s="5">
        <v>2256.6666666666661</v>
      </c>
      <c r="O108" s="5">
        <v>0</v>
      </c>
      <c r="P108" s="5">
        <v>2256.6666666666661</v>
      </c>
      <c r="Q108" s="5">
        <v>17223</v>
      </c>
      <c r="R108" s="5">
        <v>5</v>
      </c>
      <c r="S108" s="5">
        <v>5190.4931506849316</v>
      </c>
      <c r="T108" s="5">
        <v>707.79452054794513</v>
      </c>
      <c r="U108" s="5">
        <v>5898.2876712328771</v>
      </c>
      <c r="V108" s="26">
        <f>SUM(sev_pin_pro[[#This Row],[Total IDPs PiN]],sev_pin_pro[[#This Row],[Total Returnees PiN]],sev_pin_pro[[#This Row],[Total HC PiN]])</f>
        <v>8154.9543378995431</v>
      </c>
    </row>
    <row r="109" spans="1:22" ht="15" x14ac:dyDescent="0.25">
      <c r="A109" t="s">
        <v>238</v>
      </c>
      <c r="B109" t="s">
        <v>239</v>
      </c>
      <c r="C109" t="s">
        <v>247</v>
      </c>
      <c r="D109" t="s">
        <v>248</v>
      </c>
      <c r="E109" t="s">
        <v>252</v>
      </c>
      <c r="F109" t="s">
        <v>253</v>
      </c>
      <c r="G109" s="4">
        <v>359</v>
      </c>
      <c r="H109" s="7">
        <v>2</v>
      </c>
      <c r="I109" s="5">
        <v>0</v>
      </c>
      <c r="J109" s="5">
        <v>0</v>
      </c>
      <c r="K109" s="8">
        <v>0</v>
      </c>
      <c r="L109" s="5">
        <v>22530</v>
      </c>
      <c r="M109" s="7">
        <v>2</v>
      </c>
      <c r="N109" s="5">
        <v>0</v>
      </c>
      <c r="O109" s="5">
        <v>0</v>
      </c>
      <c r="P109" s="5">
        <v>0</v>
      </c>
      <c r="Q109" s="5">
        <v>8234</v>
      </c>
      <c r="R109" s="5">
        <v>2</v>
      </c>
      <c r="S109" s="5">
        <v>0</v>
      </c>
      <c r="T109" s="5">
        <v>0</v>
      </c>
      <c r="U109" s="5">
        <v>0</v>
      </c>
      <c r="V109" s="26">
        <f>SUM(sev_pin_pro[[#This Row],[Total IDPs PiN]],sev_pin_pro[[#This Row],[Total Returnees PiN]],sev_pin_pro[[#This Row],[Total HC PiN]])</f>
        <v>0</v>
      </c>
    </row>
    <row r="110" spans="1:22" ht="15" x14ac:dyDescent="0.25">
      <c r="A110" t="s">
        <v>238</v>
      </c>
      <c r="B110" t="s">
        <v>239</v>
      </c>
      <c r="C110" t="s">
        <v>247</v>
      </c>
      <c r="D110" t="s">
        <v>248</v>
      </c>
      <c r="E110" t="s">
        <v>254</v>
      </c>
      <c r="F110" t="s">
        <v>255</v>
      </c>
      <c r="G110" s="4">
        <v>1099</v>
      </c>
      <c r="H110" s="7">
        <v>2</v>
      </c>
      <c r="I110" s="5">
        <v>0</v>
      </c>
      <c r="J110" s="5">
        <v>0</v>
      </c>
      <c r="K110" s="8">
        <v>0</v>
      </c>
      <c r="L110" s="5">
        <v>853</v>
      </c>
      <c r="M110" s="7">
        <v>2</v>
      </c>
      <c r="N110" s="5">
        <v>0</v>
      </c>
      <c r="O110" s="5">
        <v>0</v>
      </c>
      <c r="P110" s="5">
        <v>0</v>
      </c>
      <c r="Q110" s="5">
        <v>15560</v>
      </c>
      <c r="R110" s="5">
        <v>2</v>
      </c>
      <c r="S110" s="5">
        <v>0</v>
      </c>
      <c r="T110" s="5">
        <v>0</v>
      </c>
      <c r="U110" s="5">
        <v>0</v>
      </c>
      <c r="V110" s="26">
        <f>SUM(sev_pin_pro[[#This Row],[Total IDPs PiN]],sev_pin_pro[[#This Row],[Total Returnees PiN]],sev_pin_pro[[#This Row],[Total HC PiN]])</f>
        <v>0</v>
      </c>
    </row>
    <row r="111" spans="1:22" ht="15" x14ac:dyDescent="0.25">
      <c r="A111" t="s">
        <v>238</v>
      </c>
      <c r="B111" t="s">
        <v>239</v>
      </c>
      <c r="C111" t="s">
        <v>247</v>
      </c>
      <c r="D111" t="s">
        <v>248</v>
      </c>
      <c r="E111" t="s">
        <v>256</v>
      </c>
      <c r="F111" t="s">
        <v>257</v>
      </c>
      <c r="G111" s="4">
        <v>544</v>
      </c>
      <c r="H111" s="7">
        <v>5</v>
      </c>
      <c r="I111" s="5">
        <v>136</v>
      </c>
      <c r="J111" s="5">
        <v>0</v>
      </c>
      <c r="K111" s="8">
        <v>136</v>
      </c>
      <c r="L111" s="5">
        <v>52357</v>
      </c>
      <c r="M111" s="7">
        <v>3</v>
      </c>
      <c r="N111" s="5">
        <v>4155.3174603174602</v>
      </c>
      <c r="O111" s="5">
        <v>13297.015873015873</v>
      </c>
      <c r="P111" s="5">
        <v>17452.333333333332</v>
      </c>
      <c r="Q111" s="5">
        <v>20084</v>
      </c>
      <c r="R111" s="5">
        <v>5</v>
      </c>
      <c r="S111" s="5">
        <v>8368.3333333333321</v>
      </c>
      <c r="T111" s="5">
        <v>1673.6666666666665</v>
      </c>
      <c r="U111" s="5">
        <v>10041.999999999998</v>
      </c>
      <c r="V111" s="26">
        <f>SUM(sev_pin_pro[[#This Row],[Total IDPs PiN]],sev_pin_pro[[#This Row],[Total Returnees PiN]],sev_pin_pro[[#This Row],[Total HC PiN]])</f>
        <v>27630.333333333328</v>
      </c>
    </row>
    <row r="112" spans="1:22" ht="15" x14ac:dyDescent="0.25">
      <c r="A112" t="s">
        <v>238</v>
      </c>
      <c r="B112" t="s">
        <v>239</v>
      </c>
      <c r="C112" t="s">
        <v>258</v>
      </c>
      <c r="D112" t="s">
        <v>259</v>
      </c>
      <c r="E112" t="s">
        <v>260</v>
      </c>
      <c r="F112" t="s">
        <v>259</v>
      </c>
      <c r="G112" s="4">
        <v>17660.000000000004</v>
      </c>
      <c r="H112" s="7">
        <v>2</v>
      </c>
      <c r="I112" s="5">
        <v>0</v>
      </c>
      <c r="J112" s="5">
        <v>0</v>
      </c>
      <c r="K112" s="8">
        <v>0</v>
      </c>
      <c r="L112" s="5">
        <v>26211</v>
      </c>
      <c r="M112" s="7">
        <v>2</v>
      </c>
      <c r="N112" s="5">
        <v>0</v>
      </c>
      <c r="O112" s="5">
        <v>0</v>
      </c>
      <c r="P112" s="5">
        <v>0</v>
      </c>
      <c r="Q112" s="5">
        <v>231206.00000000003</v>
      </c>
      <c r="R112" s="5">
        <v>2</v>
      </c>
      <c r="S112" s="5">
        <v>0</v>
      </c>
      <c r="T112" s="5">
        <v>3400.0882352941226</v>
      </c>
      <c r="U112" s="5">
        <v>3400.0882352941226</v>
      </c>
      <c r="V112" s="26">
        <f>SUM(sev_pin_pro[[#This Row],[Total IDPs PiN]],sev_pin_pro[[#This Row],[Total Returnees PiN]],sev_pin_pro[[#This Row],[Total HC PiN]])</f>
        <v>3400.0882352941226</v>
      </c>
    </row>
    <row r="113" spans="1:22" ht="15" x14ac:dyDescent="0.25">
      <c r="A113" t="s">
        <v>238</v>
      </c>
      <c r="B113" t="s">
        <v>239</v>
      </c>
      <c r="C113" t="s">
        <v>258</v>
      </c>
      <c r="D113" t="s">
        <v>259</v>
      </c>
      <c r="E113" t="s">
        <v>261</v>
      </c>
      <c r="F113" t="s">
        <v>262</v>
      </c>
      <c r="G113" s="4">
        <v>133</v>
      </c>
      <c r="H113" s="7">
        <v>2</v>
      </c>
      <c r="I113" s="5">
        <v>0</v>
      </c>
      <c r="J113" s="5">
        <v>0</v>
      </c>
      <c r="K113" s="8">
        <v>0</v>
      </c>
      <c r="L113" s="5">
        <v>2264</v>
      </c>
      <c r="M113" s="7">
        <v>2</v>
      </c>
      <c r="N113" s="5">
        <v>0</v>
      </c>
      <c r="O113" s="5">
        <v>0</v>
      </c>
      <c r="P113" s="5">
        <v>0</v>
      </c>
      <c r="Q113" s="5">
        <v>22219</v>
      </c>
      <c r="R113" s="5">
        <v>2</v>
      </c>
      <c r="S113" s="5">
        <v>0</v>
      </c>
      <c r="T113" s="5">
        <v>0</v>
      </c>
      <c r="U113" s="5">
        <v>0</v>
      </c>
      <c r="V113" s="26">
        <f>SUM(sev_pin_pro[[#This Row],[Total IDPs PiN]],sev_pin_pro[[#This Row],[Total Returnees PiN]],sev_pin_pro[[#This Row],[Total HC PiN]])</f>
        <v>0</v>
      </c>
    </row>
    <row r="114" spans="1:22" ht="15" x14ac:dyDescent="0.25">
      <c r="A114" t="s">
        <v>238</v>
      </c>
      <c r="B114" t="s">
        <v>239</v>
      </c>
      <c r="C114" t="s">
        <v>258</v>
      </c>
      <c r="D114" t="s">
        <v>259</v>
      </c>
      <c r="E114" t="s">
        <v>263</v>
      </c>
      <c r="F114" t="s">
        <v>264</v>
      </c>
      <c r="G114" s="4">
        <v>105</v>
      </c>
      <c r="H114" s="7">
        <v>2</v>
      </c>
      <c r="I114" s="5">
        <v>0</v>
      </c>
      <c r="J114" s="5">
        <v>0</v>
      </c>
      <c r="K114" s="8">
        <v>0</v>
      </c>
      <c r="L114" s="5">
        <v>4893.9999999999991</v>
      </c>
      <c r="M114" s="7">
        <v>2</v>
      </c>
      <c r="N114" s="5">
        <v>0</v>
      </c>
      <c r="O114" s="5">
        <v>0</v>
      </c>
      <c r="P114" s="5">
        <v>0</v>
      </c>
      <c r="Q114" s="5">
        <v>15272.999999999998</v>
      </c>
      <c r="R114" s="5">
        <v>2</v>
      </c>
      <c r="S114" s="5">
        <v>254.54999999999995</v>
      </c>
      <c r="T114" s="5">
        <v>0</v>
      </c>
      <c r="U114" s="5">
        <v>254.54999999999995</v>
      </c>
      <c r="V114" s="26">
        <f>SUM(sev_pin_pro[[#This Row],[Total IDPs PiN]],sev_pin_pro[[#This Row],[Total Returnees PiN]],sev_pin_pro[[#This Row],[Total HC PiN]])</f>
        <v>254.54999999999995</v>
      </c>
    </row>
    <row r="115" spans="1:22" ht="15" x14ac:dyDescent="0.25">
      <c r="A115" t="s">
        <v>238</v>
      </c>
      <c r="B115" t="s">
        <v>239</v>
      </c>
      <c r="C115" t="s">
        <v>258</v>
      </c>
      <c r="D115" t="s">
        <v>259</v>
      </c>
      <c r="E115" t="s">
        <v>265</v>
      </c>
      <c r="F115" t="s">
        <v>266</v>
      </c>
      <c r="G115" s="4">
        <v>1730</v>
      </c>
      <c r="H115" s="7">
        <v>2</v>
      </c>
      <c r="I115" s="5">
        <v>0</v>
      </c>
      <c r="J115" s="5">
        <v>0</v>
      </c>
      <c r="K115" s="8">
        <v>0</v>
      </c>
      <c r="L115" s="5">
        <v>3029.0000000000005</v>
      </c>
      <c r="M115" s="7">
        <v>2</v>
      </c>
      <c r="N115" s="5">
        <v>0</v>
      </c>
      <c r="O115" s="5">
        <v>0</v>
      </c>
      <c r="P115" s="5">
        <v>0</v>
      </c>
      <c r="Q115" s="5">
        <v>28073</v>
      </c>
      <c r="R115" s="5">
        <v>2</v>
      </c>
      <c r="S115" s="5">
        <v>0</v>
      </c>
      <c r="T115" s="5">
        <v>0</v>
      </c>
      <c r="U115" s="5">
        <v>0</v>
      </c>
      <c r="V115" s="26">
        <f>SUM(sev_pin_pro[[#This Row],[Total IDPs PiN]],sev_pin_pro[[#This Row],[Total Returnees PiN]],sev_pin_pro[[#This Row],[Total HC PiN]])</f>
        <v>0</v>
      </c>
    </row>
    <row r="116" spans="1:22" ht="15" x14ac:dyDescent="0.25">
      <c r="A116" t="s">
        <v>238</v>
      </c>
      <c r="B116" t="s">
        <v>239</v>
      </c>
      <c r="C116" t="s">
        <v>258</v>
      </c>
      <c r="D116" t="s">
        <v>259</v>
      </c>
      <c r="E116" t="s">
        <v>267</v>
      </c>
      <c r="F116" t="s">
        <v>268</v>
      </c>
      <c r="G116" s="4">
        <v>28</v>
      </c>
      <c r="H116" s="7">
        <v>2</v>
      </c>
      <c r="I116" s="5">
        <v>0</v>
      </c>
      <c r="J116" s="5">
        <v>0</v>
      </c>
      <c r="K116" s="8">
        <v>0</v>
      </c>
      <c r="L116" s="5">
        <v>10798</v>
      </c>
      <c r="M116" s="7">
        <v>2</v>
      </c>
      <c r="N116" s="5">
        <v>0</v>
      </c>
      <c r="O116" s="5">
        <v>0</v>
      </c>
      <c r="P116" s="5">
        <v>0</v>
      </c>
      <c r="Q116" s="5">
        <v>11498.999999999998</v>
      </c>
      <c r="R116" s="5">
        <v>2</v>
      </c>
      <c r="S116" s="5">
        <v>0</v>
      </c>
      <c r="T116" s="5">
        <v>0</v>
      </c>
      <c r="U116" s="5">
        <v>0</v>
      </c>
      <c r="V116" s="26">
        <f>SUM(sev_pin_pro[[#This Row],[Total IDPs PiN]],sev_pin_pro[[#This Row],[Total Returnees PiN]],sev_pin_pro[[#This Row],[Total HC PiN]])</f>
        <v>0</v>
      </c>
    </row>
    <row r="117" spans="1:22" ht="15" x14ac:dyDescent="0.25">
      <c r="A117" t="s">
        <v>238</v>
      </c>
      <c r="B117" t="s">
        <v>239</v>
      </c>
      <c r="C117" t="s">
        <v>269</v>
      </c>
      <c r="D117" t="s">
        <v>270</v>
      </c>
      <c r="E117" t="s">
        <v>271</v>
      </c>
      <c r="F117" t="s">
        <v>270</v>
      </c>
      <c r="G117" s="4">
        <v>469</v>
      </c>
      <c r="H117" s="7">
        <v>2</v>
      </c>
      <c r="I117" s="5">
        <v>0</v>
      </c>
      <c r="J117" s="5">
        <v>0</v>
      </c>
      <c r="K117" s="8">
        <v>0</v>
      </c>
      <c r="L117" s="5">
        <v>7481.0000000000009</v>
      </c>
      <c r="M117" s="7">
        <v>2</v>
      </c>
      <c r="N117" s="5">
        <v>0</v>
      </c>
      <c r="O117" s="5">
        <v>0</v>
      </c>
      <c r="P117" s="5">
        <v>0</v>
      </c>
      <c r="Q117" s="5">
        <v>66625</v>
      </c>
      <c r="R117" s="5">
        <v>3</v>
      </c>
      <c r="S117" s="5">
        <v>5191.5584415584472</v>
      </c>
      <c r="T117" s="5">
        <v>8652.5974025974119</v>
      </c>
      <c r="U117" s="5">
        <v>13844.155844155859</v>
      </c>
      <c r="V117" s="26">
        <f>SUM(sev_pin_pro[[#This Row],[Total IDPs PiN]],sev_pin_pro[[#This Row],[Total Returnees PiN]],sev_pin_pro[[#This Row],[Total HC PiN]])</f>
        <v>13844.155844155859</v>
      </c>
    </row>
    <row r="118" spans="1:22" ht="15" x14ac:dyDescent="0.25">
      <c r="A118" t="s">
        <v>238</v>
      </c>
      <c r="B118" t="s">
        <v>239</v>
      </c>
      <c r="C118" t="s">
        <v>269</v>
      </c>
      <c r="D118" t="s">
        <v>270</v>
      </c>
      <c r="E118" t="s">
        <v>272</v>
      </c>
      <c r="F118" t="s">
        <v>273</v>
      </c>
      <c r="G118" s="4">
        <v>2799</v>
      </c>
      <c r="H118" s="7">
        <v>5</v>
      </c>
      <c r="I118" s="5">
        <v>2799</v>
      </c>
      <c r="J118" s="5">
        <v>0</v>
      </c>
      <c r="K118" s="8">
        <v>2799</v>
      </c>
      <c r="L118" s="5">
        <v>4474</v>
      </c>
      <c r="M118" s="7">
        <v>5</v>
      </c>
      <c r="N118" s="5">
        <v>4474</v>
      </c>
      <c r="O118" s="5">
        <v>0</v>
      </c>
      <c r="P118" s="5">
        <v>4474</v>
      </c>
      <c r="Q118" s="5">
        <v>40272</v>
      </c>
      <c r="R118" s="5">
        <v>5</v>
      </c>
      <c r="S118" s="5">
        <v>28686.904109589039</v>
      </c>
      <c r="T118" s="5">
        <v>0</v>
      </c>
      <c r="U118" s="5">
        <v>28686.904109589039</v>
      </c>
      <c r="V118" s="26">
        <f>SUM(sev_pin_pro[[#This Row],[Total IDPs PiN]],sev_pin_pro[[#This Row],[Total Returnees PiN]],sev_pin_pro[[#This Row],[Total HC PiN]])</f>
        <v>35959.904109589042</v>
      </c>
    </row>
    <row r="119" spans="1:22" ht="15" x14ac:dyDescent="0.25">
      <c r="A119" t="s">
        <v>238</v>
      </c>
      <c r="B119" t="s">
        <v>239</v>
      </c>
      <c r="C119" t="s">
        <v>269</v>
      </c>
      <c r="D119" t="s">
        <v>270</v>
      </c>
      <c r="E119" t="s">
        <v>274</v>
      </c>
      <c r="F119" t="s">
        <v>275</v>
      </c>
      <c r="G119" s="4">
        <v>683</v>
      </c>
      <c r="H119" s="7">
        <v>2</v>
      </c>
      <c r="I119" s="5">
        <v>0</v>
      </c>
      <c r="J119" s="5">
        <v>0</v>
      </c>
      <c r="K119" s="8">
        <v>0</v>
      </c>
      <c r="L119" s="5">
        <v>310</v>
      </c>
      <c r="M119" s="7">
        <v>2</v>
      </c>
      <c r="N119" s="5">
        <v>0</v>
      </c>
      <c r="O119" s="5">
        <v>0</v>
      </c>
      <c r="P119" s="5">
        <v>0</v>
      </c>
      <c r="Q119" s="5">
        <v>39536</v>
      </c>
      <c r="R119" s="5">
        <v>3</v>
      </c>
      <c r="S119" s="5">
        <v>4274.1621621621625</v>
      </c>
      <c r="T119" s="5">
        <v>6945.5135135135142</v>
      </c>
      <c r="U119" s="5">
        <v>11219.675675675677</v>
      </c>
      <c r="V119" s="26">
        <f>SUM(sev_pin_pro[[#This Row],[Total IDPs PiN]],sev_pin_pro[[#This Row],[Total Returnees PiN]],sev_pin_pro[[#This Row],[Total HC PiN]])</f>
        <v>11219.675675675677</v>
      </c>
    </row>
    <row r="120" spans="1:22" ht="15" x14ac:dyDescent="0.25">
      <c r="A120" t="s">
        <v>238</v>
      </c>
      <c r="B120" t="s">
        <v>239</v>
      </c>
      <c r="C120" t="s">
        <v>269</v>
      </c>
      <c r="D120" t="s">
        <v>270</v>
      </c>
      <c r="E120" t="s">
        <v>276</v>
      </c>
      <c r="F120" t="s">
        <v>277</v>
      </c>
      <c r="G120" s="4">
        <v>568</v>
      </c>
      <c r="H120" s="7">
        <v>3</v>
      </c>
      <c r="I120" s="5">
        <v>0</v>
      </c>
      <c r="J120" s="5">
        <v>568</v>
      </c>
      <c r="K120" s="8">
        <v>568</v>
      </c>
      <c r="L120" s="5">
        <v>2673</v>
      </c>
      <c r="M120" s="7">
        <v>2</v>
      </c>
      <c r="N120" s="5">
        <v>0</v>
      </c>
      <c r="O120" s="5">
        <v>0</v>
      </c>
      <c r="P120" s="5">
        <v>0</v>
      </c>
      <c r="Q120" s="5">
        <v>20905</v>
      </c>
      <c r="R120" s="5">
        <v>2</v>
      </c>
      <c r="S120" s="5">
        <v>859.10958904109589</v>
      </c>
      <c r="T120" s="5">
        <v>2290.9589041095887</v>
      </c>
      <c r="U120" s="5">
        <v>3150.0684931506848</v>
      </c>
      <c r="V120" s="26">
        <f>SUM(sev_pin_pro[[#This Row],[Total IDPs PiN]],sev_pin_pro[[#This Row],[Total Returnees PiN]],sev_pin_pro[[#This Row],[Total HC PiN]])</f>
        <v>3718.0684931506848</v>
      </c>
    </row>
    <row r="121" spans="1:22" ht="15" x14ac:dyDescent="0.25">
      <c r="A121" t="s">
        <v>238</v>
      </c>
      <c r="B121" t="s">
        <v>239</v>
      </c>
      <c r="C121" t="s">
        <v>269</v>
      </c>
      <c r="D121" t="s">
        <v>270</v>
      </c>
      <c r="E121" t="s">
        <v>278</v>
      </c>
      <c r="F121" t="s">
        <v>279</v>
      </c>
      <c r="G121" s="4">
        <v>119</v>
      </c>
      <c r="H121" s="7">
        <v>2</v>
      </c>
      <c r="I121" s="5">
        <v>0</v>
      </c>
      <c r="J121" s="5">
        <v>0</v>
      </c>
      <c r="K121" s="8">
        <v>0</v>
      </c>
      <c r="L121" s="5">
        <v>3947</v>
      </c>
      <c r="M121" s="7">
        <v>2</v>
      </c>
      <c r="N121" s="5">
        <v>0</v>
      </c>
      <c r="O121" s="5">
        <v>0</v>
      </c>
      <c r="P121" s="5">
        <v>0</v>
      </c>
      <c r="Q121" s="5">
        <v>20065.000000000004</v>
      </c>
      <c r="R121" s="5">
        <v>5</v>
      </c>
      <c r="S121" s="5">
        <v>14179.26666666667</v>
      </c>
      <c r="T121" s="5">
        <v>3477.9333333333343</v>
      </c>
      <c r="U121" s="5">
        <v>17657.200000000004</v>
      </c>
      <c r="V121" s="26">
        <f>SUM(sev_pin_pro[[#This Row],[Total IDPs PiN]],sev_pin_pro[[#This Row],[Total Returnees PiN]],sev_pin_pro[[#This Row],[Total HC PiN]])</f>
        <v>17657.200000000004</v>
      </c>
    </row>
    <row r="122" spans="1:22" ht="15" x14ac:dyDescent="0.25">
      <c r="A122" t="s">
        <v>238</v>
      </c>
      <c r="B122" t="s">
        <v>239</v>
      </c>
      <c r="C122" t="s">
        <v>280</v>
      </c>
      <c r="D122" t="s">
        <v>281</v>
      </c>
      <c r="E122" t="s">
        <v>282</v>
      </c>
      <c r="F122" t="s">
        <v>281</v>
      </c>
      <c r="G122" s="4">
        <v>819</v>
      </c>
      <c r="H122" s="7">
        <v>2</v>
      </c>
      <c r="I122" s="5">
        <v>0</v>
      </c>
      <c r="J122" s="5">
        <v>0</v>
      </c>
      <c r="K122" s="8">
        <v>0</v>
      </c>
      <c r="L122" s="5">
        <v>33708</v>
      </c>
      <c r="M122" s="7">
        <v>2</v>
      </c>
      <c r="N122" s="5">
        <v>5617.9999999999991</v>
      </c>
      <c r="O122" s="5">
        <v>0</v>
      </c>
      <c r="P122" s="5">
        <v>5617.9999999999991</v>
      </c>
      <c r="Q122" s="5">
        <v>42360</v>
      </c>
      <c r="R122" s="5">
        <v>2</v>
      </c>
      <c r="S122" s="5">
        <v>7331.5384615384583</v>
      </c>
      <c r="T122" s="5">
        <v>0</v>
      </c>
      <c r="U122" s="5">
        <v>7331.5384615384583</v>
      </c>
      <c r="V122" s="26">
        <f>SUM(sev_pin_pro[[#This Row],[Total IDPs PiN]],sev_pin_pro[[#This Row],[Total Returnees PiN]],sev_pin_pro[[#This Row],[Total HC PiN]])</f>
        <v>12949.538461538457</v>
      </c>
    </row>
    <row r="123" spans="1:22" ht="15" x14ac:dyDescent="0.25">
      <c r="A123" t="s">
        <v>238</v>
      </c>
      <c r="B123" t="s">
        <v>239</v>
      </c>
      <c r="C123" t="s">
        <v>280</v>
      </c>
      <c r="D123" t="s">
        <v>281</v>
      </c>
      <c r="E123" t="s">
        <v>283</v>
      </c>
      <c r="F123" t="s">
        <v>284</v>
      </c>
      <c r="G123" s="4">
        <v>0</v>
      </c>
      <c r="H123" s="7">
        <v>2</v>
      </c>
      <c r="I123" s="5">
        <v>0</v>
      </c>
      <c r="J123" s="5">
        <v>0</v>
      </c>
      <c r="K123" s="8">
        <v>0</v>
      </c>
      <c r="L123" s="5">
        <v>23747</v>
      </c>
      <c r="M123" s="7">
        <v>2</v>
      </c>
      <c r="N123" s="5">
        <v>2064.9565217391305</v>
      </c>
      <c r="O123" s="5">
        <v>688.31884057971013</v>
      </c>
      <c r="P123" s="5">
        <v>2753.2753623188405</v>
      </c>
      <c r="Q123" s="5">
        <v>4387</v>
      </c>
      <c r="R123" s="5">
        <v>2</v>
      </c>
      <c r="S123" s="5">
        <v>0</v>
      </c>
      <c r="T123" s="5">
        <v>0</v>
      </c>
      <c r="U123" s="5">
        <v>0</v>
      </c>
      <c r="V123" s="26">
        <f>SUM(sev_pin_pro[[#This Row],[Total IDPs PiN]],sev_pin_pro[[#This Row],[Total Returnees PiN]],sev_pin_pro[[#This Row],[Total HC PiN]])</f>
        <v>2753.2753623188405</v>
      </c>
    </row>
    <row r="124" spans="1:22" ht="15" x14ac:dyDescent="0.25">
      <c r="A124" t="s">
        <v>238</v>
      </c>
      <c r="B124" t="s">
        <v>239</v>
      </c>
      <c r="C124" t="s">
        <v>280</v>
      </c>
      <c r="D124" t="s">
        <v>281</v>
      </c>
      <c r="E124" t="s">
        <v>285</v>
      </c>
      <c r="F124" t="s">
        <v>286</v>
      </c>
      <c r="G124" s="4">
        <v>546</v>
      </c>
      <c r="H124" s="7">
        <v>2</v>
      </c>
      <c r="I124" s="5">
        <v>0</v>
      </c>
      <c r="J124" s="5">
        <v>0</v>
      </c>
      <c r="K124" s="8">
        <v>0</v>
      </c>
      <c r="L124" s="5">
        <v>13780</v>
      </c>
      <c r="M124" s="7">
        <v>4</v>
      </c>
      <c r="N124" s="5">
        <v>4486.5116279069771</v>
      </c>
      <c r="O124" s="5">
        <v>1922.7906976744187</v>
      </c>
      <c r="P124" s="5">
        <v>6409.302325581396</v>
      </c>
      <c r="Q124" s="5">
        <v>16408</v>
      </c>
      <c r="R124" s="5">
        <v>4</v>
      </c>
      <c r="S124" s="5">
        <v>3705.0322580645161</v>
      </c>
      <c r="T124" s="5">
        <v>2117.1612903225805</v>
      </c>
      <c r="U124" s="5">
        <v>5822.1935483870966</v>
      </c>
      <c r="V124" s="26">
        <f>SUM(sev_pin_pro[[#This Row],[Total IDPs PiN]],sev_pin_pro[[#This Row],[Total Returnees PiN]],sev_pin_pro[[#This Row],[Total HC PiN]])</f>
        <v>12231.495873968492</v>
      </c>
    </row>
    <row r="125" spans="1:22" ht="15" x14ac:dyDescent="0.25">
      <c r="A125" t="s">
        <v>287</v>
      </c>
      <c r="B125" t="s">
        <v>288</v>
      </c>
      <c r="C125" t="s">
        <v>289</v>
      </c>
      <c r="D125" t="s">
        <v>288</v>
      </c>
      <c r="E125" t="s">
        <v>290</v>
      </c>
      <c r="F125" t="s">
        <v>288</v>
      </c>
      <c r="G125" s="4">
        <v>163221</v>
      </c>
      <c r="H125" s="7">
        <v>2</v>
      </c>
      <c r="I125" s="5">
        <v>19202.470588235265</v>
      </c>
      <c r="J125" s="5">
        <v>7200.9264705882242</v>
      </c>
      <c r="K125" s="8">
        <v>26403.397058823488</v>
      </c>
      <c r="L125" s="5">
        <v>18533</v>
      </c>
      <c r="M125" s="7">
        <v>2</v>
      </c>
      <c r="N125" s="5">
        <v>0</v>
      </c>
      <c r="O125" s="5">
        <v>1588.5428571428572</v>
      </c>
      <c r="P125" s="5">
        <v>1588.5428571428572</v>
      </c>
      <c r="Q125" s="5">
        <v>529319</v>
      </c>
      <c r="R125" s="5">
        <v>2</v>
      </c>
      <c r="S125" s="5">
        <v>82491.272727272633</v>
      </c>
      <c r="T125" s="5">
        <v>20622.818181818166</v>
      </c>
      <c r="U125" s="5">
        <v>103114.0909090908</v>
      </c>
      <c r="V125" s="26">
        <f>SUM(sev_pin_pro[[#This Row],[Total IDPs PiN]],sev_pin_pro[[#This Row],[Total Returnees PiN]],sev_pin_pro[[#This Row],[Total HC PiN]])</f>
        <v>131106.03082505713</v>
      </c>
    </row>
    <row r="126" spans="1:22" ht="15" x14ac:dyDescent="0.25">
      <c r="A126" t="s">
        <v>287</v>
      </c>
      <c r="B126" t="s">
        <v>288</v>
      </c>
      <c r="C126" t="s">
        <v>289</v>
      </c>
      <c r="D126" t="s">
        <v>288</v>
      </c>
      <c r="E126" t="s">
        <v>291</v>
      </c>
      <c r="F126" t="s">
        <v>292</v>
      </c>
      <c r="G126" s="4">
        <v>282</v>
      </c>
      <c r="H126" s="7">
        <v>2</v>
      </c>
      <c r="I126" s="5">
        <v>0</v>
      </c>
      <c r="J126" s="5">
        <v>0</v>
      </c>
      <c r="K126" s="8">
        <v>0</v>
      </c>
      <c r="L126" s="5">
        <v>0</v>
      </c>
      <c r="M126" s="7">
        <v>2</v>
      </c>
      <c r="N126" s="5">
        <v>0</v>
      </c>
      <c r="O126" s="5">
        <v>0</v>
      </c>
      <c r="P126" s="5">
        <v>0</v>
      </c>
      <c r="Q126" s="5">
        <v>10091</v>
      </c>
      <c r="R126" s="5">
        <v>5</v>
      </c>
      <c r="S126" s="5">
        <v>4500.0405405405409</v>
      </c>
      <c r="T126" s="5">
        <v>954.55405405405406</v>
      </c>
      <c r="U126" s="5">
        <v>5454.594594594595</v>
      </c>
      <c r="V126" s="26">
        <f>SUM(sev_pin_pro[[#This Row],[Total IDPs PiN]],sev_pin_pro[[#This Row],[Total Returnees PiN]],sev_pin_pro[[#This Row],[Total HC PiN]])</f>
        <v>5454.594594594595</v>
      </c>
    </row>
    <row r="127" spans="1:22" ht="15" x14ac:dyDescent="0.25">
      <c r="A127" t="s">
        <v>287</v>
      </c>
      <c r="B127" t="s">
        <v>288</v>
      </c>
      <c r="C127" t="s">
        <v>289</v>
      </c>
      <c r="D127" t="s">
        <v>288</v>
      </c>
      <c r="E127" t="s">
        <v>293</v>
      </c>
      <c r="F127" t="s">
        <v>294</v>
      </c>
      <c r="G127" s="4">
        <v>0</v>
      </c>
      <c r="H127" s="7">
        <v>2</v>
      </c>
      <c r="I127" s="5">
        <v>0</v>
      </c>
      <c r="J127" s="5">
        <v>0</v>
      </c>
      <c r="K127" s="8">
        <v>0</v>
      </c>
      <c r="L127" s="5">
        <v>561</v>
      </c>
      <c r="M127" s="7">
        <v>2</v>
      </c>
      <c r="N127" s="5">
        <v>0</v>
      </c>
      <c r="O127" s="5">
        <v>0</v>
      </c>
      <c r="P127" s="5">
        <v>0</v>
      </c>
      <c r="Q127" s="5">
        <v>465.99999999999994</v>
      </c>
      <c r="R127" s="5">
        <v>2</v>
      </c>
      <c r="S127" s="5">
        <v>0</v>
      </c>
      <c r="T127" s="5">
        <v>0</v>
      </c>
      <c r="U127" s="5">
        <v>0</v>
      </c>
      <c r="V127" s="26">
        <f>SUM(sev_pin_pro[[#This Row],[Total IDPs PiN]],sev_pin_pro[[#This Row],[Total Returnees PiN]],sev_pin_pro[[#This Row],[Total HC PiN]])</f>
        <v>0</v>
      </c>
    </row>
    <row r="128" spans="1:22" ht="15" x14ac:dyDescent="0.25">
      <c r="A128" t="s">
        <v>287</v>
      </c>
      <c r="B128" t="s">
        <v>288</v>
      </c>
      <c r="C128" t="s">
        <v>289</v>
      </c>
      <c r="D128" t="s">
        <v>288</v>
      </c>
      <c r="E128" t="s">
        <v>295</v>
      </c>
      <c r="F128" t="s">
        <v>296</v>
      </c>
      <c r="G128" s="4">
        <v>941</v>
      </c>
      <c r="H128" s="7">
        <v>5</v>
      </c>
      <c r="I128" s="5">
        <v>470.5</v>
      </c>
      <c r="J128" s="5">
        <v>0</v>
      </c>
      <c r="K128" s="8">
        <v>470.5</v>
      </c>
      <c r="L128" s="5">
        <v>826</v>
      </c>
      <c r="M128" s="7">
        <v>2</v>
      </c>
      <c r="N128" s="5">
        <v>0</v>
      </c>
      <c r="O128" s="5">
        <v>0</v>
      </c>
      <c r="P128" s="5">
        <v>0</v>
      </c>
      <c r="Q128" s="5">
        <v>12562</v>
      </c>
      <c r="R128" s="5">
        <v>2</v>
      </c>
      <c r="S128" s="5">
        <v>169.75675675675677</v>
      </c>
      <c r="T128" s="5">
        <v>169.75675675675677</v>
      </c>
      <c r="U128" s="5">
        <v>339.51351351351354</v>
      </c>
      <c r="V128" s="26">
        <f>SUM(sev_pin_pro[[#This Row],[Total IDPs PiN]],sev_pin_pro[[#This Row],[Total Returnees PiN]],sev_pin_pro[[#This Row],[Total HC PiN]])</f>
        <v>810.01351351351354</v>
      </c>
    </row>
    <row r="129" spans="1:22" ht="15" x14ac:dyDescent="0.25">
      <c r="A129" t="s">
        <v>287</v>
      </c>
      <c r="B129" t="s">
        <v>288</v>
      </c>
      <c r="C129" t="s">
        <v>289</v>
      </c>
      <c r="D129" t="s">
        <v>288</v>
      </c>
      <c r="E129" t="s">
        <v>297</v>
      </c>
      <c r="F129" t="s">
        <v>298</v>
      </c>
      <c r="G129" s="4">
        <v>2422</v>
      </c>
      <c r="H129" s="7">
        <v>2</v>
      </c>
      <c r="I129" s="5">
        <v>302.75</v>
      </c>
      <c r="J129" s="5">
        <v>0</v>
      </c>
      <c r="K129" s="8">
        <v>302.75</v>
      </c>
      <c r="L129" s="5">
        <v>467</v>
      </c>
      <c r="M129" s="7">
        <v>2</v>
      </c>
      <c r="N129" s="5">
        <v>0</v>
      </c>
      <c r="O129" s="5">
        <v>0</v>
      </c>
      <c r="P129" s="5">
        <v>0</v>
      </c>
      <c r="Q129" s="5">
        <v>14917</v>
      </c>
      <c r="R129" s="5">
        <v>2</v>
      </c>
      <c r="S129" s="5">
        <v>438.73529411764707</v>
      </c>
      <c r="T129" s="5">
        <v>1096.8382352941178</v>
      </c>
      <c r="U129" s="5">
        <v>1535.5735294117649</v>
      </c>
      <c r="V129" s="26">
        <f>SUM(sev_pin_pro[[#This Row],[Total IDPs PiN]],sev_pin_pro[[#This Row],[Total Returnees PiN]],sev_pin_pro[[#This Row],[Total HC PiN]])</f>
        <v>1838.3235294117649</v>
      </c>
    </row>
    <row r="130" spans="1:22" ht="15" x14ac:dyDescent="0.25">
      <c r="A130" t="s">
        <v>287</v>
      </c>
      <c r="B130" t="s">
        <v>288</v>
      </c>
      <c r="C130" t="s">
        <v>289</v>
      </c>
      <c r="D130" t="s">
        <v>288</v>
      </c>
      <c r="E130" t="s">
        <v>299</v>
      </c>
      <c r="F130" t="s">
        <v>300</v>
      </c>
      <c r="G130" s="4">
        <v>265</v>
      </c>
      <c r="H130" s="7">
        <v>3</v>
      </c>
      <c r="I130" s="5">
        <v>29.444444444444443</v>
      </c>
      <c r="J130" s="5">
        <v>88.333333333333329</v>
      </c>
      <c r="K130" s="8">
        <v>117.77777777777777</v>
      </c>
      <c r="L130" s="5">
        <v>150</v>
      </c>
      <c r="M130" s="7">
        <v>2</v>
      </c>
      <c r="N130" s="5">
        <v>0</v>
      </c>
      <c r="O130" s="5">
        <v>0</v>
      </c>
      <c r="P130" s="5">
        <v>0</v>
      </c>
      <c r="Q130" s="5">
        <v>2142</v>
      </c>
      <c r="R130" s="5">
        <v>2</v>
      </c>
      <c r="S130" s="5">
        <v>194.72727272727272</v>
      </c>
      <c r="T130" s="5">
        <v>155.78181818181818</v>
      </c>
      <c r="U130" s="5">
        <v>350.5090909090909</v>
      </c>
      <c r="V130" s="26">
        <f>SUM(sev_pin_pro[[#This Row],[Total IDPs PiN]],sev_pin_pro[[#This Row],[Total Returnees PiN]],sev_pin_pro[[#This Row],[Total HC PiN]])</f>
        <v>468.28686868686867</v>
      </c>
    </row>
    <row r="131" spans="1:22" ht="15" x14ac:dyDescent="0.25">
      <c r="A131" t="s">
        <v>287</v>
      </c>
      <c r="B131" t="s">
        <v>288</v>
      </c>
      <c r="C131" t="s">
        <v>289</v>
      </c>
      <c r="D131" t="s">
        <v>288</v>
      </c>
      <c r="E131" t="s">
        <v>301</v>
      </c>
      <c r="F131" t="s">
        <v>302</v>
      </c>
      <c r="G131" s="4">
        <v>3948</v>
      </c>
      <c r="H131" s="7">
        <v>2</v>
      </c>
      <c r="I131" s="5">
        <v>0</v>
      </c>
      <c r="J131" s="5">
        <v>0</v>
      </c>
      <c r="K131" s="8">
        <v>0</v>
      </c>
      <c r="L131" s="5">
        <v>36</v>
      </c>
      <c r="M131" s="7">
        <v>2</v>
      </c>
      <c r="N131" s="5">
        <v>0</v>
      </c>
      <c r="O131" s="5">
        <v>0</v>
      </c>
      <c r="P131" s="5">
        <v>0</v>
      </c>
      <c r="Q131" s="5">
        <v>17001</v>
      </c>
      <c r="R131" s="5">
        <v>2</v>
      </c>
      <c r="S131" s="5">
        <v>1915.605633802817</v>
      </c>
      <c r="T131" s="5">
        <v>478.90140845070425</v>
      </c>
      <c r="U131" s="5">
        <v>2394.5070422535214</v>
      </c>
      <c r="V131" s="26">
        <f>SUM(sev_pin_pro[[#This Row],[Total IDPs PiN]],sev_pin_pro[[#This Row],[Total Returnees PiN]],sev_pin_pro[[#This Row],[Total HC PiN]])</f>
        <v>2394.5070422535214</v>
      </c>
    </row>
    <row r="132" spans="1:22" ht="15" x14ac:dyDescent="0.25">
      <c r="A132" t="s">
        <v>287</v>
      </c>
      <c r="B132" t="s">
        <v>288</v>
      </c>
      <c r="C132" t="s">
        <v>303</v>
      </c>
      <c r="D132" t="s">
        <v>304</v>
      </c>
      <c r="E132" t="s">
        <v>305</v>
      </c>
      <c r="F132" t="s">
        <v>304</v>
      </c>
      <c r="G132" s="4">
        <v>23850</v>
      </c>
      <c r="H132" s="7">
        <v>2</v>
      </c>
      <c r="I132" s="5">
        <v>0</v>
      </c>
      <c r="J132" s="5">
        <v>0</v>
      </c>
      <c r="K132" s="8">
        <v>0</v>
      </c>
      <c r="L132" s="5">
        <v>607</v>
      </c>
      <c r="M132" s="7">
        <v>2</v>
      </c>
      <c r="N132" s="5">
        <v>0</v>
      </c>
      <c r="O132" s="5">
        <v>0</v>
      </c>
      <c r="P132" s="5">
        <v>0</v>
      </c>
      <c r="Q132" s="5">
        <v>71449</v>
      </c>
      <c r="R132" s="5">
        <v>2</v>
      </c>
      <c r="S132" s="5">
        <v>0</v>
      </c>
      <c r="T132" s="5">
        <v>0</v>
      </c>
      <c r="U132" s="5">
        <v>0</v>
      </c>
      <c r="V132" s="26">
        <f>SUM(sev_pin_pro[[#This Row],[Total IDPs PiN]],sev_pin_pro[[#This Row],[Total Returnees PiN]],sev_pin_pro[[#This Row],[Total HC PiN]])</f>
        <v>0</v>
      </c>
    </row>
    <row r="133" spans="1:22" ht="15" x14ac:dyDescent="0.25">
      <c r="A133" t="s">
        <v>287</v>
      </c>
      <c r="B133" t="s">
        <v>288</v>
      </c>
      <c r="C133" t="s">
        <v>303</v>
      </c>
      <c r="D133" t="s">
        <v>304</v>
      </c>
      <c r="E133" t="s">
        <v>306</v>
      </c>
      <c r="F133" t="s">
        <v>307</v>
      </c>
      <c r="G133" s="4">
        <v>1099</v>
      </c>
      <c r="H133" s="7">
        <v>2</v>
      </c>
      <c r="I133" s="5">
        <v>0</v>
      </c>
      <c r="J133" s="5">
        <v>0</v>
      </c>
      <c r="K133" s="8">
        <v>0</v>
      </c>
      <c r="L133" s="5">
        <v>0</v>
      </c>
      <c r="M133" s="7">
        <v>2</v>
      </c>
      <c r="N133" s="5">
        <v>0</v>
      </c>
      <c r="O133" s="5">
        <v>0</v>
      </c>
      <c r="P133" s="5">
        <v>0</v>
      </c>
      <c r="Q133" s="5">
        <v>13616</v>
      </c>
      <c r="R133" s="5">
        <v>2</v>
      </c>
      <c r="S133" s="5">
        <v>0</v>
      </c>
      <c r="T133" s="5">
        <v>544.64</v>
      </c>
      <c r="U133" s="5">
        <v>544.64</v>
      </c>
      <c r="V133" s="26">
        <f>SUM(sev_pin_pro[[#This Row],[Total IDPs PiN]],sev_pin_pro[[#This Row],[Total Returnees PiN]],sev_pin_pro[[#This Row],[Total HC PiN]])</f>
        <v>544.64</v>
      </c>
    </row>
    <row r="134" spans="1:22" ht="15" x14ac:dyDescent="0.25">
      <c r="A134" t="s">
        <v>287</v>
      </c>
      <c r="B134" t="s">
        <v>288</v>
      </c>
      <c r="C134" t="s">
        <v>303</v>
      </c>
      <c r="D134" t="s">
        <v>304</v>
      </c>
      <c r="E134" t="s">
        <v>308</v>
      </c>
      <c r="F134" t="s">
        <v>309</v>
      </c>
      <c r="G134" s="4">
        <v>7830</v>
      </c>
      <c r="H134" s="7">
        <v>2</v>
      </c>
      <c r="I134" s="5">
        <v>0</v>
      </c>
      <c r="J134" s="5">
        <v>0</v>
      </c>
      <c r="K134" s="8">
        <v>0</v>
      </c>
      <c r="L134" s="5">
        <v>0</v>
      </c>
      <c r="M134" s="7">
        <v>2</v>
      </c>
      <c r="N134" s="5">
        <v>0</v>
      </c>
      <c r="O134" s="5">
        <v>0</v>
      </c>
      <c r="P134" s="5">
        <v>0</v>
      </c>
      <c r="Q134" s="5">
        <v>27474</v>
      </c>
      <c r="R134" s="5">
        <v>2</v>
      </c>
      <c r="S134" s="5">
        <v>1465.2800000000002</v>
      </c>
      <c r="T134" s="5">
        <v>366.32000000000005</v>
      </c>
      <c r="U134" s="5">
        <v>1831.6000000000004</v>
      </c>
      <c r="V134" s="26">
        <f>SUM(sev_pin_pro[[#This Row],[Total IDPs PiN]],sev_pin_pro[[#This Row],[Total Returnees PiN]],sev_pin_pro[[#This Row],[Total HC PiN]])</f>
        <v>1831.6000000000004</v>
      </c>
    </row>
    <row r="135" spans="1:22" ht="15" x14ac:dyDescent="0.25">
      <c r="A135" t="s">
        <v>287</v>
      </c>
      <c r="B135" t="s">
        <v>288</v>
      </c>
      <c r="C135" t="s">
        <v>303</v>
      </c>
      <c r="D135" t="s">
        <v>304</v>
      </c>
      <c r="E135" t="s">
        <v>310</v>
      </c>
      <c r="F135" t="s">
        <v>311</v>
      </c>
      <c r="G135" s="4">
        <v>761</v>
      </c>
      <c r="H135" s="7">
        <v>2</v>
      </c>
      <c r="I135" s="5">
        <v>0</v>
      </c>
      <c r="J135" s="5">
        <v>0</v>
      </c>
      <c r="K135" s="8">
        <v>0</v>
      </c>
      <c r="L135" s="5">
        <v>0</v>
      </c>
      <c r="M135" s="7">
        <v>2</v>
      </c>
      <c r="N135" s="5">
        <v>0</v>
      </c>
      <c r="O135" s="5">
        <v>0</v>
      </c>
      <c r="P135" s="5">
        <v>0</v>
      </c>
      <c r="Q135" s="5">
        <v>12101</v>
      </c>
      <c r="R135" s="5">
        <v>2</v>
      </c>
      <c r="S135" s="5">
        <v>981.16216216216219</v>
      </c>
      <c r="T135" s="5">
        <v>327.05405405405406</v>
      </c>
      <c r="U135" s="5">
        <v>1308.2162162162163</v>
      </c>
      <c r="V135" s="26">
        <f>SUM(sev_pin_pro[[#This Row],[Total IDPs PiN]],sev_pin_pro[[#This Row],[Total Returnees PiN]],sev_pin_pro[[#This Row],[Total HC PiN]])</f>
        <v>1308.2162162162163</v>
      </c>
    </row>
    <row r="136" spans="1:22" ht="15" x14ac:dyDescent="0.25">
      <c r="A136" t="s">
        <v>287</v>
      </c>
      <c r="B136" t="s">
        <v>288</v>
      </c>
      <c r="C136" t="s">
        <v>303</v>
      </c>
      <c r="D136" t="s">
        <v>304</v>
      </c>
      <c r="E136" t="s">
        <v>312</v>
      </c>
      <c r="F136" t="s">
        <v>313</v>
      </c>
      <c r="G136" s="4">
        <v>3064.0000000000005</v>
      </c>
      <c r="H136" s="7">
        <v>2</v>
      </c>
      <c r="I136" s="5">
        <v>0</v>
      </c>
      <c r="J136" s="5">
        <v>0</v>
      </c>
      <c r="K136" s="8">
        <v>0</v>
      </c>
      <c r="L136" s="5">
        <v>0</v>
      </c>
      <c r="M136" s="7">
        <v>2</v>
      </c>
      <c r="N136" s="5">
        <v>0</v>
      </c>
      <c r="O136" s="5">
        <v>0</v>
      </c>
      <c r="P136" s="5">
        <v>0</v>
      </c>
      <c r="Q136" s="5">
        <v>11437</v>
      </c>
      <c r="R136" s="5">
        <v>2</v>
      </c>
      <c r="S136" s="5">
        <v>317.6944444444444</v>
      </c>
      <c r="T136" s="5">
        <v>476.54166666666663</v>
      </c>
      <c r="U136" s="5">
        <v>794.23611111111109</v>
      </c>
      <c r="V136" s="26">
        <f>SUM(sev_pin_pro[[#This Row],[Total IDPs PiN]],sev_pin_pro[[#This Row],[Total Returnees PiN]],sev_pin_pro[[#This Row],[Total HC PiN]])</f>
        <v>794.23611111111109</v>
      </c>
    </row>
    <row r="137" spans="1:22" ht="15" x14ac:dyDescent="0.25">
      <c r="A137" t="s">
        <v>287</v>
      </c>
      <c r="B137" t="s">
        <v>288</v>
      </c>
      <c r="C137" t="s">
        <v>303</v>
      </c>
      <c r="D137" t="s">
        <v>304</v>
      </c>
      <c r="E137" t="s">
        <v>314</v>
      </c>
      <c r="F137" t="s">
        <v>315</v>
      </c>
      <c r="G137" s="4">
        <v>1374</v>
      </c>
      <c r="H137" s="7">
        <v>2</v>
      </c>
      <c r="I137" s="5">
        <v>0</v>
      </c>
      <c r="J137" s="5">
        <v>0</v>
      </c>
      <c r="K137" s="8">
        <v>0</v>
      </c>
      <c r="L137" s="5">
        <v>0</v>
      </c>
      <c r="M137" s="7">
        <v>2</v>
      </c>
      <c r="N137" s="5">
        <v>0</v>
      </c>
      <c r="O137" s="5">
        <v>0</v>
      </c>
      <c r="P137" s="5">
        <v>0</v>
      </c>
      <c r="Q137" s="5">
        <v>10509</v>
      </c>
      <c r="R137" s="5">
        <v>2</v>
      </c>
      <c r="S137" s="5">
        <v>0</v>
      </c>
      <c r="T137" s="5">
        <v>719.79452054794513</v>
      </c>
      <c r="U137" s="5">
        <v>719.79452054794513</v>
      </c>
      <c r="V137" s="26">
        <f>SUM(sev_pin_pro[[#This Row],[Total IDPs PiN]],sev_pin_pro[[#This Row],[Total Returnees PiN]],sev_pin_pro[[#This Row],[Total HC PiN]])</f>
        <v>719.79452054794513</v>
      </c>
    </row>
    <row r="138" spans="1:22" ht="15" x14ac:dyDescent="0.25">
      <c r="A138" t="s">
        <v>287</v>
      </c>
      <c r="B138" t="s">
        <v>288</v>
      </c>
      <c r="C138" t="s">
        <v>316</v>
      </c>
      <c r="D138" t="s">
        <v>317</v>
      </c>
      <c r="E138" t="s">
        <v>318</v>
      </c>
      <c r="F138" t="s">
        <v>317</v>
      </c>
      <c r="G138" s="4">
        <v>1011</v>
      </c>
      <c r="H138" s="7">
        <v>2</v>
      </c>
      <c r="I138" s="5">
        <v>0</v>
      </c>
      <c r="J138" s="5">
        <v>0</v>
      </c>
      <c r="K138" s="8">
        <v>0</v>
      </c>
      <c r="L138" s="5">
        <v>4167</v>
      </c>
      <c r="M138" s="7">
        <v>2</v>
      </c>
      <c r="N138" s="5">
        <v>0</v>
      </c>
      <c r="O138" s="5">
        <v>0</v>
      </c>
      <c r="P138" s="5">
        <v>0</v>
      </c>
      <c r="Q138" s="5">
        <v>25996</v>
      </c>
      <c r="R138" s="5">
        <v>2</v>
      </c>
      <c r="S138" s="5">
        <v>382.29411764705884</v>
      </c>
      <c r="T138" s="5">
        <v>0</v>
      </c>
      <c r="U138" s="5">
        <v>382.29411764705884</v>
      </c>
      <c r="V138" s="26">
        <f>SUM(sev_pin_pro[[#This Row],[Total IDPs PiN]],sev_pin_pro[[#This Row],[Total Returnees PiN]],sev_pin_pro[[#This Row],[Total HC PiN]])</f>
        <v>382.29411764705884</v>
      </c>
    </row>
    <row r="139" spans="1:22" ht="15" x14ac:dyDescent="0.25">
      <c r="A139" t="s">
        <v>287</v>
      </c>
      <c r="B139" t="s">
        <v>288</v>
      </c>
      <c r="C139" t="s">
        <v>316</v>
      </c>
      <c r="D139" t="s">
        <v>317</v>
      </c>
      <c r="E139" t="s">
        <v>319</v>
      </c>
      <c r="F139" t="s">
        <v>320</v>
      </c>
      <c r="G139" s="4">
        <v>349</v>
      </c>
      <c r="H139" s="7">
        <v>2</v>
      </c>
      <c r="I139" s="5">
        <v>0</v>
      </c>
      <c r="J139" s="5">
        <v>0</v>
      </c>
      <c r="K139" s="8">
        <v>0</v>
      </c>
      <c r="L139" s="5">
        <v>1053</v>
      </c>
      <c r="M139" s="7">
        <v>3</v>
      </c>
      <c r="N139" s="5">
        <v>0</v>
      </c>
      <c r="O139" s="5">
        <v>210.60000000000002</v>
      </c>
      <c r="P139" s="5">
        <v>210.60000000000002</v>
      </c>
      <c r="Q139" s="5">
        <v>7891</v>
      </c>
      <c r="R139" s="5">
        <v>2</v>
      </c>
      <c r="S139" s="5">
        <v>0</v>
      </c>
      <c r="T139" s="5">
        <v>129.36065573770492</v>
      </c>
      <c r="U139" s="5">
        <v>129.36065573770492</v>
      </c>
      <c r="V139" s="26">
        <f>SUM(sev_pin_pro[[#This Row],[Total IDPs PiN]],sev_pin_pro[[#This Row],[Total Returnees PiN]],sev_pin_pro[[#This Row],[Total HC PiN]])</f>
        <v>339.96065573770494</v>
      </c>
    </row>
    <row r="140" spans="1:22" ht="15" x14ac:dyDescent="0.25">
      <c r="A140" t="s">
        <v>287</v>
      </c>
      <c r="B140" t="s">
        <v>288</v>
      </c>
      <c r="C140" t="s">
        <v>316</v>
      </c>
      <c r="D140" t="s">
        <v>317</v>
      </c>
      <c r="E140" t="s">
        <v>321</v>
      </c>
      <c r="F140" t="s">
        <v>322</v>
      </c>
      <c r="G140" s="4">
        <v>130.99999999999997</v>
      </c>
      <c r="H140" s="7">
        <v>2</v>
      </c>
      <c r="I140" s="5">
        <v>0</v>
      </c>
      <c r="J140" s="5">
        <v>0</v>
      </c>
      <c r="K140" s="8">
        <v>0</v>
      </c>
      <c r="L140" s="5">
        <v>0</v>
      </c>
      <c r="M140" s="7">
        <v>2</v>
      </c>
      <c r="N140" s="5">
        <v>0</v>
      </c>
      <c r="O140" s="5">
        <v>0</v>
      </c>
      <c r="P140" s="5">
        <v>0</v>
      </c>
      <c r="Q140" s="5">
        <v>4350</v>
      </c>
      <c r="R140" s="5">
        <v>2</v>
      </c>
      <c r="S140" s="5">
        <v>0</v>
      </c>
      <c r="T140" s="5">
        <v>60.416666666666664</v>
      </c>
      <c r="U140" s="5">
        <v>60.416666666666664</v>
      </c>
      <c r="V140" s="26">
        <f>SUM(sev_pin_pro[[#This Row],[Total IDPs PiN]],sev_pin_pro[[#This Row],[Total Returnees PiN]],sev_pin_pro[[#This Row],[Total HC PiN]])</f>
        <v>60.416666666666664</v>
      </c>
    </row>
    <row r="141" spans="1:22" ht="15" x14ac:dyDescent="0.25">
      <c r="A141" t="s">
        <v>287</v>
      </c>
      <c r="B141" t="s">
        <v>288</v>
      </c>
      <c r="C141" t="s">
        <v>316</v>
      </c>
      <c r="D141" t="s">
        <v>317</v>
      </c>
      <c r="E141" t="s">
        <v>323</v>
      </c>
      <c r="F141" t="s">
        <v>324</v>
      </c>
      <c r="G141" s="4">
        <v>29</v>
      </c>
      <c r="H141" s="7">
        <v>2</v>
      </c>
      <c r="I141" s="5">
        <v>0</v>
      </c>
      <c r="J141" s="5">
        <v>0</v>
      </c>
      <c r="K141" s="8">
        <v>0</v>
      </c>
      <c r="L141" s="5">
        <v>2471</v>
      </c>
      <c r="M141" s="7">
        <v>2</v>
      </c>
      <c r="N141" s="5">
        <v>0</v>
      </c>
      <c r="O141" s="5">
        <v>290.70588235294116</v>
      </c>
      <c r="P141" s="5">
        <v>290.70588235294116</v>
      </c>
      <c r="Q141" s="5">
        <v>4278</v>
      </c>
      <c r="R141" s="5">
        <v>2</v>
      </c>
      <c r="S141" s="5">
        <v>190.13333333333335</v>
      </c>
      <c r="T141" s="5">
        <v>285.2</v>
      </c>
      <c r="U141" s="5">
        <v>475.33333333333337</v>
      </c>
      <c r="V141" s="26">
        <f>SUM(sev_pin_pro[[#This Row],[Total IDPs PiN]],sev_pin_pro[[#This Row],[Total Returnees PiN]],sev_pin_pro[[#This Row],[Total HC PiN]])</f>
        <v>766.03921568627447</v>
      </c>
    </row>
    <row r="142" spans="1:22" ht="15" x14ac:dyDescent="0.25">
      <c r="A142" t="s">
        <v>287</v>
      </c>
      <c r="B142" t="s">
        <v>288</v>
      </c>
      <c r="C142" t="s">
        <v>316</v>
      </c>
      <c r="D142" t="s">
        <v>317</v>
      </c>
      <c r="E142" t="s">
        <v>325</v>
      </c>
      <c r="F142" t="s">
        <v>326</v>
      </c>
      <c r="G142" s="4">
        <v>812.00000000000011</v>
      </c>
      <c r="H142" s="7">
        <v>2</v>
      </c>
      <c r="I142" s="5">
        <v>0</v>
      </c>
      <c r="J142" s="5">
        <v>0</v>
      </c>
      <c r="K142" s="8">
        <v>0</v>
      </c>
      <c r="L142" s="5">
        <v>0</v>
      </c>
      <c r="M142" s="7">
        <v>2</v>
      </c>
      <c r="N142" s="5">
        <v>0</v>
      </c>
      <c r="O142" s="5">
        <v>0</v>
      </c>
      <c r="P142" s="5">
        <v>0</v>
      </c>
      <c r="Q142" s="5">
        <v>10058</v>
      </c>
      <c r="R142" s="5">
        <v>2</v>
      </c>
      <c r="S142" s="5">
        <v>536.42666666666673</v>
      </c>
      <c r="T142" s="5">
        <v>0</v>
      </c>
      <c r="U142" s="5">
        <v>536.42666666666673</v>
      </c>
      <c r="V142" s="26">
        <f>SUM(sev_pin_pro[[#This Row],[Total IDPs PiN]],sev_pin_pro[[#This Row],[Total Returnees PiN]],sev_pin_pro[[#This Row],[Total HC PiN]])</f>
        <v>536.42666666666673</v>
      </c>
    </row>
    <row r="143" spans="1:22" ht="15" x14ac:dyDescent="0.25">
      <c r="A143" t="s">
        <v>287</v>
      </c>
      <c r="B143" t="s">
        <v>288</v>
      </c>
      <c r="C143" t="s">
        <v>327</v>
      </c>
      <c r="D143" t="s">
        <v>328</v>
      </c>
      <c r="E143" t="s">
        <v>329</v>
      </c>
      <c r="F143" t="s">
        <v>328</v>
      </c>
      <c r="G143" s="4">
        <v>5944</v>
      </c>
      <c r="H143" s="7">
        <v>2</v>
      </c>
      <c r="I143" s="5">
        <v>0</v>
      </c>
      <c r="J143" s="5">
        <v>0</v>
      </c>
      <c r="K143" s="8">
        <v>0</v>
      </c>
      <c r="L143" s="5">
        <v>5</v>
      </c>
      <c r="M143" s="7">
        <v>2</v>
      </c>
      <c r="N143" s="5">
        <v>0</v>
      </c>
      <c r="O143" s="5">
        <v>0</v>
      </c>
      <c r="P143" s="5">
        <v>0</v>
      </c>
      <c r="Q143" s="5">
        <v>42170</v>
      </c>
      <c r="R143" s="5">
        <v>2</v>
      </c>
      <c r="S143" s="5">
        <v>0</v>
      </c>
      <c r="T143" s="5">
        <v>0</v>
      </c>
      <c r="U143" s="5">
        <v>0</v>
      </c>
      <c r="V143" s="26">
        <f>SUM(sev_pin_pro[[#This Row],[Total IDPs PiN]],sev_pin_pro[[#This Row],[Total Returnees PiN]],sev_pin_pro[[#This Row],[Total HC PiN]])</f>
        <v>0</v>
      </c>
    </row>
    <row r="144" spans="1:22" ht="15" x14ac:dyDescent="0.25">
      <c r="A144" t="s">
        <v>287</v>
      </c>
      <c r="B144" t="s">
        <v>288</v>
      </c>
      <c r="C144" t="s">
        <v>327</v>
      </c>
      <c r="D144" t="s">
        <v>328</v>
      </c>
      <c r="E144" t="s">
        <v>330</v>
      </c>
      <c r="F144" t="s">
        <v>331</v>
      </c>
      <c r="G144" s="4">
        <v>258</v>
      </c>
      <c r="H144" s="7">
        <v>2</v>
      </c>
      <c r="I144" s="5">
        <v>0</v>
      </c>
      <c r="J144" s="5">
        <v>0</v>
      </c>
      <c r="K144" s="8">
        <v>0</v>
      </c>
      <c r="L144" s="5">
        <v>0</v>
      </c>
      <c r="M144" s="7">
        <v>2</v>
      </c>
      <c r="N144" s="5">
        <v>0</v>
      </c>
      <c r="O144" s="5">
        <v>0</v>
      </c>
      <c r="P144" s="5">
        <v>0</v>
      </c>
      <c r="Q144" s="5">
        <v>6185</v>
      </c>
      <c r="R144" s="5">
        <v>2</v>
      </c>
      <c r="S144" s="5">
        <v>257.70833333333331</v>
      </c>
      <c r="T144" s="5">
        <v>85.902777777777771</v>
      </c>
      <c r="U144" s="5">
        <v>343.61111111111109</v>
      </c>
      <c r="V144" s="26">
        <f>SUM(sev_pin_pro[[#This Row],[Total IDPs PiN]],sev_pin_pro[[#This Row],[Total Returnees PiN]],sev_pin_pro[[#This Row],[Total HC PiN]])</f>
        <v>343.61111111111109</v>
      </c>
    </row>
    <row r="145" spans="1:22" ht="15" x14ac:dyDescent="0.25">
      <c r="A145" t="s">
        <v>287</v>
      </c>
      <c r="B145" t="s">
        <v>288</v>
      </c>
      <c r="C145" t="s">
        <v>327</v>
      </c>
      <c r="D145" t="s">
        <v>328</v>
      </c>
      <c r="E145" t="s">
        <v>332</v>
      </c>
      <c r="F145" t="s">
        <v>333</v>
      </c>
      <c r="G145" s="4">
        <v>2262</v>
      </c>
      <c r="H145" s="7">
        <v>3</v>
      </c>
      <c r="I145" s="5">
        <v>0</v>
      </c>
      <c r="J145" s="5">
        <v>1131</v>
      </c>
      <c r="K145" s="8">
        <v>1131</v>
      </c>
      <c r="L145" s="5">
        <v>8</v>
      </c>
      <c r="M145" s="7">
        <v>2</v>
      </c>
      <c r="N145" s="5">
        <v>0</v>
      </c>
      <c r="O145" s="5">
        <v>0</v>
      </c>
      <c r="P145" s="5">
        <v>0</v>
      </c>
      <c r="Q145" s="5">
        <v>15848</v>
      </c>
      <c r="R145" s="5">
        <v>2</v>
      </c>
      <c r="S145" s="5">
        <v>812.71794871794873</v>
      </c>
      <c r="T145" s="5">
        <v>812.71794871794873</v>
      </c>
      <c r="U145" s="5">
        <v>1625.4358974358975</v>
      </c>
      <c r="V145" s="26">
        <f>SUM(sev_pin_pro[[#This Row],[Total IDPs PiN]],sev_pin_pro[[#This Row],[Total Returnees PiN]],sev_pin_pro[[#This Row],[Total HC PiN]])</f>
        <v>2756.4358974358975</v>
      </c>
    </row>
    <row r="146" spans="1:22" ht="15" x14ac:dyDescent="0.25">
      <c r="A146" t="s">
        <v>287</v>
      </c>
      <c r="B146" t="s">
        <v>288</v>
      </c>
      <c r="C146" t="s">
        <v>327</v>
      </c>
      <c r="D146" t="s">
        <v>328</v>
      </c>
      <c r="E146" t="s">
        <v>334</v>
      </c>
      <c r="F146" t="s">
        <v>335</v>
      </c>
      <c r="G146" s="4">
        <v>208</v>
      </c>
      <c r="H146" s="7">
        <v>2</v>
      </c>
      <c r="I146" s="5">
        <v>0</v>
      </c>
      <c r="J146" s="5">
        <v>0</v>
      </c>
      <c r="K146" s="8">
        <v>0</v>
      </c>
      <c r="L146" s="5">
        <v>0</v>
      </c>
      <c r="M146" s="7">
        <v>2</v>
      </c>
      <c r="N146" s="5">
        <v>0</v>
      </c>
      <c r="O146" s="5">
        <v>0</v>
      </c>
      <c r="P146" s="5">
        <v>0</v>
      </c>
      <c r="Q146" s="5">
        <v>6513</v>
      </c>
      <c r="R146" s="5">
        <v>2</v>
      </c>
      <c r="S146" s="5">
        <v>0</v>
      </c>
      <c r="T146" s="5">
        <v>89.219178082191775</v>
      </c>
      <c r="U146" s="5">
        <v>89.219178082191775</v>
      </c>
      <c r="V146" s="26">
        <f>SUM(sev_pin_pro[[#This Row],[Total IDPs PiN]],sev_pin_pro[[#This Row],[Total Returnees PiN]],sev_pin_pro[[#This Row],[Total HC PiN]])</f>
        <v>89.219178082191775</v>
      </c>
    </row>
    <row r="147" spans="1:22" ht="15" x14ac:dyDescent="0.25">
      <c r="A147" t="s">
        <v>336</v>
      </c>
      <c r="B147" t="s">
        <v>337</v>
      </c>
      <c r="C147" t="s">
        <v>338</v>
      </c>
      <c r="D147" t="s">
        <v>337</v>
      </c>
      <c r="E147" t="s">
        <v>339</v>
      </c>
      <c r="F147" t="s">
        <v>337</v>
      </c>
      <c r="G147" s="4">
        <v>115294</v>
      </c>
      <c r="H147" s="7">
        <v>2</v>
      </c>
      <c r="I147" s="5">
        <v>7951.3103448275842</v>
      </c>
      <c r="J147" s="5">
        <v>0</v>
      </c>
      <c r="K147" s="8">
        <v>7951.3103448275842</v>
      </c>
      <c r="L147" s="5">
        <v>74642</v>
      </c>
      <c r="M147" s="7">
        <v>2</v>
      </c>
      <c r="N147" s="5">
        <v>0</v>
      </c>
      <c r="O147" s="5">
        <v>0</v>
      </c>
      <c r="P147" s="5">
        <v>0</v>
      </c>
      <c r="Q147" s="5">
        <v>131894</v>
      </c>
      <c r="R147" s="5">
        <v>2</v>
      </c>
      <c r="S147" s="5">
        <v>0</v>
      </c>
      <c r="T147" s="5">
        <v>3216.9268292682959</v>
      </c>
      <c r="U147" s="5">
        <v>3216.9268292682959</v>
      </c>
      <c r="V147" s="26">
        <f>SUM(sev_pin_pro[[#This Row],[Total IDPs PiN]],sev_pin_pro[[#This Row],[Total Returnees PiN]],sev_pin_pro[[#This Row],[Total HC PiN]])</f>
        <v>11168.237174095881</v>
      </c>
    </row>
    <row r="148" spans="1:22" ht="15" x14ac:dyDescent="0.25">
      <c r="A148" t="s">
        <v>336</v>
      </c>
      <c r="B148" t="s">
        <v>337</v>
      </c>
      <c r="C148" t="s">
        <v>338</v>
      </c>
      <c r="D148" t="s">
        <v>337</v>
      </c>
      <c r="E148" t="s">
        <v>340</v>
      </c>
      <c r="F148" t="s">
        <v>341</v>
      </c>
      <c r="G148" s="4">
        <v>80</v>
      </c>
      <c r="H148" s="7">
        <v>2</v>
      </c>
      <c r="I148" s="5">
        <v>0</v>
      </c>
      <c r="J148" s="5">
        <v>0</v>
      </c>
      <c r="K148" s="8">
        <v>0</v>
      </c>
      <c r="L148" s="5">
        <v>21925</v>
      </c>
      <c r="M148" s="7">
        <v>2</v>
      </c>
      <c r="N148" s="5">
        <v>2361.1538461538462</v>
      </c>
      <c r="O148" s="5">
        <v>337.30769230769232</v>
      </c>
      <c r="P148" s="5">
        <v>2698.4615384615386</v>
      </c>
      <c r="Q148" s="5">
        <v>13612</v>
      </c>
      <c r="R148" s="5">
        <v>2</v>
      </c>
      <c r="S148" s="5">
        <v>0</v>
      </c>
      <c r="T148" s="5">
        <v>0</v>
      </c>
      <c r="U148" s="5">
        <v>0</v>
      </c>
      <c r="V148" s="26">
        <f>SUM(sev_pin_pro[[#This Row],[Total IDPs PiN]],sev_pin_pro[[#This Row],[Total Returnees PiN]],sev_pin_pro[[#This Row],[Total HC PiN]])</f>
        <v>2698.4615384615386</v>
      </c>
    </row>
    <row r="149" spans="1:22" ht="15" x14ac:dyDescent="0.25">
      <c r="A149" t="s">
        <v>336</v>
      </c>
      <c r="B149" t="s">
        <v>337</v>
      </c>
      <c r="C149" t="s">
        <v>338</v>
      </c>
      <c r="D149" t="s">
        <v>337</v>
      </c>
      <c r="E149" t="s">
        <v>342</v>
      </c>
      <c r="F149" t="s">
        <v>343</v>
      </c>
      <c r="G149" s="4">
        <v>17074</v>
      </c>
      <c r="H149" s="7">
        <v>2</v>
      </c>
      <c r="I149" s="5">
        <v>0</v>
      </c>
      <c r="J149" s="5">
        <v>975.65714285714284</v>
      </c>
      <c r="K149" s="8">
        <v>975.65714285714284</v>
      </c>
      <c r="L149" s="5">
        <v>430</v>
      </c>
      <c r="M149" s="7">
        <v>2</v>
      </c>
      <c r="N149" s="5">
        <v>0</v>
      </c>
      <c r="O149" s="5">
        <v>0</v>
      </c>
      <c r="P149" s="5">
        <v>0</v>
      </c>
      <c r="Q149" s="5">
        <v>18813.000000000004</v>
      </c>
      <c r="R149" s="5">
        <v>2</v>
      </c>
      <c r="S149" s="5">
        <v>0</v>
      </c>
      <c r="T149" s="5">
        <v>0</v>
      </c>
      <c r="U149" s="5">
        <v>0</v>
      </c>
      <c r="V149" s="26">
        <f>SUM(sev_pin_pro[[#This Row],[Total IDPs PiN]],sev_pin_pro[[#This Row],[Total Returnees PiN]],sev_pin_pro[[#This Row],[Total HC PiN]])</f>
        <v>975.65714285714284</v>
      </c>
    </row>
    <row r="150" spans="1:22" ht="15" x14ac:dyDescent="0.25">
      <c r="A150" t="s">
        <v>336</v>
      </c>
      <c r="B150" t="s">
        <v>337</v>
      </c>
      <c r="C150" t="s">
        <v>338</v>
      </c>
      <c r="D150" t="s">
        <v>337</v>
      </c>
      <c r="E150" t="s">
        <v>344</v>
      </c>
      <c r="F150" t="s">
        <v>345</v>
      </c>
      <c r="G150" s="4">
        <v>27.999999999999996</v>
      </c>
      <c r="H150" s="7">
        <v>2</v>
      </c>
      <c r="I150" s="5">
        <v>0</v>
      </c>
      <c r="J150" s="5">
        <v>0</v>
      </c>
      <c r="K150" s="8">
        <v>0</v>
      </c>
      <c r="L150" s="5">
        <v>40457</v>
      </c>
      <c r="M150" s="7">
        <v>3</v>
      </c>
      <c r="N150" s="5">
        <v>0</v>
      </c>
      <c r="O150" s="5">
        <v>8200.7432432432433</v>
      </c>
      <c r="P150" s="5">
        <v>8200.7432432432433</v>
      </c>
      <c r="Q150" s="5">
        <v>13414</v>
      </c>
      <c r="R150" s="5">
        <v>2</v>
      </c>
      <c r="S150" s="5">
        <v>0</v>
      </c>
      <c r="T150" s="5">
        <v>0</v>
      </c>
      <c r="U150" s="5">
        <v>0</v>
      </c>
      <c r="V150" s="26">
        <f>SUM(sev_pin_pro[[#This Row],[Total IDPs PiN]],sev_pin_pro[[#This Row],[Total Returnees PiN]],sev_pin_pro[[#This Row],[Total HC PiN]])</f>
        <v>8200.7432432432433</v>
      </c>
    </row>
    <row r="151" spans="1:22" ht="15" x14ac:dyDescent="0.25">
      <c r="A151" t="s">
        <v>336</v>
      </c>
      <c r="B151" t="s">
        <v>337</v>
      </c>
      <c r="C151" t="s">
        <v>338</v>
      </c>
      <c r="D151" t="s">
        <v>337</v>
      </c>
      <c r="E151" t="s">
        <v>346</v>
      </c>
      <c r="F151" t="s">
        <v>347</v>
      </c>
      <c r="G151" s="4">
        <v>3141</v>
      </c>
      <c r="H151" s="7">
        <v>2</v>
      </c>
      <c r="I151" s="5">
        <v>0</v>
      </c>
      <c r="J151" s="5">
        <v>0</v>
      </c>
      <c r="K151" s="8">
        <v>0</v>
      </c>
      <c r="L151" s="5">
        <v>3399.9999999999995</v>
      </c>
      <c r="M151" s="7">
        <v>2</v>
      </c>
      <c r="N151" s="5">
        <v>0</v>
      </c>
      <c r="O151" s="5">
        <v>0</v>
      </c>
      <c r="P151" s="5">
        <v>0</v>
      </c>
      <c r="Q151" s="5">
        <v>9795.9999999999982</v>
      </c>
      <c r="R151" s="5">
        <v>2</v>
      </c>
      <c r="S151" s="5">
        <v>0</v>
      </c>
      <c r="T151" s="5">
        <v>0</v>
      </c>
      <c r="U151" s="5">
        <v>0</v>
      </c>
      <c r="V151" s="26">
        <f>SUM(sev_pin_pro[[#This Row],[Total IDPs PiN]],sev_pin_pro[[#This Row],[Total Returnees PiN]],sev_pin_pro[[#This Row],[Total HC PiN]])</f>
        <v>0</v>
      </c>
    </row>
    <row r="152" spans="1:22" ht="15" x14ac:dyDescent="0.25">
      <c r="A152" t="s">
        <v>336</v>
      </c>
      <c r="B152" t="s">
        <v>337</v>
      </c>
      <c r="C152" t="s">
        <v>338</v>
      </c>
      <c r="D152" t="s">
        <v>337</v>
      </c>
      <c r="E152" t="s">
        <v>348</v>
      </c>
      <c r="F152" t="s">
        <v>349</v>
      </c>
      <c r="G152" s="4">
        <v>162457</v>
      </c>
      <c r="H152" s="7">
        <v>2</v>
      </c>
      <c r="I152" s="5">
        <v>0</v>
      </c>
      <c r="J152" s="5">
        <v>3692.2045454545414</v>
      </c>
      <c r="K152" s="8">
        <v>3692.2045454545414</v>
      </c>
      <c r="L152" s="5">
        <v>3591</v>
      </c>
      <c r="M152" s="7">
        <v>2</v>
      </c>
      <c r="N152" s="5">
        <v>0</v>
      </c>
      <c r="O152" s="5">
        <v>0</v>
      </c>
      <c r="P152" s="5">
        <v>0</v>
      </c>
      <c r="Q152" s="5">
        <v>70530</v>
      </c>
      <c r="R152" s="5">
        <v>2</v>
      </c>
      <c r="S152" s="5">
        <v>0</v>
      </c>
      <c r="T152" s="5">
        <v>2275.161290322581</v>
      </c>
      <c r="U152" s="5">
        <v>2275.161290322581</v>
      </c>
      <c r="V152" s="26">
        <f>SUM(sev_pin_pro[[#This Row],[Total IDPs PiN]],sev_pin_pro[[#This Row],[Total Returnees PiN]],sev_pin_pro[[#This Row],[Total HC PiN]])</f>
        <v>5967.3658357771219</v>
      </c>
    </row>
    <row r="153" spans="1:22" ht="15" x14ac:dyDescent="0.25">
      <c r="A153" t="s">
        <v>336</v>
      </c>
      <c r="B153" t="s">
        <v>337</v>
      </c>
      <c r="C153" t="s">
        <v>338</v>
      </c>
      <c r="D153" t="s">
        <v>337</v>
      </c>
      <c r="E153" t="s">
        <v>350</v>
      </c>
      <c r="F153" t="s">
        <v>351</v>
      </c>
      <c r="G153" s="4">
        <v>3943</v>
      </c>
      <c r="H153" s="7">
        <v>2</v>
      </c>
      <c r="I153" s="5">
        <v>0</v>
      </c>
      <c r="J153" s="5">
        <v>0</v>
      </c>
      <c r="K153" s="8">
        <v>0</v>
      </c>
      <c r="L153" s="5">
        <v>1180</v>
      </c>
      <c r="M153" s="7">
        <v>2</v>
      </c>
      <c r="N153" s="5">
        <v>0</v>
      </c>
      <c r="O153" s="5">
        <v>0</v>
      </c>
      <c r="P153" s="5">
        <v>0</v>
      </c>
      <c r="Q153" s="5">
        <v>9222</v>
      </c>
      <c r="R153" s="5">
        <v>2</v>
      </c>
      <c r="S153" s="5">
        <v>0</v>
      </c>
      <c r="T153" s="5">
        <v>0</v>
      </c>
      <c r="U153" s="5">
        <v>0</v>
      </c>
      <c r="V153" s="26">
        <f>SUM(sev_pin_pro[[#This Row],[Total IDPs PiN]],sev_pin_pro[[#This Row],[Total Returnees PiN]],sev_pin_pro[[#This Row],[Total HC PiN]])</f>
        <v>0</v>
      </c>
    </row>
    <row r="154" spans="1:22" ht="15" x14ac:dyDescent="0.25">
      <c r="A154" t="s">
        <v>336</v>
      </c>
      <c r="B154" t="s">
        <v>337</v>
      </c>
      <c r="C154" t="s">
        <v>352</v>
      </c>
      <c r="D154" t="s">
        <v>353</v>
      </c>
      <c r="E154" t="s">
        <v>354</v>
      </c>
      <c r="F154" t="s">
        <v>355</v>
      </c>
      <c r="G154" s="4">
        <v>0</v>
      </c>
      <c r="H154" s="7">
        <v>2</v>
      </c>
      <c r="I154" s="5">
        <v>0</v>
      </c>
      <c r="J154" s="5">
        <v>0</v>
      </c>
      <c r="K154" s="8">
        <v>0</v>
      </c>
      <c r="L154" s="5">
        <v>73582</v>
      </c>
      <c r="M154" s="7">
        <v>3</v>
      </c>
      <c r="N154" s="5">
        <v>0</v>
      </c>
      <c r="O154" s="5">
        <v>22175.39726027393</v>
      </c>
      <c r="P154" s="5">
        <v>22175.39726027393</v>
      </c>
      <c r="Q154" s="5">
        <v>35451</v>
      </c>
      <c r="R154" s="5">
        <v>2</v>
      </c>
      <c r="S154" s="5">
        <v>5908.5</v>
      </c>
      <c r="T154" s="5">
        <v>0</v>
      </c>
      <c r="U154" s="5">
        <v>5908.5</v>
      </c>
      <c r="V154" s="26">
        <f>SUM(sev_pin_pro[[#This Row],[Total IDPs PiN]],sev_pin_pro[[#This Row],[Total Returnees PiN]],sev_pin_pro[[#This Row],[Total HC PiN]])</f>
        <v>28083.89726027393</v>
      </c>
    </row>
    <row r="155" spans="1:22" ht="15" x14ac:dyDescent="0.25">
      <c r="A155" t="s">
        <v>336</v>
      </c>
      <c r="B155" t="s">
        <v>337</v>
      </c>
      <c r="C155" t="s">
        <v>352</v>
      </c>
      <c r="D155" t="s">
        <v>353</v>
      </c>
      <c r="E155" t="s">
        <v>356</v>
      </c>
      <c r="F155" t="s">
        <v>357</v>
      </c>
      <c r="G155" s="4">
        <v>1321.9999999999998</v>
      </c>
      <c r="H155" s="7">
        <v>5</v>
      </c>
      <c r="I155" s="5">
        <v>264.39999999999998</v>
      </c>
      <c r="J155" s="5">
        <v>0</v>
      </c>
      <c r="K155" s="8">
        <v>264.39999999999998</v>
      </c>
      <c r="L155" s="5">
        <v>24030</v>
      </c>
      <c r="M155" s="7">
        <v>2</v>
      </c>
      <c r="N155" s="5">
        <v>942.35294117647061</v>
      </c>
      <c r="O155" s="5">
        <v>471.1764705882353</v>
      </c>
      <c r="P155" s="5">
        <v>1413.5294117647059</v>
      </c>
      <c r="Q155" s="5">
        <v>14779.999999999998</v>
      </c>
      <c r="R155" s="5">
        <v>2</v>
      </c>
      <c r="S155" s="5">
        <v>869.41176470588221</v>
      </c>
      <c r="T155" s="5">
        <v>869.41176470588221</v>
      </c>
      <c r="U155" s="5">
        <v>1738.8235294117644</v>
      </c>
      <c r="V155" s="26">
        <f>SUM(sev_pin_pro[[#This Row],[Total IDPs PiN]],sev_pin_pro[[#This Row],[Total Returnees PiN]],sev_pin_pro[[#This Row],[Total HC PiN]])</f>
        <v>3416.7529411764704</v>
      </c>
    </row>
    <row r="156" spans="1:22" ht="15" x14ac:dyDescent="0.25">
      <c r="A156" t="s">
        <v>336</v>
      </c>
      <c r="B156" t="s">
        <v>337</v>
      </c>
      <c r="C156" t="s">
        <v>352</v>
      </c>
      <c r="D156" t="s">
        <v>353</v>
      </c>
      <c r="E156" t="s">
        <v>358</v>
      </c>
      <c r="F156" t="s">
        <v>359</v>
      </c>
      <c r="G156" s="4">
        <v>26</v>
      </c>
      <c r="H156" s="7">
        <v>2</v>
      </c>
      <c r="I156" s="5">
        <v>0</v>
      </c>
      <c r="J156" s="5">
        <v>0</v>
      </c>
      <c r="K156" s="8">
        <v>0</v>
      </c>
      <c r="L156" s="5">
        <v>34759</v>
      </c>
      <c r="M156" s="7">
        <v>2</v>
      </c>
      <c r="N156" s="5">
        <v>0</v>
      </c>
      <c r="O156" s="5">
        <v>0</v>
      </c>
      <c r="P156" s="5">
        <v>0</v>
      </c>
      <c r="Q156" s="5">
        <v>24220.000000000004</v>
      </c>
      <c r="R156" s="5">
        <v>2</v>
      </c>
      <c r="S156" s="5">
        <v>0</v>
      </c>
      <c r="T156" s="5">
        <v>0</v>
      </c>
      <c r="U156" s="5">
        <v>0</v>
      </c>
      <c r="V156" s="26">
        <f>SUM(sev_pin_pro[[#This Row],[Total IDPs PiN]],sev_pin_pro[[#This Row],[Total Returnees PiN]],sev_pin_pro[[#This Row],[Total HC PiN]])</f>
        <v>0</v>
      </c>
    </row>
    <row r="157" spans="1:22" ht="15" x14ac:dyDescent="0.25">
      <c r="A157" t="s">
        <v>336</v>
      </c>
      <c r="B157" t="s">
        <v>337</v>
      </c>
      <c r="C157" t="s">
        <v>352</v>
      </c>
      <c r="D157" t="s">
        <v>353</v>
      </c>
      <c r="E157" t="s">
        <v>360</v>
      </c>
      <c r="F157" t="s">
        <v>361</v>
      </c>
      <c r="G157" s="4">
        <v>0</v>
      </c>
      <c r="H157" s="7">
        <v>2</v>
      </c>
      <c r="I157" s="5">
        <v>0</v>
      </c>
      <c r="J157" s="5">
        <v>0</v>
      </c>
      <c r="K157" s="8">
        <v>0</v>
      </c>
      <c r="L157" s="5">
        <v>29522</v>
      </c>
      <c r="M157" s="7">
        <v>2</v>
      </c>
      <c r="N157" s="5">
        <v>0</v>
      </c>
      <c r="O157" s="5">
        <v>2361.7600000000002</v>
      </c>
      <c r="P157" s="5">
        <v>2361.7600000000002</v>
      </c>
      <c r="Q157" s="5">
        <v>20907</v>
      </c>
      <c r="R157" s="5">
        <v>2</v>
      </c>
      <c r="S157" s="5">
        <v>0</v>
      </c>
      <c r="T157" s="5">
        <v>0</v>
      </c>
      <c r="U157" s="5">
        <v>0</v>
      </c>
      <c r="V157" s="26">
        <f>SUM(sev_pin_pro[[#This Row],[Total IDPs PiN]],sev_pin_pro[[#This Row],[Total Returnees PiN]],sev_pin_pro[[#This Row],[Total HC PiN]])</f>
        <v>2361.7600000000002</v>
      </c>
    </row>
    <row r="158" spans="1:22" ht="15" x14ac:dyDescent="0.25">
      <c r="A158" t="s">
        <v>336</v>
      </c>
      <c r="B158" t="s">
        <v>337</v>
      </c>
      <c r="C158" t="s">
        <v>352</v>
      </c>
      <c r="D158" t="s">
        <v>353</v>
      </c>
      <c r="E158" t="s">
        <v>362</v>
      </c>
      <c r="F158" t="s">
        <v>363</v>
      </c>
      <c r="G158" s="4">
        <v>19</v>
      </c>
      <c r="H158" s="7">
        <v>2</v>
      </c>
      <c r="I158" s="5">
        <v>0</v>
      </c>
      <c r="J158" s="5">
        <v>0</v>
      </c>
      <c r="K158" s="8">
        <v>0</v>
      </c>
      <c r="L158" s="5">
        <v>22794</v>
      </c>
      <c r="M158" s="7">
        <v>2</v>
      </c>
      <c r="N158" s="5">
        <v>0</v>
      </c>
      <c r="O158" s="5">
        <v>0</v>
      </c>
      <c r="P158" s="5">
        <v>0</v>
      </c>
      <c r="Q158" s="5">
        <v>14007</v>
      </c>
      <c r="R158" s="5">
        <v>2</v>
      </c>
      <c r="S158" s="5">
        <v>0</v>
      </c>
      <c r="T158" s="5">
        <v>0</v>
      </c>
      <c r="U158" s="5">
        <v>0</v>
      </c>
      <c r="V158" s="26">
        <f>SUM(sev_pin_pro[[#This Row],[Total IDPs PiN]],sev_pin_pro[[#This Row],[Total Returnees PiN]],sev_pin_pro[[#This Row],[Total HC PiN]])</f>
        <v>0</v>
      </c>
    </row>
    <row r="159" spans="1:22" ht="15" x14ac:dyDescent="0.25">
      <c r="A159" t="s">
        <v>336</v>
      </c>
      <c r="B159" t="s">
        <v>337</v>
      </c>
      <c r="C159" t="s">
        <v>352</v>
      </c>
      <c r="D159" t="s">
        <v>353</v>
      </c>
      <c r="E159" t="s">
        <v>364</v>
      </c>
      <c r="F159" t="s">
        <v>365</v>
      </c>
      <c r="G159" s="4">
        <v>17</v>
      </c>
      <c r="H159" s="7">
        <v>2</v>
      </c>
      <c r="I159" s="5">
        <v>0</v>
      </c>
      <c r="J159" s="5">
        <v>0</v>
      </c>
      <c r="K159" s="8">
        <v>0</v>
      </c>
      <c r="L159" s="5">
        <v>21356</v>
      </c>
      <c r="M159" s="7">
        <v>3</v>
      </c>
      <c r="N159" s="5">
        <v>3187.4626865671639</v>
      </c>
      <c r="O159" s="5">
        <v>4781.1940298507461</v>
      </c>
      <c r="P159" s="5">
        <v>7968.6567164179105</v>
      </c>
      <c r="Q159" s="5">
        <v>10629</v>
      </c>
      <c r="R159" s="5">
        <v>5</v>
      </c>
      <c r="S159" s="5">
        <v>4724</v>
      </c>
      <c r="T159" s="5">
        <v>1181</v>
      </c>
      <c r="U159" s="5">
        <v>5905</v>
      </c>
      <c r="V159" s="26">
        <f>SUM(sev_pin_pro[[#This Row],[Total IDPs PiN]],sev_pin_pro[[#This Row],[Total Returnees PiN]],sev_pin_pro[[#This Row],[Total HC PiN]])</f>
        <v>13873.656716417911</v>
      </c>
    </row>
    <row r="160" spans="1:22" ht="15" x14ac:dyDescent="0.25">
      <c r="A160" t="s">
        <v>336</v>
      </c>
      <c r="B160" t="s">
        <v>337</v>
      </c>
      <c r="C160" t="s">
        <v>366</v>
      </c>
      <c r="D160" t="s">
        <v>367</v>
      </c>
      <c r="E160" t="s">
        <v>368</v>
      </c>
      <c r="F160" t="s">
        <v>367</v>
      </c>
      <c r="G160" s="4">
        <v>30911</v>
      </c>
      <c r="H160" s="7">
        <v>2</v>
      </c>
      <c r="I160" s="5">
        <v>0</v>
      </c>
      <c r="J160" s="5">
        <v>0</v>
      </c>
      <c r="K160" s="8">
        <v>0</v>
      </c>
      <c r="L160" s="5">
        <v>19208</v>
      </c>
      <c r="M160" s="7">
        <v>2</v>
      </c>
      <c r="N160" s="5">
        <v>0</v>
      </c>
      <c r="O160" s="5">
        <v>0</v>
      </c>
      <c r="P160" s="5">
        <v>0</v>
      </c>
      <c r="Q160" s="5">
        <v>26866.999999999996</v>
      </c>
      <c r="R160" s="5">
        <v>2</v>
      </c>
      <c r="S160" s="5">
        <v>0</v>
      </c>
      <c r="T160" s="5">
        <v>0</v>
      </c>
      <c r="U160" s="5">
        <v>0</v>
      </c>
      <c r="V160" s="26">
        <f>SUM(sev_pin_pro[[#This Row],[Total IDPs PiN]],sev_pin_pro[[#This Row],[Total Returnees PiN]],sev_pin_pro[[#This Row],[Total HC PiN]])</f>
        <v>0</v>
      </c>
    </row>
    <row r="161" spans="1:22" ht="15" x14ac:dyDescent="0.25">
      <c r="A161" t="s">
        <v>336</v>
      </c>
      <c r="B161" t="s">
        <v>337</v>
      </c>
      <c r="C161" t="s">
        <v>366</v>
      </c>
      <c r="D161" t="s">
        <v>367</v>
      </c>
      <c r="E161" t="s">
        <v>369</v>
      </c>
      <c r="F161" t="s">
        <v>370</v>
      </c>
      <c r="G161" s="4">
        <v>673020</v>
      </c>
      <c r="H161" s="7">
        <v>2</v>
      </c>
      <c r="I161" s="5">
        <v>10515.937500000007</v>
      </c>
      <c r="J161" s="5">
        <v>105159.37500000006</v>
      </c>
      <c r="K161" s="8">
        <v>115675.31250000006</v>
      </c>
      <c r="L161" s="5">
        <v>2004.0000000000002</v>
      </c>
      <c r="M161" s="7">
        <v>2</v>
      </c>
      <c r="N161" s="5">
        <v>0</v>
      </c>
      <c r="O161" s="5">
        <v>0</v>
      </c>
      <c r="P161" s="5">
        <v>0</v>
      </c>
      <c r="Q161" s="5">
        <v>190438.00000000003</v>
      </c>
      <c r="R161" s="5">
        <v>3</v>
      </c>
      <c r="S161" s="5">
        <v>21159.777777777774</v>
      </c>
      <c r="T161" s="5">
        <v>21159.777777777774</v>
      </c>
      <c r="U161" s="5">
        <v>42319.555555555547</v>
      </c>
      <c r="V161" s="26">
        <f>SUM(sev_pin_pro[[#This Row],[Total IDPs PiN]],sev_pin_pro[[#This Row],[Total Returnees PiN]],sev_pin_pro[[#This Row],[Total HC PiN]])</f>
        <v>157994.86805555562</v>
      </c>
    </row>
    <row r="162" spans="1:22" ht="15" x14ac:dyDescent="0.25">
      <c r="A162" t="s">
        <v>336</v>
      </c>
      <c r="B162" t="s">
        <v>337</v>
      </c>
      <c r="C162" t="s">
        <v>366</v>
      </c>
      <c r="D162" t="s">
        <v>367</v>
      </c>
      <c r="E162" t="s">
        <v>371</v>
      </c>
      <c r="F162" t="s">
        <v>372</v>
      </c>
      <c r="G162" s="4">
        <v>38227</v>
      </c>
      <c r="H162" s="7">
        <v>2</v>
      </c>
      <c r="I162" s="5">
        <v>0</v>
      </c>
      <c r="J162" s="5">
        <v>0</v>
      </c>
      <c r="K162" s="8">
        <v>0</v>
      </c>
      <c r="L162" s="5">
        <v>455</v>
      </c>
      <c r="M162" s="7">
        <v>2</v>
      </c>
      <c r="N162" s="5">
        <v>0</v>
      </c>
      <c r="O162" s="5">
        <v>0</v>
      </c>
      <c r="P162" s="5">
        <v>0</v>
      </c>
      <c r="Q162" s="5">
        <v>74546.999999999985</v>
      </c>
      <c r="R162" s="5">
        <v>2</v>
      </c>
      <c r="S162" s="5">
        <v>0</v>
      </c>
      <c r="T162" s="5">
        <v>0</v>
      </c>
      <c r="U162" s="5">
        <v>0</v>
      </c>
      <c r="V162" s="26">
        <f>SUM(sev_pin_pro[[#This Row],[Total IDPs PiN]],sev_pin_pro[[#This Row],[Total Returnees PiN]],sev_pin_pro[[#This Row],[Total HC PiN]])</f>
        <v>0</v>
      </c>
    </row>
    <row r="163" spans="1:22" ht="15" x14ac:dyDescent="0.25">
      <c r="A163" t="s">
        <v>336</v>
      </c>
      <c r="B163" t="s">
        <v>337</v>
      </c>
      <c r="C163" t="s">
        <v>366</v>
      </c>
      <c r="D163" t="s">
        <v>367</v>
      </c>
      <c r="E163" t="s">
        <v>373</v>
      </c>
      <c r="F163" t="s">
        <v>374</v>
      </c>
      <c r="G163" s="4">
        <v>11217</v>
      </c>
      <c r="H163" s="7">
        <v>2</v>
      </c>
      <c r="I163" s="5">
        <v>0</v>
      </c>
      <c r="J163" s="5">
        <v>0</v>
      </c>
      <c r="K163" s="8">
        <v>0</v>
      </c>
      <c r="L163" s="5">
        <v>105</v>
      </c>
      <c r="M163" s="7">
        <v>2</v>
      </c>
      <c r="N163" s="5">
        <v>0</v>
      </c>
      <c r="O163" s="5">
        <v>0</v>
      </c>
      <c r="P163" s="5">
        <v>0</v>
      </c>
      <c r="Q163" s="5">
        <v>21084</v>
      </c>
      <c r="R163" s="5">
        <v>2</v>
      </c>
      <c r="S163" s="5">
        <v>0</v>
      </c>
      <c r="T163" s="5">
        <v>2067.0588235294117</v>
      </c>
      <c r="U163" s="5">
        <v>2067.0588235294117</v>
      </c>
      <c r="V163" s="26">
        <f>SUM(sev_pin_pro[[#This Row],[Total IDPs PiN]],sev_pin_pro[[#This Row],[Total Returnees PiN]],sev_pin_pro[[#This Row],[Total HC PiN]])</f>
        <v>2067.0588235294117</v>
      </c>
    </row>
    <row r="164" spans="1:22" ht="15" x14ac:dyDescent="0.25">
      <c r="A164" t="s">
        <v>336</v>
      </c>
      <c r="B164" t="s">
        <v>337</v>
      </c>
      <c r="C164" t="s">
        <v>366</v>
      </c>
      <c r="D164" t="s">
        <v>367</v>
      </c>
      <c r="E164" t="s">
        <v>375</v>
      </c>
      <c r="F164" t="s">
        <v>376</v>
      </c>
      <c r="G164" s="4">
        <v>24194</v>
      </c>
      <c r="H164" s="7">
        <v>2</v>
      </c>
      <c r="I164" s="5">
        <v>0</v>
      </c>
      <c r="J164" s="5">
        <v>0</v>
      </c>
      <c r="K164" s="8">
        <v>0</v>
      </c>
      <c r="L164" s="5">
        <v>1047</v>
      </c>
      <c r="M164" s="7">
        <v>2</v>
      </c>
      <c r="N164" s="5">
        <v>0</v>
      </c>
      <c r="O164" s="5">
        <v>0</v>
      </c>
      <c r="P164" s="5">
        <v>0</v>
      </c>
      <c r="Q164" s="5">
        <v>40342</v>
      </c>
      <c r="R164" s="5">
        <v>2</v>
      </c>
      <c r="S164" s="5">
        <v>0</v>
      </c>
      <c r="T164" s="5">
        <v>775.80769230769238</v>
      </c>
      <c r="U164" s="5">
        <v>775.80769230769238</v>
      </c>
      <c r="V164" s="26">
        <f>SUM(sev_pin_pro[[#This Row],[Total IDPs PiN]],sev_pin_pro[[#This Row],[Total Returnees PiN]],sev_pin_pro[[#This Row],[Total HC PiN]])</f>
        <v>775.80769230769238</v>
      </c>
    </row>
    <row r="165" spans="1:22" ht="15" x14ac:dyDescent="0.25">
      <c r="A165" t="s">
        <v>336</v>
      </c>
      <c r="B165" t="s">
        <v>337</v>
      </c>
      <c r="C165" t="s">
        <v>366</v>
      </c>
      <c r="D165" t="s">
        <v>367</v>
      </c>
      <c r="E165" t="s">
        <v>377</v>
      </c>
      <c r="F165" t="s">
        <v>378</v>
      </c>
      <c r="G165" s="4">
        <v>23992</v>
      </c>
      <c r="H165" s="7">
        <v>2</v>
      </c>
      <c r="I165" s="5">
        <v>0</v>
      </c>
      <c r="J165" s="5">
        <v>0</v>
      </c>
      <c r="K165" s="8">
        <v>0</v>
      </c>
      <c r="L165" s="5">
        <v>1244</v>
      </c>
      <c r="M165" s="7">
        <v>2</v>
      </c>
      <c r="N165" s="5">
        <v>0</v>
      </c>
      <c r="O165" s="5">
        <v>0</v>
      </c>
      <c r="P165" s="5">
        <v>0</v>
      </c>
      <c r="Q165" s="5">
        <v>42465</v>
      </c>
      <c r="R165" s="5">
        <v>2</v>
      </c>
      <c r="S165" s="5">
        <v>0</v>
      </c>
      <c r="T165" s="5">
        <v>0</v>
      </c>
      <c r="U165" s="5">
        <v>0</v>
      </c>
      <c r="V165" s="26">
        <f>SUM(sev_pin_pro[[#This Row],[Total IDPs PiN]],sev_pin_pro[[#This Row],[Total Returnees PiN]],sev_pin_pro[[#This Row],[Total HC PiN]])</f>
        <v>0</v>
      </c>
    </row>
    <row r="166" spans="1:22" ht="15" x14ac:dyDescent="0.25">
      <c r="A166" t="s">
        <v>336</v>
      </c>
      <c r="B166" t="s">
        <v>337</v>
      </c>
      <c r="C166" t="s">
        <v>379</v>
      </c>
      <c r="D166" t="s">
        <v>380</v>
      </c>
      <c r="E166" t="s">
        <v>381</v>
      </c>
      <c r="F166" t="s">
        <v>380</v>
      </c>
      <c r="G166" s="4">
        <v>10707</v>
      </c>
      <c r="H166" s="7">
        <v>2</v>
      </c>
      <c r="I166" s="5">
        <v>0</v>
      </c>
      <c r="J166" s="5">
        <v>0</v>
      </c>
      <c r="K166" s="8">
        <v>0</v>
      </c>
      <c r="L166" s="5">
        <v>18869</v>
      </c>
      <c r="M166" s="7">
        <v>2</v>
      </c>
      <c r="N166" s="5">
        <v>0</v>
      </c>
      <c r="O166" s="5">
        <v>0</v>
      </c>
      <c r="P166" s="5">
        <v>0</v>
      </c>
      <c r="Q166" s="5">
        <v>75752</v>
      </c>
      <c r="R166" s="5">
        <v>2</v>
      </c>
      <c r="S166" s="5">
        <v>0</v>
      </c>
      <c r="T166" s="5">
        <v>0</v>
      </c>
      <c r="U166" s="5">
        <v>0</v>
      </c>
      <c r="V166" s="26">
        <f>SUM(sev_pin_pro[[#This Row],[Total IDPs PiN]],sev_pin_pro[[#This Row],[Total Returnees PiN]],sev_pin_pro[[#This Row],[Total HC PiN]])</f>
        <v>0</v>
      </c>
    </row>
    <row r="167" spans="1:22" ht="15" x14ac:dyDescent="0.25">
      <c r="A167" t="s">
        <v>336</v>
      </c>
      <c r="B167" t="s">
        <v>337</v>
      </c>
      <c r="C167" t="s">
        <v>379</v>
      </c>
      <c r="D167" t="s">
        <v>380</v>
      </c>
      <c r="E167" t="s">
        <v>382</v>
      </c>
      <c r="F167" t="s">
        <v>383</v>
      </c>
      <c r="G167" s="4">
        <v>21755</v>
      </c>
      <c r="H167" s="7">
        <v>2</v>
      </c>
      <c r="I167" s="5">
        <v>0</v>
      </c>
      <c r="J167" s="5">
        <v>0</v>
      </c>
      <c r="K167" s="8">
        <v>0</v>
      </c>
      <c r="L167" s="5">
        <v>2449</v>
      </c>
      <c r="M167" s="7">
        <v>2</v>
      </c>
      <c r="N167" s="5">
        <v>0</v>
      </c>
      <c r="O167" s="5">
        <v>0</v>
      </c>
      <c r="P167" s="5">
        <v>0</v>
      </c>
      <c r="Q167" s="5">
        <v>17983</v>
      </c>
      <c r="R167" s="5">
        <v>2</v>
      </c>
      <c r="S167" s="5">
        <v>0</v>
      </c>
      <c r="T167" s="5">
        <v>0</v>
      </c>
      <c r="U167" s="5">
        <v>0</v>
      </c>
      <c r="V167" s="26">
        <f>SUM(sev_pin_pro[[#This Row],[Total IDPs PiN]],sev_pin_pro[[#This Row],[Total Returnees PiN]],sev_pin_pro[[#This Row],[Total HC PiN]])</f>
        <v>0</v>
      </c>
    </row>
    <row r="168" spans="1:22" ht="15" x14ac:dyDescent="0.25">
      <c r="A168" t="s">
        <v>336</v>
      </c>
      <c r="B168" t="s">
        <v>337</v>
      </c>
      <c r="C168" t="s">
        <v>379</v>
      </c>
      <c r="D168" t="s">
        <v>380</v>
      </c>
      <c r="E168" t="s">
        <v>384</v>
      </c>
      <c r="F168" t="s">
        <v>385</v>
      </c>
      <c r="G168" s="4">
        <v>16106</v>
      </c>
      <c r="H168" s="7">
        <v>2</v>
      </c>
      <c r="I168" s="5">
        <v>0</v>
      </c>
      <c r="J168" s="5">
        <v>0</v>
      </c>
      <c r="K168" s="8">
        <v>0</v>
      </c>
      <c r="L168" s="5">
        <v>907</v>
      </c>
      <c r="M168" s="7">
        <v>2</v>
      </c>
      <c r="N168" s="5">
        <v>0</v>
      </c>
      <c r="O168" s="5">
        <v>0</v>
      </c>
      <c r="P168" s="5">
        <v>0</v>
      </c>
      <c r="Q168" s="5">
        <v>41142</v>
      </c>
      <c r="R168" s="5">
        <v>2</v>
      </c>
      <c r="S168" s="5">
        <v>0</v>
      </c>
      <c r="T168" s="5">
        <v>0</v>
      </c>
      <c r="U168" s="5">
        <v>0</v>
      </c>
      <c r="V168" s="26">
        <f>SUM(sev_pin_pro[[#This Row],[Total IDPs PiN]],sev_pin_pro[[#This Row],[Total Returnees PiN]],sev_pin_pro[[#This Row],[Total HC PiN]])</f>
        <v>0</v>
      </c>
    </row>
    <row r="169" spans="1:22" ht="15" x14ac:dyDescent="0.25">
      <c r="A169" t="s">
        <v>336</v>
      </c>
      <c r="B169" t="s">
        <v>337</v>
      </c>
      <c r="C169" t="s">
        <v>379</v>
      </c>
      <c r="D169" t="s">
        <v>380</v>
      </c>
      <c r="E169" t="s">
        <v>386</v>
      </c>
      <c r="F169" t="s">
        <v>387</v>
      </c>
      <c r="G169" s="4">
        <v>12997.000000000002</v>
      </c>
      <c r="H169" s="7">
        <v>2</v>
      </c>
      <c r="I169" s="5">
        <v>0</v>
      </c>
      <c r="J169" s="5">
        <v>0</v>
      </c>
      <c r="K169" s="8">
        <v>0</v>
      </c>
      <c r="L169" s="5">
        <v>748</v>
      </c>
      <c r="M169" s="7">
        <v>2</v>
      </c>
      <c r="N169" s="5">
        <v>0</v>
      </c>
      <c r="O169" s="5">
        <v>0</v>
      </c>
      <c r="P169" s="5">
        <v>0</v>
      </c>
      <c r="Q169" s="5">
        <v>26881</v>
      </c>
      <c r="R169" s="5">
        <v>2</v>
      </c>
      <c r="S169" s="5">
        <v>0</v>
      </c>
      <c r="T169" s="5">
        <v>0</v>
      </c>
      <c r="U169" s="5">
        <v>0</v>
      </c>
      <c r="V169" s="26">
        <f>SUM(sev_pin_pro[[#This Row],[Total IDPs PiN]],sev_pin_pro[[#This Row],[Total Returnees PiN]],sev_pin_pro[[#This Row],[Total HC PiN]])</f>
        <v>0</v>
      </c>
    </row>
    <row r="170" spans="1:22" ht="15" x14ac:dyDescent="0.25">
      <c r="A170" t="s">
        <v>336</v>
      </c>
      <c r="B170" t="s">
        <v>337</v>
      </c>
      <c r="C170" t="s">
        <v>388</v>
      </c>
      <c r="D170" t="s">
        <v>389</v>
      </c>
      <c r="E170" t="s">
        <v>390</v>
      </c>
      <c r="F170" t="s">
        <v>389</v>
      </c>
      <c r="G170" s="4">
        <v>8744</v>
      </c>
      <c r="H170" s="7">
        <v>3</v>
      </c>
      <c r="I170" s="5">
        <v>1457.3333333333335</v>
      </c>
      <c r="J170" s="5">
        <v>1457.3333333333335</v>
      </c>
      <c r="K170" s="8">
        <v>2914.666666666667</v>
      </c>
      <c r="L170" s="5">
        <v>20601</v>
      </c>
      <c r="M170" s="7">
        <v>2</v>
      </c>
      <c r="N170" s="5">
        <v>0</v>
      </c>
      <c r="O170" s="5">
        <v>1716.7500000000005</v>
      </c>
      <c r="P170" s="5">
        <v>1716.7500000000005</v>
      </c>
      <c r="Q170" s="5">
        <v>79623</v>
      </c>
      <c r="R170" s="5">
        <v>2</v>
      </c>
      <c r="S170" s="5">
        <v>6032.0454545454504</v>
      </c>
      <c r="T170" s="5">
        <v>7238.4545454545414</v>
      </c>
      <c r="U170" s="5">
        <v>13270.499999999993</v>
      </c>
      <c r="V170" s="26">
        <f>SUM(sev_pin_pro[[#This Row],[Total IDPs PiN]],sev_pin_pro[[#This Row],[Total Returnees PiN]],sev_pin_pro[[#This Row],[Total HC PiN]])</f>
        <v>17901.916666666661</v>
      </c>
    </row>
    <row r="171" spans="1:22" ht="15" x14ac:dyDescent="0.25">
      <c r="A171" t="s">
        <v>336</v>
      </c>
      <c r="B171" t="s">
        <v>337</v>
      </c>
      <c r="C171" t="s">
        <v>388</v>
      </c>
      <c r="D171" t="s">
        <v>389</v>
      </c>
      <c r="E171" t="s">
        <v>391</v>
      </c>
      <c r="F171" t="s">
        <v>392</v>
      </c>
      <c r="G171" s="4">
        <v>3439</v>
      </c>
      <c r="H171" s="7">
        <v>2</v>
      </c>
      <c r="I171" s="5">
        <v>0</v>
      </c>
      <c r="J171" s="5">
        <v>0</v>
      </c>
      <c r="K171" s="8">
        <v>0</v>
      </c>
      <c r="L171" s="5">
        <v>19818</v>
      </c>
      <c r="M171" s="7">
        <v>2</v>
      </c>
      <c r="N171" s="5">
        <v>1468</v>
      </c>
      <c r="O171" s="5">
        <v>0</v>
      </c>
      <c r="P171" s="5">
        <v>1468</v>
      </c>
      <c r="Q171" s="5">
        <v>50111</v>
      </c>
      <c r="R171" s="5">
        <v>2</v>
      </c>
      <c r="S171" s="5">
        <v>0</v>
      </c>
      <c r="T171" s="5">
        <v>0</v>
      </c>
      <c r="U171" s="5">
        <v>0</v>
      </c>
      <c r="V171" s="26">
        <f>SUM(sev_pin_pro[[#This Row],[Total IDPs PiN]],sev_pin_pro[[#This Row],[Total Returnees PiN]],sev_pin_pro[[#This Row],[Total HC PiN]])</f>
        <v>1468</v>
      </c>
    </row>
    <row r="172" spans="1:22" ht="15" x14ac:dyDescent="0.25">
      <c r="A172" t="s">
        <v>336</v>
      </c>
      <c r="B172" t="s">
        <v>337</v>
      </c>
      <c r="C172" t="s">
        <v>388</v>
      </c>
      <c r="D172" t="s">
        <v>389</v>
      </c>
      <c r="E172" t="s">
        <v>393</v>
      </c>
      <c r="F172" t="s">
        <v>394</v>
      </c>
      <c r="G172" s="4">
        <v>4279</v>
      </c>
      <c r="H172" s="7">
        <v>2</v>
      </c>
      <c r="I172" s="5">
        <v>0</v>
      </c>
      <c r="J172" s="5">
        <v>0</v>
      </c>
      <c r="K172" s="8">
        <v>0</v>
      </c>
      <c r="L172" s="5">
        <v>2937</v>
      </c>
      <c r="M172" s="7">
        <v>2</v>
      </c>
      <c r="N172" s="5">
        <v>0</v>
      </c>
      <c r="O172" s="5">
        <v>0</v>
      </c>
      <c r="P172" s="5">
        <v>0</v>
      </c>
      <c r="Q172" s="5">
        <v>29842</v>
      </c>
      <c r="R172" s="5">
        <v>2</v>
      </c>
      <c r="S172" s="5">
        <v>0</v>
      </c>
      <c r="T172" s="5">
        <v>0</v>
      </c>
      <c r="U172" s="5">
        <v>0</v>
      </c>
      <c r="V172" s="26">
        <f>SUM(sev_pin_pro[[#This Row],[Total IDPs PiN]],sev_pin_pro[[#This Row],[Total Returnees PiN]],sev_pin_pro[[#This Row],[Total HC PiN]])</f>
        <v>0</v>
      </c>
    </row>
    <row r="173" spans="1:22" ht="15" x14ac:dyDescent="0.25">
      <c r="A173" t="s">
        <v>395</v>
      </c>
      <c r="B173" t="s">
        <v>396</v>
      </c>
      <c r="C173" t="s">
        <v>397</v>
      </c>
      <c r="D173" t="s">
        <v>396</v>
      </c>
      <c r="E173" t="s">
        <v>398</v>
      </c>
      <c r="F173" t="s">
        <v>396</v>
      </c>
      <c r="G173" s="4">
        <v>169305</v>
      </c>
      <c r="H173" s="7">
        <v>5</v>
      </c>
      <c r="I173" s="5">
        <v>82233.85714285713</v>
      </c>
      <c r="J173" s="5">
        <v>4837.2857142857119</v>
      </c>
      <c r="K173" s="8">
        <v>87071.142857142841</v>
      </c>
      <c r="L173" s="5">
        <v>3202.9999999999995</v>
      </c>
      <c r="M173" s="7">
        <v>3</v>
      </c>
      <c r="N173" s="5">
        <v>0</v>
      </c>
      <c r="O173" s="5">
        <v>2135.333333333333</v>
      </c>
      <c r="P173" s="5">
        <v>2135.333333333333</v>
      </c>
      <c r="Q173" s="5">
        <v>192420.99999999997</v>
      </c>
      <c r="R173" s="5">
        <v>5</v>
      </c>
      <c r="S173" s="5">
        <v>86778.098039215736</v>
      </c>
      <c r="T173" s="5">
        <v>3772.9607843137273</v>
      </c>
      <c r="U173" s="5">
        <v>90551.058823529456</v>
      </c>
      <c r="V173" s="26">
        <f>SUM(sev_pin_pro[[#This Row],[Total IDPs PiN]],sev_pin_pro[[#This Row],[Total Returnees PiN]],sev_pin_pro[[#This Row],[Total HC PiN]])</f>
        <v>179757.53501400561</v>
      </c>
    </row>
    <row r="174" spans="1:22" ht="15" x14ac:dyDescent="0.25">
      <c r="A174" t="s">
        <v>395</v>
      </c>
      <c r="B174" t="s">
        <v>396</v>
      </c>
      <c r="C174" t="s">
        <v>397</v>
      </c>
      <c r="D174" t="s">
        <v>396</v>
      </c>
      <c r="E174" t="s">
        <v>399</v>
      </c>
      <c r="F174" t="s">
        <v>400</v>
      </c>
      <c r="G174" s="4">
        <v>21048</v>
      </c>
      <c r="H174" s="7">
        <v>5</v>
      </c>
      <c r="I174" s="5">
        <v>6236.4444444444443</v>
      </c>
      <c r="J174" s="5">
        <v>0</v>
      </c>
      <c r="K174" s="8">
        <v>6236.4444444444443</v>
      </c>
      <c r="L174" s="5">
        <v>431</v>
      </c>
      <c r="M174" s="7">
        <v>2</v>
      </c>
      <c r="N174" s="5">
        <v>0</v>
      </c>
      <c r="O174" s="5">
        <v>0</v>
      </c>
      <c r="P174" s="5">
        <v>0</v>
      </c>
      <c r="Q174" s="5">
        <v>37626</v>
      </c>
      <c r="R174" s="5">
        <v>5</v>
      </c>
      <c r="S174" s="5">
        <v>9982.4081632653069</v>
      </c>
      <c r="T174" s="5">
        <v>767.87755102040808</v>
      </c>
      <c r="U174" s="5">
        <v>10750.285714285716</v>
      </c>
      <c r="V174" s="26">
        <f>SUM(sev_pin_pro[[#This Row],[Total IDPs PiN]],sev_pin_pro[[#This Row],[Total Returnees PiN]],sev_pin_pro[[#This Row],[Total HC PiN]])</f>
        <v>16986.730158730159</v>
      </c>
    </row>
    <row r="175" spans="1:22" ht="15" x14ac:dyDescent="0.25">
      <c r="A175" t="s">
        <v>395</v>
      </c>
      <c r="B175" t="s">
        <v>396</v>
      </c>
      <c r="C175" t="s">
        <v>397</v>
      </c>
      <c r="D175" t="s">
        <v>396</v>
      </c>
      <c r="E175" t="s">
        <v>401</v>
      </c>
      <c r="F175" t="s">
        <v>402</v>
      </c>
      <c r="G175" s="4">
        <v>797.00000000000011</v>
      </c>
      <c r="H175" s="7">
        <v>2</v>
      </c>
      <c r="I175" s="5">
        <v>0</v>
      </c>
      <c r="J175" s="5">
        <v>0</v>
      </c>
      <c r="K175" s="8">
        <v>0</v>
      </c>
      <c r="L175" s="5">
        <v>4938</v>
      </c>
      <c r="M175" s="7">
        <v>5</v>
      </c>
      <c r="N175" s="5">
        <v>3642.7868852459019</v>
      </c>
      <c r="O175" s="5">
        <v>80.950819672131146</v>
      </c>
      <c r="P175" s="5">
        <v>3723.7377049180332</v>
      </c>
      <c r="Q175" s="5">
        <v>77946</v>
      </c>
      <c r="R175" s="5">
        <v>3</v>
      </c>
      <c r="S175" s="5">
        <v>14901.441176470589</v>
      </c>
      <c r="T175" s="5">
        <v>1146.2647058823529</v>
      </c>
      <c r="U175" s="5">
        <v>16047.705882352942</v>
      </c>
      <c r="V175" s="26">
        <f>SUM(sev_pin_pro[[#This Row],[Total IDPs PiN]],sev_pin_pro[[#This Row],[Total Returnees PiN]],sev_pin_pro[[#This Row],[Total HC PiN]])</f>
        <v>19771.443587270976</v>
      </c>
    </row>
    <row r="176" spans="1:22" ht="15" x14ac:dyDescent="0.25">
      <c r="A176" t="s">
        <v>395</v>
      </c>
      <c r="B176" t="s">
        <v>396</v>
      </c>
      <c r="C176" t="s">
        <v>397</v>
      </c>
      <c r="D176" t="s">
        <v>396</v>
      </c>
      <c r="E176" t="s">
        <v>403</v>
      </c>
      <c r="F176" t="s">
        <v>404</v>
      </c>
      <c r="G176" s="4">
        <v>21</v>
      </c>
      <c r="H176" s="7">
        <v>2</v>
      </c>
      <c r="I176" s="5">
        <v>0</v>
      </c>
      <c r="J176" s="5">
        <v>0</v>
      </c>
      <c r="K176" s="8">
        <v>0</v>
      </c>
      <c r="L176" s="5">
        <v>42</v>
      </c>
      <c r="M176" s="7">
        <v>2</v>
      </c>
      <c r="N176" s="5">
        <v>0</v>
      </c>
      <c r="O176" s="5">
        <v>0</v>
      </c>
      <c r="P176" s="5">
        <v>0</v>
      </c>
      <c r="Q176" s="5">
        <v>42936</v>
      </c>
      <c r="R176" s="5">
        <v>5</v>
      </c>
      <c r="S176" s="5">
        <v>28624</v>
      </c>
      <c r="T176" s="5">
        <v>3434.88</v>
      </c>
      <c r="U176" s="5">
        <v>32058.880000000001</v>
      </c>
      <c r="V176" s="26">
        <f>SUM(sev_pin_pro[[#This Row],[Total IDPs PiN]],sev_pin_pro[[#This Row],[Total Returnees PiN]],sev_pin_pro[[#This Row],[Total HC PiN]])</f>
        <v>32058.880000000001</v>
      </c>
    </row>
    <row r="177" spans="1:22" ht="15" x14ac:dyDescent="0.25">
      <c r="A177" t="s">
        <v>395</v>
      </c>
      <c r="B177" t="s">
        <v>396</v>
      </c>
      <c r="C177" t="s">
        <v>397</v>
      </c>
      <c r="D177" t="s">
        <v>396</v>
      </c>
      <c r="E177" t="s">
        <v>405</v>
      </c>
      <c r="F177" t="s">
        <v>406</v>
      </c>
      <c r="G177" s="4">
        <v>320</v>
      </c>
      <c r="H177" s="7">
        <v>5</v>
      </c>
      <c r="I177" s="5">
        <v>320</v>
      </c>
      <c r="J177" s="5">
        <v>0</v>
      </c>
      <c r="K177" s="8">
        <v>320</v>
      </c>
      <c r="L177" s="5">
        <v>193</v>
      </c>
      <c r="M177" s="7">
        <v>2</v>
      </c>
      <c r="N177" s="5">
        <v>0</v>
      </c>
      <c r="O177" s="5">
        <v>0</v>
      </c>
      <c r="P177" s="5">
        <v>0</v>
      </c>
      <c r="Q177" s="5">
        <v>24931</v>
      </c>
      <c r="R177" s="5">
        <v>5</v>
      </c>
      <c r="S177" s="5">
        <v>6830.4109589041091</v>
      </c>
      <c r="T177" s="5">
        <v>341.52054794520546</v>
      </c>
      <c r="U177" s="5">
        <v>7171.9315068493142</v>
      </c>
      <c r="V177" s="26">
        <f>SUM(sev_pin_pro[[#This Row],[Total IDPs PiN]],sev_pin_pro[[#This Row],[Total Returnees PiN]],sev_pin_pro[[#This Row],[Total HC PiN]])</f>
        <v>7491.9315068493142</v>
      </c>
    </row>
    <row r="178" spans="1:22" ht="15" x14ac:dyDescent="0.25">
      <c r="A178" t="s">
        <v>395</v>
      </c>
      <c r="B178" t="s">
        <v>396</v>
      </c>
      <c r="C178" t="s">
        <v>397</v>
      </c>
      <c r="D178" t="s">
        <v>396</v>
      </c>
      <c r="E178" t="s">
        <v>407</v>
      </c>
      <c r="F178" t="s">
        <v>408</v>
      </c>
      <c r="G178" s="4">
        <v>9949</v>
      </c>
      <c r="H178" s="7">
        <v>5</v>
      </c>
      <c r="I178" s="5">
        <v>3979.6000000000004</v>
      </c>
      <c r="J178" s="5">
        <v>3979.6000000000004</v>
      </c>
      <c r="K178" s="8">
        <v>7959.2000000000007</v>
      </c>
      <c r="L178" s="5">
        <v>165</v>
      </c>
      <c r="M178" s="7">
        <v>2</v>
      </c>
      <c r="N178" s="5">
        <v>0</v>
      </c>
      <c r="O178" s="5">
        <v>0</v>
      </c>
      <c r="P178" s="5">
        <v>0</v>
      </c>
      <c r="Q178" s="5">
        <v>35030</v>
      </c>
      <c r="R178" s="5">
        <v>5</v>
      </c>
      <c r="S178" s="5">
        <v>12101.272727272728</v>
      </c>
      <c r="T178" s="5">
        <v>1273.8181818181818</v>
      </c>
      <c r="U178" s="5">
        <v>13375.09090909091</v>
      </c>
      <c r="V178" s="26">
        <f>SUM(sev_pin_pro[[#This Row],[Total IDPs PiN]],sev_pin_pro[[#This Row],[Total Returnees PiN]],sev_pin_pro[[#This Row],[Total HC PiN]])</f>
        <v>21334.290909090909</v>
      </c>
    </row>
    <row r="179" spans="1:22" ht="15" x14ac:dyDescent="0.25">
      <c r="A179" t="s">
        <v>395</v>
      </c>
      <c r="B179" t="s">
        <v>396</v>
      </c>
      <c r="C179" t="s">
        <v>397</v>
      </c>
      <c r="D179" t="s">
        <v>396</v>
      </c>
      <c r="E179" t="s">
        <v>409</v>
      </c>
      <c r="F179" t="s">
        <v>410</v>
      </c>
      <c r="G179" s="4">
        <v>28617</v>
      </c>
      <c r="H179" s="7">
        <v>5</v>
      </c>
      <c r="I179" s="5">
        <v>24038.28</v>
      </c>
      <c r="J179" s="5">
        <v>2289.36</v>
      </c>
      <c r="K179" s="8">
        <v>26327.64</v>
      </c>
      <c r="L179" s="5">
        <v>146.00000000000003</v>
      </c>
      <c r="M179" s="7">
        <v>2</v>
      </c>
      <c r="N179" s="5">
        <v>0</v>
      </c>
      <c r="O179" s="5">
        <v>0</v>
      </c>
      <c r="P179" s="5">
        <v>0</v>
      </c>
      <c r="Q179" s="5">
        <v>8571</v>
      </c>
      <c r="R179" s="5">
        <v>5</v>
      </c>
      <c r="S179" s="5">
        <v>5142.5999999999995</v>
      </c>
      <c r="T179" s="5">
        <v>1371.3600000000001</v>
      </c>
      <c r="U179" s="5">
        <v>6513.9599999999991</v>
      </c>
      <c r="V179" s="26">
        <f>SUM(sev_pin_pro[[#This Row],[Total IDPs PiN]],sev_pin_pro[[#This Row],[Total Returnees PiN]],sev_pin_pro[[#This Row],[Total HC PiN]])</f>
        <v>32841.599999999999</v>
      </c>
    </row>
    <row r="180" spans="1:22" ht="15" x14ac:dyDescent="0.25">
      <c r="A180" t="s">
        <v>395</v>
      </c>
      <c r="B180" t="s">
        <v>396</v>
      </c>
      <c r="C180" t="s">
        <v>411</v>
      </c>
      <c r="D180" t="s">
        <v>412</v>
      </c>
      <c r="E180" t="s">
        <v>413</v>
      </c>
      <c r="F180" t="s">
        <v>412</v>
      </c>
      <c r="G180" s="4">
        <v>62735</v>
      </c>
      <c r="H180" s="7">
        <v>2</v>
      </c>
      <c r="I180" s="5">
        <v>10910.434782608696</v>
      </c>
      <c r="J180" s="5">
        <v>0</v>
      </c>
      <c r="K180" s="8">
        <v>10910.434782608696</v>
      </c>
      <c r="L180" s="5">
        <v>1332</v>
      </c>
      <c r="M180" s="7">
        <v>2</v>
      </c>
      <c r="N180" s="5">
        <v>0</v>
      </c>
      <c r="O180" s="5">
        <v>0</v>
      </c>
      <c r="P180" s="5">
        <v>0</v>
      </c>
      <c r="Q180" s="5">
        <v>285014</v>
      </c>
      <c r="R180" s="5">
        <v>2</v>
      </c>
      <c r="S180" s="5">
        <v>24153.728813559304</v>
      </c>
      <c r="T180" s="5">
        <v>4830.7457627118611</v>
      </c>
      <c r="U180" s="5">
        <v>28984.474576271165</v>
      </c>
      <c r="V180" s="26">
        <f>SUM(sev_pin_pro[[#This Row],[Total IDPs PiN]],sev_pin_pro[[#This Row],[Total Returnees PiN]],sev_pin_pro[[#This Row],[Total HC PiN]])</f>
        <v>39894.909358879857</v>
      </c>
    </row>
    <row r="181" spans="1:22" ht="15" x14ac:dyDescent="0.25">
      <c r="A181" t="s">
        <v>395</v>
      </c>
      <c r="B181" t="s">
        <v>396</v>
      </c>
      <c r="C181" t="s">
        <v>411</v>
      </c>
      <c r="D181" t="s">
        <v>412</v>
      </c>
      <c r="E181" t="s">
        <v>414</v>
      </c>
      <c r="F181" t="s">
        <v>415</v>
      </c>
      <c r="G181" s="4">
        <v>120.99999999999999</v>
      </c>
      <c r="H181" s="7">
        <v>2</v>
      </c>
      <c r="I181" s="5">
        <v>0</v>
      </c>
      <c r="J181" s="5">
        <v>0</v>
      </c>
      <c r="K181" s="8">
        <v>0</v>
      </c>
      <c r="L181" s="5">
        <v>213</v>
      </c>
      <c r="M181" s="7">
        <v>2</v>
      </c>
      <c r="N181" s="5">
        <v>0</v>
      </c>
      <c r="O181" s="5">
        <v>0</v>
      </c>
      <c r="P181" s="5">
        <v>0</v>
      </c>
      <c r="Q181" s="5">
        <v>47748</v>
      </c>
      <c r="R181" s="5">
        <v>4</v>
      </c>
      <c r="S181" s="5">
        <v>14642.72</v>
      </c>
      <c r="T181" s="5">
        <v>3819.84</v>
      </c>
      <c r="U181" s="5">
        <v>18462.559999999998</v>
      </c>
      <c r="V181" s="26">
        <f>SUM(sev_pin_pro[[#This Row],[Total IDPs PiN]],sev_pin_pro[[#This Row],[Total Returnees PiN]],sev_pin_pro[[#This Row],[Total HC PiN]])</f>
        <v>18462.559999999998</v>
      </c>
    </row>
    <row r="182" spans="1:22" ht="15" x14ac:dyDescent="0.25">
      <c r="A182" t="s">
        <v>395</v>
      </c>
      <c r="B182" t="s">
        <v>396</v>
      </c>
      <c r="C182" t="s">
        <v>411</v>
      </c>
      <c r="D182" t="s">
        <v>412</v>
      </c>
      <c r="E182" t="s">
        <v>416</v>
      </c>
      <c r="F182" t="s">
        <v>417</v>
      </c>
      <c r="G182" s="4">
        <v>16612</v>
      </c>
      <c r="H182" s="7">
        <v>2</v>
      </c>
      <c r="I182" s="5">
        <v>1993.4399999999998</v>
      </c>
      <c r="J182" s="5">
        <v>664.48</v>
      </c>
      <c r="K182" s="8">
        <v>2657.92</v>
      </c>
      <c r="L182" s="5">
        <v>607</v>
      </c>
      <c r="M182" s="7">
        <v>2</v>
      </c>
      <c r="N182" s="5">
        <v>0</v>
      </c>
      <c r="O182" s="5">
        <v>0</v>
      </c>
      <c r="P182" s="5">
        <v>0</v>
      </c>
      <c r="Q182" s="5">
        <v>32506</v>
      </c>
      <c r="R182" s="5">
        <v>2</v>
      </c>
      <c r="S182" s="5">
        <v>1274.7450980392157</v>
      </c>
      <c r="T182" s="5">
        <v>3186.8627450980393</v>
      </c>
      <c r="U182" s="5">
        <v>4461.6078431372553</v>
      </c>
      <c r="V182" s="26">
        <f>SUM(sev_pin_pro[[#This Row],[Total IDPs PiN]],sev_pin_pro[[#This Row],[Total Returnees PiN]],sev_pin_pro[[#This Row],[Total HC PiN]])</f>
        <v>7119.5278431372553</v>
      </c>
    </row>
    <row r="183" spans="1:22" ht="15" x14ac:dyDescent="0.25">
      <c r="A183" t="s">
        <v>395</v>
      </c>
      <c r="B183" t="s">
        <v>396</v>
      </c>
      <c r="C183" t="s">
        <v>411</v>
      </c>
      <c r="D183" t="s">
        <v>412</v>
      </c>
      <c r="E183" t="s">
        <v>418</v>
      </c>
      <c r="F183" t="s">
        <v>419</v>
      </c>
      <c r="G183" s="4">
        <v>3736.9999999999995</v>
      </c>
      <c r="H183" s="7">
        <v>2</v>
      </c>
      <c r="I183" s="5">
        <v>0</v>
      </c>
      <c r="J183" s="5">
        <v>0</v>
      </c>
      <c r="K183" s="8">
        <v>0</v>
      </c>
      <c r="L183" s="5">
        <v>198</v>
      </c>
      <c r="M183" s="7">
        <v>2</v>
      </c>
      <c r="N183" s="5">
        <v>0</v>
      </c>
      <c r="O183" s="5">
        <v>0</v>
      </c>
      <c r="P183" s="5">
        <v>0</v>
      </c>
      <c r="Q183" s="5">
        <v>46377</v>
      </c>
      <c r="R183" s="5">
        <v>2</v>
      </c>
      <c r="S183" s="5">
        <v>3410.0735294117649</v>
      </c>
      <c r="T183" s="5">
        <v>0</v>
      </c>
      <c r="U183" s="5">
        <v>3410.0735294117649</v>
      </c>
      <c r="V183" s="26">
        <f>SUM(sev_pin_pro[[#This Row],[Total IDPs PiN]],sev_pin_pro[[#This Row],[Total Returnees PiN]],sev_pin_pro[[#This Row],[Total HC PiN]])</f>
        <v>3410.0735294117649</v>
      </c>
    </row>
    <row r="184" spans="1:22" ht="15" x14ac:dyDescent="0.25">
      <c r="A184" t="s">
        <v>395</v>
      </c>
      <c r="B184" t="s">
        <v>396</v>
      </c>
      <c r="C184" t="s">
        <v>420</v>
      </c>
      <c r="D184" t="s">
        <v>421</v>
      </c>
      <c r="E184" t="s">
        <v>422</v>
      </c>
      <c r="F184" t="s">
        <v>421</v>
      </c>
      <c r="G184" s="4">
        <v>19900</v>
      </c>
      <c r="H184" s="7">
        <v>2</v>
      </c>
      <c r="I184" s="5">
        <v>1990</v>
      </c>
      <c r="J184" s="5">
        <v>0</v>
      </c>
      <c r="K184" s="8">
        <v>1990</v>
      </c>
      <c r="L184" s="5">
        <v>1295</v>
      </c>
      <c r="M184" s="7">
        <v>2</v>
      </c>
      <c r="N184" s="5">
        <v>0</v>
      </c>
      <c r="O184" s="5">
        <v>0</v>
      </c>
      <c r="P184" s="5">
        <v>0</v>
      </c>
      <c r="Q184" s="5">
        <v>95157</v>
      </c>
      <c r="R184" s="5">
        <v>2</v>
      </c>
      <c r="S184" s="5">
        <v>1420.2537313432827</v>
      </c>
      <c r="T184" s="5">
        <v>0</v>
      </c>
      <c r="U184" s="5">
        <v>1420.2537313432827</v>
      </c>
      <c r="V184" s="26">
        <f>SUM(sev_pin_pro[[#This Row],[Total IDPs PiN]],sev_pin_pro[[#This Row],[Total Returnees PiN]],sev_pin_pro[[#This Row],[Total HC PiN]])</f>
        <v>3410.2537313432827</v>
      </c>
    </row>
    <row r="185" spans="1:22" ht="15" x14ac:dyDescent="0.25">
      <c r="A185" t="s">
        <v>395</v>
      </c>
      <c r="B185" t="s">
        <v>396</v>
      </c>
      <c r="C185" t="s">
        <v>420</v>
      </c>
      <c r="D185" t="s">
        <v>421</v>
      </c>
      <c r="E185" t="s">
        <v>423</v>
      </c>
      <c r="F185" t="s">
        <v>424</v>
      </c>
      <c r="G185" s="4">
        <v>3082.9999999999995</v>
      </c>
      <c r="H185" s="7">
        <v>2</v>
      </c>
      <c r="I185" s="5">
        <v>0</v>
      </c>
      <c r="J185" s="5">
        <v>0</v>
      </c>
      <c r="K185" s="8">
        <v>0</v>
      </c>
      <c r="L185" s="5">
        <v>0</v>
      </c>
      <c r="M185" s="7">
        <v>2</v>
      </c>
      <c r="N185" s="5">
        <v>0</v>
      </c>
      <c r="O185" s="5">
        <v>0</v>
      </c>
      <c r="P185" s="5">
        <v>0</v>
      </c>
      <c r="Q185" s="5">
        <v>29406.999999999996</v>
      </c>
      <c r="R185" s="5">
        <v>2</v>
      </c>
      <c r="S185" s="5">
        <v>1297.3676470588232</v>
      </c>
      <c r="T185" s="5">
        <v>432.4558823529411</v>
      </c>
      <c r="U185" s="5">
        <v>1729.8235294117644</v>
      </c>
      <c r="V185" s="26">
        <f>SUM(sev_pin_pro[[#This Row],[Total IDPs PiN]],sev_pin_pro[[#This Row],[Total Returnees PiN]],sev_pin_pro[[#This Row],[Total HC PiN]])</f>
        <v>1729.8235294117644</v>
      </c>
    </row>
    <row r="186" spans="1:22" ht="15" x14ac:dyDescent="0.25">
      <c r="A186" t="s">
        <v>395</v>
      </c>
      <c r="B186" t="s">
        <v>396</v>
      </c>
      <c r="C186" t="s">
        <v>420</v>
      </c>
      <c r="D186" t="s">
        <v>421</v>
      </c>
      <c r="E186" t="s">
        <v>425</v>
      </c>
      <c r="F186" t="s">
        <v>426</v>
      </c>
      <c r="G186" s="4">
        <v>2276</v>
      </c>
      <c r="H186" s="7">
        <v>2</v>
      </c>
      <c r="I186" s="5">
        <v>0</v>
      </c>
      <c r="J186" s="5">
        <v>0</v>
      </c>
      <c r="K186" s="8">
        <v>0</v>
      </c>
      <c r="L186" s="5">
        <v>533</v>
      </c>
      <c r="M186" s="7">
        <v>2</v>
      </c>
      <c r="N186" s="5">
        <v>0</v>
      </c>
      <c r="O186" s="5">
        <v>0</v>
      </c>
      <c r="P186" s="5">
        <v>0</v>
      </c>
      <c r="Q186" s="5">
        <v>47419</v>
      </c>
      <c r="R186" s="5">
        <v>2</v>
      </c>
      <c r="S186" s="5">
        <v>4675.1126760563375</v>
      </c>
      <c r="T186" s="5">
        <v>0</v>
      </c>
      <c r="U186" s="5">
        <v>4675.1126760563375</v>
      </c>
      <c r="V186" s="26">
        <f>SUM(sev_pin_pro[[#This Row],[Total IDPs PiN]],sev_pin_pro[[#This Row],[Total Returnees PiN]],sev_pin_pro[[#This Row],[Total HC PiN]])</f>
        <v>4675.1126760563375</v>
      </c>
    </row>
    <row r="187" spans="1:22" ht="15" x14ac:dyDescent="0.25">
      <c r="A187" t="s">
        <v>395</v>
      </c>
      <c r="B187" t="s">
        <v>396</v>
      </c>
      <c r="C187" t="s">
        <v>427</v>
      </c>
      <c r="D187" t="s">
        <v>428</v>
      </c>
      <c r="E187" t="s">
        <v>429</v>
      </c>
      <c r="F187" t="s">
        <v>428</v>
      </c>
      <c r="G187" s="4">
        <v>8344</v>
      </c>
      <c r="H187" s="7">
        <v>5</v>
      </c>
      <c r="I187" s="5">
        <v>3792.7272727272725</v>
      </c>
      <c r="J187" s="5">
        <v>758.54545454545462</v>
      </c>
      <c r="K187" s="8">
        <v>4551.272727272727</v>
      </c>
      <c r="L187" s="5">
        <v>383</v>
      </c>
      <c r="M187" s="7">
        <v>5</v>
      </c>
      <c r="N187" s="5">
        <v>383</v>
      </c>
      <c r="O187" s="5">
        <v>0</v>
      </c>
      <c r="P187" s="5">
        <v>383</v>
      </c>
      <c r="Q187" s="5">
        <v>54895</v>
      </c>
      <c r="R187" s="5">
        <v>5</v>
      </c>
      <c r="S187" s="5">
        <v>45207.647058823524</v>
      </c>
      <c r="T187" s="5">
        <v>2421.838235294118</v>
      </c>
      <c r="U187" s="5">
        <v>47629.485294117643</v>
      </c>
      <c r="V187" s="26">
        <f>SUM(sev_pin_pro[[#This Row],[Total IDPs PiN]],sev_pin_pro[[#This Row],[Total Returnees PiN]],sev_pin_pro[[#This Row],[Total HC PiN]])</f>
        <v>52563.758021390371</v>
      </c>
    </row>
    <row r="188" spans="1:22" ht="15" x14ac:dyDescent="0.25">
      <c r="A188" t="s">
        <v>395</v>
      </c>
      <c r="B188" t="s">
        <v>396</v>
      </c>
      <c r="C188" t="s">
        <v>427</v>
      </c>
      <c r="D188" t="s">
        <v>428</v>
      </c>
      <c r="E188" t="s">
        <v>430</v>
      </c>
      <c r="F188" t="s">
        <v>431</v>
      </c>
      <c r="G188" s="4">
        <v>5509</v>
      </c>
      <c r="H188" s="7">
        <v>5</v>
      </c>
      <c r="I188" s="5">
        <v>1574</v>
      </c>
      <c r="J188" s="5">
        <v>2361</v>
      </c>
      <c r="K188" s="8">
        <v>3935</v>
      </c>
      <c r="L188" s="5">
        <v>409</v>
      </c>
      <c r="M188" s="7">
        <v>2</v>
      </c>
      <c r="N188" s="5">
        <v>0</v>
      </c>
      <c r="O188" s="5">
        <v>0</v>
      </c>
      <c r="P188" s="5">
        <v>0</v>
      </c>
      <c r="Q188" s="5">
        <v>35358</v>
      </c>
      <c r="R188" s="5">
        <v>4</v>
      </c>
      <c r="S188" s="5">
        <v>10919.382352941177</v>
      </c>
      <c r="T188" s="5">
        <v>6759.6176470588234</v>
      </c>
      <c r="U188" s="5">
        <v>17679</v>
      </c>
      <c r="V188" s="26">
        <f>SUM(sev_pin_pro[[#This Row],[Total IDPs PiN]],sev_pin_pro[[#This Row],[Total Returnees PiN]],sev_pin_pro[[#This Row],[Total HC PiN]])</f>
        <v>21614</v>
      </c>
    </row>
    <row r="189" spans="1:22" ht="15" x14ac:dyDescent="0.25">
      <c r="A189" t="s">
        <v>432</v>
      </c>
      <c r="B189" t="s">
        <v>433</v>
      </c>
      <c r="C189" t="s">
        <v>434</v>
      </c>
      <c r="D189" t="s">
        <v>433</v>
      </c>
      <c r="E189" t="s">
        <v>435</v>
      </c>
      <c r="F189" t="s">
        <v>433</v>
      </c>
      <c r="G189" s="4">
        <v>20686</v>
      </c>
      <c r="H189" s="7">
        <v>5</v>
      </c>
      <c r="I189" s="5">
        <v>20686</v>
      </c>
      <c r="J189" s="5">
        <v>0</v>
      </c>
      <c r="K189" s="8">
        <v>20686</v>
      </c>
      <c r="L189" s="5">
        <v>27516</v>
      </c>
      <c r="M189" s="7">
        <v>3</v>
      </c>
      <c r="N189" s="5">
        <v>3930.8571428571427</v>
      </c>
      <c r="O189" s="5">
        <v>7861.7142857142853</v>
      </c>
      <c r="P189" s="5">
        <v>11792.571428571428</v>
      </c>
      <c r="Q189" s="5">
        <v>302447</v>
      </c>
      <c r="R189" s="5">
        <v>3</v>
      </c>
      <c r="S189" s="5">
        <v>49045.459459459511</v>
      </c>
      <c r="T189" s="5">
        <v>20435.608108108132</v>
      </c>
      <c r="U189" s="5">
        <v>69481.067567567647</v>
      </c>
      <c r="V189" s="26">
        <f>SUM(sev_pin_pro[[#This Row],[Total IDPs PiN]],sev_pin_pro[[#This Row],[Total Returnees PiN]],sev_pin_pro[[#This Row],[Total HC PiN]])</f>
        <v>101959.63899613908</v>
      </c>
    </row>
    <row r="190" spans="1:22" ht="15" x14ac:dyDescent="0.25">
      <c r="A190" t="s">
        <v>432</v>
      </c>
      <c r="B190" t="s">
        <v>433</v>
      </c>
      <c r="C190" t="s">
        <v>434</v>
      </c>
      <c r="D190" t="s">
        <v>433</v>
      </c>
      <c r="E190" t="s">
        <v>436</v>
      </c>
      <c r="F190" t="s">
        <v>437</v>
      </c>
      <c r="G190" s="4">
        <v>32651.999999999996</v>
      </c>
      <c r="H190" s="7">
        <v>5</v>
      </c>
      <c r="I190" s="5">
        <v>30567.829787234041</v>
      </c>
      <c r="J190" s="5">
        <v>1389.4468085106382</v>
      </c>
      <c r="K190" s="8">
        <v>31957.276595744679</v>
      </c>
      <c r="L190" s="5">
        <v>1390</v>
      </c>
      <c r="M190" s="7">
        <v>2</v>
      </c>
      <c r="N190" s="5">
        <v>0</v>
      </c>
      <c r="O190" s="5">
        <v>0</v>
      </c>
      <c r="P190" s="5">
        <v>0</v>
      </c>
      <c r="Q190" s="5">
        <v>88182</v>
      </c>
      <c r="R190" s="5">
        <v>5</v>
      </c>
      <c r="S190" s="5">
        <v>79508.360655737706</v>
      </c>
      <c r="T190" s="5">
        <v>2891.2131147540986</v>
      </c>
      <c r="U190" s="5">
        <v>82399.573770491799</v>
      </c>
      <c r="V190" s="26">
        <f>SUM(sev_pin_pro[[#This Row],[Total IDPs PiN]],sev_pin_pro[[#This Row],[Total Returnees PiN]],sev_pin_pro[[#This Row],[Total HC PiN]])</f>
        <v>114356.85036623648</v>
      </c>
    </row>
    <row r="191" spans="1:22" ht="15" x14ac:dyDescent="0.25">
      <c r="A191" t="s">
        <v>432</v>
      </c>
      <c r="B191" t="s">
        <v>433</v>
      </c>
      <c r="C191" t="s">
        <v>434</v>
      </c>
      <c r="D191" t="s">
        <v>433</v>
      </c>
      <c r="E191" t="s">
        <v>438</v>
      </c>
      <c r="F191" t="s">
        <v>439</v>
      </c>
      <c r="G191" s="4">
        <v>1402</v>
      </c>
      <c r="H191" s="7">
        <v>5</v>
      </c>
      <c r="I191" s="5">
        <v>1402</v>
      </c>
      <c r="J191" s="5">
        <v>0</v>
      </c>
      <c r="K191" s="8">
        <v>1402</v>
      </c>
      <c r="L191" s="5">
        <v>2202</v>
      </c>
      <c r="M191" s="7">
        <v>5</v>
      </c>
      <c r="N191" s="5">
        <v>2202</v>
      </c>
      <c r="O191" s="5">
        <v>0</v>
      </c>
      <c r="P191" s="5">
        <v>2202</v>
      </c>
      <c r="Q191" s="5">
        <v>48791.999999999993</v>
      </c>
      <c r="R191" s="5">
        <v>5</v>
      </c>
      <c r="S191" s="5">
        <v>34286.270270270266</v>
      </c>
      <c r="T191" s="5">
        <v>1318.7027027027025</v>
      </c>
      <c r="U191" s="5">
        <v>35604.972972972966</v>
      </c>
      <c r="V191" s="26">
        <f>SUM(sev_pin_pro[[#This Row],[Total IDPs PiN]],sev_pin_pro[[#This Row],[Total Returnees PiN]],sev_pin_pro[[#This Row],[Total HC PiN]])</f>
        <v>39208.972972972966</v>
      </c>
    </row>
    <row r="192" spans="1:22" ht="15" x14ac:dyDescent="0.25">
      <c r="A192" t="s">
        <v>432</v>
      </c>
      <c r="B192" t="s">
        <v>433</v>
      </c>
      <c r="C192" t="s">
        <v>434</v>
      </c>
      <c r="D192" t="s">
        <v>433</v>
      </c>
      <c r="E192" t="s">
        <v>440</v>
      </c>
      <c r="F192" t="s">
        <v>441</v>
      </c>
      <c r="G192" s="4">
        <v>378.00000000000006</v>
      </c>
      <c r="H192" s="7">
        <v>2</v>
      </c>
      <c r="I192" s="5">
        <v>0</v>
      </c>
      <c r="J192" s="5">
        <v>0</v>
      </c>
      <c r="K192" s="8">
        <v>0</v>
      </c>
      <c r="L192" s="5">
        <v>12955.000000000002</v>
      </c>
      <c r="M192" s="7">
        <v>2</v>
      </c>
      <c r="N192" s="5">
        <v>0</v>
      </c>
      <c r="O192" s="5">
        <v>0</v>
      </c>
      <c r="P192" s="5">
        <v>0</v>
      </c>
      <c r="Q192" s="5">
        <v>19243</v>
      </c>
      <c r="R192" s="5">
        <v>2</v>
      </c>
      <c r="S192" s="5">
        <v>0</v>
      </c>
      <c r="T192" s="5">
        <v>0</v>
      </c>
      <c r="U192" s="5">
        <v>0</v>
      </c>
      <c r="V192" s="26">
        <f>SUM(sev_pin_pro[[#This Row],[Total IDPs PiN]],sev_pin_pro[[#This Row],[Total Returnees PiN]],sev_pin_pro[[#This Row],[Total HC PiN]])</f>
        <v>0</v>
      </c>
    </row>
    <row r="193" spans="1:22" ht="15" x14ac:dyDescent="0.25">
      <c r="A193" t="s">
        <v>432</v>
      </c>
      <c r="B193" t="s">
        <v>433</v>
      </c>
      <c r="C193" t="s">
        <v>434</v>
      </c>
      <c r="D193" t="s">
        <v>433</v>
      </c>
      <c r="E193" t="s">
        <v>442</v>
      </c>
      <c r="F193" t="s">
        <v>443</v>
      </c>
      <c r="G193" s="4">
        <v>117</v>
      </c>
      <c r="H193" s="7">
        <v>2</v>
      </c>
      <c r="I193" s="5">
        <v>0</v>
      </c>
      <c r="J193" s="5">
        <v>0</v>
      </c>
      <c r="K193" s="8">
        <v>0</v>
      </c>
      <c r="L193" s="5">
        <v>2633</v>
      </c>
      <c r="M193" s="7">
        <v>2</v>
      </c>
      <c r="N193" s="5">
        <v>0</v>
      </c>
      <c r="O193" s="5">
        <v>0</v>
      </c>
      <c r="P193" s="5">
        <v>0</v>
      </c>
      <c r="Q193" s="5">
        <v>84986</v>
      </c>
      <c r="R193" s="5">
        <v>5</v>
      </c>
      <c r="S193" s="5">
        <v>22119.643835616436</v>
      </c>
      <c r="T193" s="5">
        <v>2328.3835616438355</v>
      </c>
      <c r="U193" s="5">
        <v>24448.027397260274</v>
      </c>
      <c r="V193" s="26">
        <f>SUM(sev_pin_pro[[#This Row],[Total IDPs PiN]],sev_pin_pro[[#This Row],[Total Returnees PiN]],sev_pin_pro[[#This Row],[Total HC PiN]])</f>
        <v>24448.027397260274</v>
      </c>
    </row>
    <row r="194" spans="1:22" ht="15" x14ac:dyDescent="0.25">
      <c r="A194" t="s">
        <v>432</v>
      </c>
      <c r="B194" t="s">
        <v>433</v>
      </c>
      <c r="C194" t="s">
        <v>434</v>
      </c>
      <c r="D194" t="s">
        <v>433</v>
      </c>
      <c r="E194" t="s">
        <v>444</v>
      </c>
      <c r="F194" t="s">
        <v>445</v>
      </c>
      <c r="G194" s="4">
        <v>3488</v>
      </c>
      <c r="H194" s="7">
        <v>2</v>
      </c>
      <c r="I194" s="5">
        <v>0</v>
      </c>
      <c r="J194" s="5">
        <v>0</v>
      </c>
      <c r="K194" s="8">
        <v>0</v>
      </c>
      <c r="L194" s="5">
        <v>3721</v>
      </c>
      <c r="M194" s="7">
        <v>4</v>
      </c>
      <c r="N194" s="5">
        <v>930.25</v>
      </c>
      <c r="O194" s="5">
        <v>0</v>
      </c>
      <c r="P194" s="5">
        <v>930.25</v>
      </c>
      <c r="Q194" s="5">
        <v>32975</v>
      </c>
      <c r="R194" s="5">
        <v>2</v>
      </c>
      <c r="S194" s="5">
        <v>464.43661971830988</v>
      </c>
      <c r="T194" s="5">
        <v>1393.3098591549297</v>
      </c>
      <c r="U194" s="5">
        <v>1857.7464788732395</v>
      </c>
      <c r="V194" s="26">
        <f>SUM(sev_pin_pro[[#This Row],[Total IDPs PiN]],sev_pin_pro[[#This Row],[Total Returnees PiN]],sev_pin_pro[[#This Row],[Total HC PiN]])</f>
        <v>2787.9964788732395</v>
      </c>
    </row>
    <row r="195" spans="1:22" ht="15" x14ac:dyDescent="0.25">
      <c r="A195" t="s">
        <v>432</v>
      </c>
      <c r="B195" t="s">
        <v>433</v>
      </c>
      <c r="C195" t="s">
        <v>434</v>
      </c>
      <c r="D195" t="s">
        <v>433</v>
      </c>
      <c r="E195" t="s">
        <v>446</v>
      </c>
      <c r="F195" t="s">
        <v>447</v>
      </c>
      <c r="G195" s="4">
        <v>830</v>
      </c>
      <c r="H195" s="7">
        <v>5</v>
      </c>
      <c r="I195" s="5">
        <v>830</v>
      </c>
      <c r="J195" s="5">
        <v>0</v>
      </c>
      <c r="K195" s="8">
        <v>830</v>
      </c>
      <c r="L195" s="5">
        <v>824</v>
      </c>
      <c r="M195" s="7">
        <v>2</v>
      </c>
      <c r="N195" s="5">
        <v>0</v>
      </c>
      <c r="O195" s="5">
        <v>0</v>
      </c>
      <c r="P195" s="5">
        <v>0</v>
      </c>
      <c r="Q195" s="5">
        <v>35627</v>
      </c>
      <c r="R195" s="5">
        <v>5</v>
      </c>
      <c r="S195" s="5">
        <v>35627</v>
      </c>
      <c r="T195" s="5">
        <v>0</v>
      </c>
      <c r="U195" s="5">
        <v>35627</v>
      </c>
      <c r="V195" s="26">
        <f>SUM(sev_pin_pro[[#This Row],[Total IDPs PiN]],sev_pin_pro[[#This Row],[Total Returnees PiN]],sev_pin_pro[[#This Row],[Total HC PiN]])</f>
        <v>36457</v>
      </c>
    </row>
    <row r="196" spans="1:22" ht="15" x14ac:dyDescent="0.25">
      <c r="A196" t="s">
        <v>432</v>
      </c>
      <c r="B196" t="s">
        <v>433</v>
      </c>
      <c r="C196" t="s">
        <v>448</v>
      </c>
      <c r="D196" t="s">
        <v>449</v>
      </c>
      <c r="E196" t="s">
        <v>450</v>
      </c>
      <c r="F196" t="s">
        <v>449</v>
      </c>
      <c r="G196" s="4">
        <v>43</v>
      </c>
      <c r="H196" s="7">
        <v>2</v>
      </c>
      <c r="I196" s="5">
        <v>0</v>
      </c>
      <c r="J196" s="5">
        <v>0</v>
      </c>
      <c r="K196" s="8">
        <v>0</v>
      </c>
      <c r="L196" s="5">
        <v>13458.000000000002</v>
      </c>
      <c r="M196" s="7">
        <v>2</v>
      </c>
      <c r="N196" s="5">
        <v>0</v>
      </c>
      <c r="O196" s="5">
        <v>0</v>
      </c>
      <c r="P196" s="5">
        <v>0</v>
      </c>
      <c r="Q196" s="5">
        <v>87780.000000000015</v>
      </c>
      <c r="R196" s="5">
        <v>2</v>
      </c>
      <c r="S196" s="5">
        <v>9753.3333333333339</v>
      </c>
      <c r="T196" s="5">
        <v>0</v>
      </c>
      <c r="U196" s="5">
        <v>9753.3333333333339</v>
      </c>
      <c r="V196" s="26">
        <f>SUM(sev_pin_pro[[#This Row],[Total IDPs PiN]],sev_pin_pro[[#This Row],[Total Returnees PiN]],sev_pin_pro[[#This Row],[Total HC PiN]])</f>
        <v>9753.3333333333339</v>
      </c>
    </row>
    <row r="197" spans="1:22" ht="15" x14ac:dyDescent="0.25">
      <c r="A197" t="s">
        <v>432</v>
      </c>
      <c r="B197" t="s">
        <v>433</v>
      </c>
      <c r="C197" t="s">
        <v>448</v>
      </c>
      <c r="D197" t="s">
        <v>449</v>
      </c>
      <c r="E197" t="s">
        <v>451</v>
      </c>
      <c r="F197" t="s">
        <v>452</v>
      </c>
      <c r="G197" s="4">
        <v>2197</v>
      </c>
      <c r="H197" s="7">
        <v>2</v>
      </c>
      <c r="I197" s="5">
        <v>0</v>
      </c>
      <c r="J197" s="5">
        <v>0</v>
      </c>
      <c r="K197" s="8">
        <v>0</v>
      </c>
      <c r="L197" s="5">
        <v>3841</v>
      </c>
      <c r="M197" s="7">
        <v>5</v>
      </c>
      <c r="N197" s="5">
        <v>1280.3333333333333</v>
      </c>
      <c r="O197" s="5">
        <v>0</v>
      </c>
      <c r="P197" s="5">
        <v>1280.3333333333333</v>
      </c>
      <c r="Q197" s="5">
        <v>72033</v>
      </c>
      <c r="R197" s="5">
        <v>5</v>
      </c>
      <c r="S197" s="5">
        <v>21799.460526315834</v>
      </c>
      <c r="T197" s="5">
        <v>947.80263157894933</v>
      </c>
      <c r="U197" s="5">
        <v>22747.263157894784</v>
      </c>
      <c r="V197" s="26">
        <f>SUM(sev_pin_pro[[#This Row],[Total IDPs PiN]],sev_pin_pro[[#This Row],[Total Returnees PiN]],sev_pin_pro[[#This Row],[Total HC PiN]])</f>
        <v>24027.596491228116</v>
      </c>
    </row>
    <row r="198" spans="1:22" ht="15" x14ac:dyDescent="0.25">
      <c r="A198" t="s">
        <v>432</v>
      </c>
      <c r="B198" t="s">
        <v>433</v>
      </c>
      <c r="C198" t="s">
        <v>448</v>
      </c>
      <c r="D198" t="s">
        <v>449</v>
      </c>
      <c r="E198" t="s">
        <v>453</v>
      </c>
      <c r="F198" t="s">
        <v>454</v>
      </c>
      <c r="G198" s="4">
        <v>34</v>
      </c>
      <c r="H198" s="7">
        <v>2</v>
      </c>
      <c r="I198" s="5">
        <v>0</v>
      </c>
      <c r="J198" s="5">
        <v>0</v>
      </c>
      <c r="K198" s="8">
        <v>0</v>
      </c>
      <c r="L198" s="5">
        <v>2528</v>
      </c>
      <c r="M198" s="7">
        <v>2</v>
      </c>
      <c r="N198" s="5">
        <v>0</v>
      </c>
      <c r="O198" s="5">
        <v>0</v>
      </c>
      <c r="P198" s="5">
        <v>0</v>
      </c>
      <c r="Q198" s="5">
        <v>31046</v>
      </c>
      <c r="R198" s="5">
        <v>2</v>
      </c>
      <c r="S198" s="5">
        <v>0</v>
      </c>
      <c r="T198" s="5">
        <v>425.28767123287668</v>
      </c>
      <c r="U198" s="5">
        <v>425.28767123287668</v>
      </c>
      <c r="V198" s="26">
        <f>SUM(sev_pin_pro[[#This Row],[Total IDPs PiN]],sev_pin_pro[[#This Row],[Total Returnees PiN]],sev_pin_pro[[#This Row],[Total HC PiN]])</f>
        <v>425.28767123287668</v>
      </c>
    </row>
    <row r="199" spans="1:22" ht="15" x14ac:dyDescent="0.25">
      <c r="A199" t="s">
        <v>432</v>
      </c>
      <c r="B199" t="s">
        <v>433</v>
      </c>
      <c r="C199" t="s">
        <v>448</v>
      </c>
      <c r="D199" t="s">
        <v>449</v>
      </c>
      <c r="E199" t="s">
        <v>455</v>
      </c>
      <c r="F199" t="s">
        <v>456</v>
      </c>
      <c r="G199" s="4">
        <v>3908</v>
      </c>
      <c r="H199" s="7">
        <v>2</v>
      </c>
      <c r="I199" s="5">
        <v>0</v>
      </c>
      <c r="J199" s="5">
        <v>0</v>
      </c>
      <c r="K199" s="8">
        <v>0</v>
      </c>
      <c r="L199" s="5">
        <v>2</v>
      </c>
      <c r="M199" s="7">
        <v>5</v>
      </c>
      <c r="N199" s="5">
        <v>2</v>
      </c>
      <c r="O199" s="5">
        <v>0</v>
      </c>
      <c r="P199" s="5">
        <v>2</v>
      </c>
      <c r="Q199" s="5">
        <v>31329</v>
      </c>
      <c r="R199" s="5">
        <v>5</v>
      </c>
      <c r="S199" s="5">
        <v>10754.731343283582</v>
      </c>
      <c r="T199" s="5">
        <v>0</v>
      </c>
      <c r="U199" s="5">
        <v>10754.731343283582</v>
      </c>
      <c r="V199" s="26">
        <f>SUM(sev_pin_pro[[#This Row],[Total IDPs PiN]],sev_pin_pro[[#This Row],[Total Returnees PiN]],sev_pin_pro[[#This Row],[Total HC PiN]])</f>
        <v>10756.731343283582</v>
      </c>
    </row>
    <row r="200" spans="1:22" ht="15" x14ac:dyDescent="0.25">
      <c r="A200" t="s">
        <v>432</v>
      </c>
      <c r="B200" t="s">
        <v>433</v>
      </c>
      <c r="C200" t="s">
        <v>457</v>
      </c>
      <c r="D200" t="s">
        <v>458</v>
      </c>
      <c r="E200" t="s">
        <v>459</v>
      </c>
      <c r="F200" t="s">
        <v>458</v>
      </c>
      <c r="G200" s="4">
        <v>796</v>
      </c>
      <c r="H200" s="7">
        <v>2</v>
      </c>
      <c r="I200" s="5">
        <v>0</v>
      </c>
      <c r="J200" s="5">
        <v>0</v>
      </c>
      <c r="K200" s="8">
        <v>0</v>
      </c>
      <c r="L200" s="5">
        <v>23149</v>
      </c>
      <c r="M200" s="7">
        <v>3</v>
      </c>
      <c r="N200" s="5">
        <v>0</v>
      </c>
      <c r="O200" s="5">
        <v>12860.555555555557</v>
      </c>
      <c r="P200" s="5">
        <v>12860.555555555557</v>
      </c>
      <c r="Q200" s="5">
        <v>94988</v>
      </c>
      <c r="R200" s="5">
        <v>3</v>
      </c>
      <c r="S200" s="5">
        <v>1376.6376811594212</v>
      </c>
      <c r="T200" s="5">
        <v>17896.289855072479</v>
      </c>
      <c r="U200" s="5">
        <v>19272.927536231899</v>
      </c>
      <c r="V200" s="26">
        <f>SUM(sev_pin_pro[[#This Row],[Total IDPs PiN]],sev_pin_pro[[#This Row],[Total Returnees PiN]],sev_pin_pro[[#This Row],[Total HC PiN]])</f>
        <v>32133.483091787457</v>
      </c>
    </row>
    <row r="201" spans="1:22" ht="15" x14ac:dyDescent="0.25">
      <c r="A201" t="s">
        <v>432</v>
      </c>
      <c r="B201" t="s">
        <v>433</v>
      </c>
      <c r="C201" t="s">
        <v>457</v>
      </c>
      <c r="D201" t="s">
        <v>458</v>
      </c>
      <c r="E201" t="s">
        <v>460</v>
      </c>
      <c r="F201" t="s">
        <v>461</v>
      </c>
      <c r="G201" s="4">
        <v>2515</v>
      </c>
      <c r="H201" s="7">
        <v>5</v>
      </c>
      <c r="I201" s="5">
        <v>2515</v>
      </c>
      <c r="J201" s="5">
        <v>0</v>
      </c>
      <c r="K201" s="8">
        <v>2515</v>
      </c>
      <c r="L201" s="5">
        <v>1569.9999999999998</v>
      </c>
      <c r="M201" s="7">
        <v>5</v>
      </c>
      <c r="N201" s="5">
        <v>1569.9999999999998</v>
      </c>
      <c r="O201" s="5">
        <v>0</v>
      </c>
      <c r="P201" s="5">
        <v>1569.9999999999998</v>
      </c>
      <c r="Q201" s="5">
        <v>41878</v>
      </c>
      <c r="R201" s="5">
        <v>5</v>
      </c>
      <c r="S201" s="5">
        <v>37862.301369863009</v>
      </c>
      <c r="T201" s="5">
        <v>0</v>
      </c>
      <c r="U201" s="5">
        <v>37862.301369863009</v>
      </c>
      <c r="V201" s="26">
        <f>SUM(sev_pin_pro[[#This Row],[Total IDPs PiN]],sev_pin_pro[[#This Row],[Total Returnees PiN]],sev_pin_pro[[#This Row],[Total HC PiN]])</f>
        <v>41947.301369863009</v>
      </c>
    </row>
    <row r="202" spans="1:22" ht="15" x14ac:dyDescent="0.25">
      <c r="A202" t="s">
        <v>432</v>
      </c>
      <c r="B202" t="s">
        <v>433</v>
      </c>
      <c r="C202" t="s">
        <v>457</v>
      </c>
      <c r="D202" t="s">
        <v>458</v>
      </c>
      <c r="E202" t="s">
        <v>462</v>
      </c>
      <c r="F202" t="s">
        <v>463</v>
      </c>
      <c r="G202" s="4">
        <v>802</v>
      </c>
      <c r="H202" s="7">
        <v>2</v>
      </c>
      <c r="I202" s="5">
        <v>0</v>
      </c>
      <c r="J202" s="5">
        <v>0</v>
      </c>
      <c r="K202" s="8">
        <v>0</v>
      </c>
      <c r="L202" s="5">
        <v>36339</v>
      </c>
      <c r="M202" s="7">
        <v>2</v>
      </c>
      <c r="N202" s="5">
        <v>0</v>
      </c>
      <c r="O202" s="5">
        <v>1730.4285714285713</v>
      </c>
      <c r="P202" s="5">
        <v>1730.4285714285713</v>
      </c>
      <c r="Q202" s="5">
        <v>164124</v>
      </c>
      <c r="R202" s="5">
        <v>2</v>
      </c>
      <c r="S202" s="5">
        <v>0</v>
      </c>
      <c r="T202" s="5">
        <v>2486.7272727272702</v>
      </c>
      <c r="U202" s="5">
        <v>2486.7272727272702</v>
      </c>
      <c r="V202" s="26">
        <f>SUM(sev_pin_pro[[#This Row],[Total IDPs PiN]],sev_pin_pro[[#This Row],[Total Returnees PiN]],sev_pin_pro[[#This Row],[Total HC PiN]])</f>
        <v>4217.1558441558418</v>
      </c>
    </row>
    <row r="203" spans="1:22" ht="15" x14ac:dyDescent="0.25">
      <c r="A203" t="s">
        <v>464</v>
      </c>
      <c r="B203" t="s">
        <v>465</v>
      </c>
      <c r="C203" t="s">
        <v>466</v>
      </c>
      <c r="D203" t="s">
        <v>465</v>
      </c>
      <c r="E203" t="s">
        <v>467</v>
      </c>
      <c r="F203" t="s">
        <v>465</v>
      </c>
      <c r="G203" s="4">
        <v>32982</v>
      </c>
      <c r="H203" s="7">
        <v>3</v>
      </c>
      <c r="I203" s="5">
        <v>1691.3846153846152</v>
      </c>
      <c r="J203" s="5">
        <v>5074.1538461538466</v>
      </c>
      <c r="K203" s="8">
        <v>6765.5384615384619</v>
      </c>
      <c r="L203" s="5">
        <v>4074.0000000000005</v>
      </c>
      <c r="M203" s="7">
        <v>2</v>
      </c>
      <c r="N203" s="5">
        <v>0</v>
      </c>
      <c r="O203" s="5">
        <v>0</v>
      </c>
      <c r="P203" s="5">
        <v>0</v>
      </c>
      <c r="Q203" s="5">
        <v>237610</v>
      </c>
      <c r="R203" s="5">
        <v>5</v>
      </c>
      <c r="S203" s="5">
        <v>88255.142857142739</v>
      </c>
      <c r="T203" s="5">
        <v>20366.571428571417</v>
      </c>
      <c r="U203" s="5">
        <v>108621.71428571416</v>
      </c>
      <c r="V203" s="26">
        <f>SUM(sev_pin_pro[[#This Row],[Total IDPs PiN]],sev_pin_pro[[#This Row],[Total Returnees PiN]],sev_pin_pro[[#This Row],[Total HC PiN]])</f>
        <v>115387.25274725263</v>
      </c>
    </row>
    <row r="204" spans="1:22" ht="15" x14ac:dyDescent="0.25">
      <c r="A204" t="s">
        <v>464</v>
      </c>
      <c r="B204" t="s">
        <v>465</v>
      </c>
      <c r="C204" t="s">
        <v>466</v>
      </c>
      <c r="D204" t="s">
        <v>465</v>
      </c>
      <c r="E204" t="s">
        <v>468</v>
      </c>
      <c r="F204" t="s">
        <v>469</v>
      </c>
      <c r="G204" s="4">
        <v>41</v>
      </c>
      <c r="H204" s="7">
        <v>2</v>
      </c>
      <c r="I204" s="5">
        <v>0</v>
      </c>
      <c r="J204" s="5">
        <v>0</v>
      </c>
      <c r="K204" s="8">
        <v>0</v>
      </c>
      <c r="L204" s="5">
        <v>20</v>
      </c>
      <c r="M204" s="7">
        <v>2</v>
      </c>
      <c r="N204" s="5">
        <v>0</v>
      </c>
      <c r="O204" s="5">
        <v>0</v>
      </c>
      <c r="P204" s="5">
        <v>0</v>
      </c>
      <c r="Q204" s="5">
        <v>5425</v>
      </c>
      <c r="R204" s="5">
        <v>2</v>
      </c>
      <c r="S204" s="5">
        <v>0</v>
      </c>
      <c r="T204" s="5">
        <v>0</v>
      </c>
      <c r="U204" s="5">
        <v>0</v>
      </c>
      <c r="V204" s="26">
        <f>SUM(sev_pin_pro[[#This Row],[Total IDPs PiN]],sev_pin_pro[[#This Row],[Total Returnees PiN]],sev_pin_pro[[#This Row],[Total HC PiN]])</f>
        <v>0</v>
      </c>
    </row>
    <row r="205" spans="1:22" ht="15" x14ac:dyDescent="0.25">
      <c r="A205" t="s">
        <v>464</v>
      </c>
      <c r="B205" t="s">
        <v>465</v>
      </c>
      <c r="C205" t="s">
        <v>466</v>
      </c>
      <c r="D205" t="s">
        <v>465</v>
      </c>
      <c r="E205" t="s">
        <v>470</v>
      </c>
      <c r="F205" t="s">
        <v>471</v>
      </c>
      <c r="G205" s="4">
        <v>4483.9999999999991</v>
      </c>
      <c r="H205" s="7">
        <v>2</v>
      </c>
      <c r="I205" s="5">
        <v>0</v>
      </c>
      <c r="J205" s="5">
        <v>640.57142857142844</v>
      </c>
      <c r="K205" s="8">
        <v>640.57142857142844</v>
      </c>
      <c r="L205" s="5">
        <v>190</v>
      </c>
      <c r="M205" s="7">
        <v>2</v>
      </c>
      <c r="N205" s="5">
        <v>0</v>
      </c>
      <c r="O205" s="5">
        <v>0</v>
      </c>
      <c r="P205" s="5">
        <v>0</v>
      </c>
      <c r="Q205" s="5">
        <v>17155</v>
      </c>
      <c r="R205" s="5">
        <v>2</v>
      </c>
      <c r="S205" s="5">
        <v>1024.1791044776119</v>
      </c>
      <c r="T205" s="5">
        <v>512.08955223880594</v>
      </c>
      <c r="U205" s="5">
        <v>1536.2686567164178</v>
      </c>
      <c r="V205" s="26">
        <f>SUM(sev_pin_pro[[#This Row],[Total IDPs PiN]],sev_pin_pro[[#This Row],[Total Returnees PiN]],sev_pin_pro[[#This Row],[Total HC PiN]])</f>
        <v>2176.8400852878463</v>
      </c>
    </row>
    <row r="206" spans="1:22" ht="15" x14ac:dyDescent="0.25">
      <c r="A206" t="s">
        <v>464</v>
      </c>
      <c r="B206" t="s">
        <v>465</v>
      </c>
      <c r="C206" t="s">
        <v>466</v>
      </c>
      <c r="D206" t="s">
        <v>465</v>
      </c>
      <c r="E206" t="s">
        <v>472</v>
      </c>
      <c r="F206" t="s">
        <v>473</v>
      </c>
      <c r="G206" s="4">
        <v>1326</v>
      </c>
      <c r="H206" s="7">
        <v>5</v>
      </c>
      <c r="I206" s="5">
        <v>663</v>
      </c>
      <c r="J206" s="5">
        <v>0</v>
      </c>
      <c r="K206" s="8">
        <v>663</v>
      </c>
      <c r="L206" s="5">
        <v>20</v>
      </c>
      <c r="M206" s="7">
        <v>2</v>
      </c>
      <c r="N206" s="5">
        <v>0</v>
      </c>
      <c r="O206" s="5">
        <v>0</v>
      </c>
      <c r="P206" s="5">
        <v>0</v>
      </c>
      <c r="Q206" s="5">
        <v>18530.000000000004</v>
      </c>
      <c r="R206" s="5">
        <v>5</v>
      </c>
      <c r="S206" s="5">
        <v>10914.931506849318</v>
      </c>
      <c r="T206" s="5">
        <v>2030.6849315068496</v>
      </c>
      <c r="U206" s="5">
        <v>12945.616438356168</v>
      </c>
      <c r="V206" s="26">
        <f>SUM(sev_pin_pro[[#This Row],[Total IDPs PiN]],sev_pin_pro[[#This Row],[Total Returnees PiN]],sev_pin_pro[[#This Row],[Total HC PiN]])</f>
        <v>13608.616438356168</v>
      </c>
    </row>
    <row r="207" spans="1:22" ht="15" x14ac:dyDescent="0.25">
      <c r="A207" t="s">
        <v>464</v>
      </c>
      <c r="B207" t="s">
        <v>465</v>
      </c>
      <c r="C207" t="s">
        <v>466</v>
      </c>
      <c r="D207" t="s">
        <v>465</v>
      </c>
      <c r="E207" t="s">
        <v>474</v>
      </c>
      <c r="F207" t="s">
        <v>475</v>
      </c>
      <c r="G207" s="4">
        <v>1169</v>
      </c>
      <c r="H207" s="7">
        <v>2</v>
      </c>
      <c r="I207" s="5">
        <v>0</v>
      </c>
      <c r="J207" s="5">
        <v>0</v>
      </c>
      <c r="K207" s="8">
        <v>0</v>
      </c>
      <c r="L207" s="5">
        <v>186</v>
      </c>
      <c r="M207" s="7">
        <v>2</v>
      </c>
      <c r="N207" s="5">
        <v>0</v>
      </c>
      <c r="O207" s="5">
        <v>0</v>
      </c>
      <c r="P207" s="5">
        <v>0</v>
      </c>
      <c r="Q207" s="5">
        <v>33779</v>
      </c>
      <c r="R207" s="5">
        <v>2</v>
      </c>
      <c r="S207" s="5">
        <v>3330.3239436619715</v>
      </c>
      <c r="T207" s="5">
        <v>2378.8028169014087</v>
      </c>
      <c r="U207" s="5">
        <v>5709.1267605633802</v>
      </c>
      <c r="V207" s="26">
        <f>SUM(sev_pin_pro[[#This Row],[Total IDPs PiN]],sev_pin_pro[[#This Row],[Total Returnees PiN]],sev_pin_pro[[#This Row],[Total HC PiN]])</f>
        <v>5709.1267605633802</v>
      </c>
    </row>
    <row r="208" spans="1:22" ht="15" x14ac:dyDescent="0.25">
      <c r="A208" t="s">
        <v>464</v>
      </c>
      <c r="B208" t="s">
        <v>465</v>
      </c>
      <c r="C208" t="s">
        <v>466</v>
      </c>
      <c r="D208" t="s">
        <v>465</v>
      </c>
      <c r="E208" t="s">
        <v>476</v>
      </c>
      <c r="F208" t="s">
        <v>477</v>
      </c>
      <c r="G208" s="4">
        <v>1889</v>
      </c>
      <c r="H208" s="7">
        <v>2</v>
      </c>
      <c r="I208" s="5">
        <v>0</v>
      </c>
      <c r="J208" s="5">
        <v>0</v>
      </c>
      <c r="K208" s="8">
        <v>0</v>
      </c>
      <c r="L208" s="5">
        <v>906</v>
      </c>
      <c r="M208" s="7">
        <v>2</v>
      </c>
      <c r="N208" s="5">
        <v>0</v>
      </c>
      <c r="O208" s="5">
        <v>0</v>
      </c>
      <c r="P208" s="5">
        <v>0</v>
      </c>
      <c r="Q208" s="5">
        <v>13564</v>
      </c>
      <c r="R208" s="5">
        <v>2</v>
      </c>
      <c r="S208" s="5">
        <v>196.57971014492753</v>
      </c>
      <c r="T208" s="5">
        <v>0</v>
      </c>
      <c r="U208" s="5">
        <v>196.57971014492753</v>
      </c>
      <c r="V208" s="26">
        <f>SUM(sev_pin_pro[[#This Row],[Total IDPs PiN]],sev_pin_pro[[#This Row],[Total Returnees PiN]],sev_pin_pro[[#This Row],[Total HC PiN]])</f>
        <v>196.57971014492753</v>
      </c>
    </row>
    <row r="209" spans="1:22" ht="15" x14ac:dyDescent="0.25">
      <c r="A209" t="s">
        <v>464</v>
      </c>
      <c r="B209" t="s">
        <v>465</v>
      </c>
      <c r="C209" t="s">
        <v>466</v>
      </c>
      <c r="D209" t="s">
        <v>465</v>
      </c>
      <c r="E209" t="s">
        <v>478</v>
      </c>
      <c r="F209" t="s">
        <v>479</v>
      </c>
      <c r="G209" s="4">
        <v>4917</v>
      </c>
      <c r="H209" s="7">
        <v>2</v>
      </c>
      <c r="I209" s="5">
        <v>0</v>
      </c>
      <c r="J209" s="5">
        <v>546.33333333333326</v>
      </c>
      <c r="K209" s="8">
        <v>546.33333333333326</v>
      </c>
      <c r="L209" s="5">
        <v>71</v>
      </c>
      <c r="M209" s="7">
        <v>2</v>
      </c>
      <c r="N209" s="5">
        <v>0</v>
      </c>
      <c r="O209" s="5">
        <v>0</v>
      </c>
      <c r="P209" s="5">
        <v>0</v>
      </c>
      <c r="Q209" s="5">
        <v>19695</v>
      </c>
      <c r="R209" s="5">
        <v>2</v>
      </c>
      <c r="S209" s="5">
        <v>570.86956521739125</v>
      </c>
      <c r="T209" s="5">
        <v>856.30434782608688</v>
      </c>
      <c r="U209" s="5">
        <v>1427.173913043478</v>
      </c>
      <c r="V209" s="26">
        <f>SUM(sev_pin_pro[[#This Row],[Total IDPs PiN]],sev_pin_pro[[#This Row],[Total Returnees PiN]],sev_pin_pro[[#This Row],[Total HC PiN]])</f>
        <v>1973.5072463768113</v>
      </c>
    </row>
    <row r="210" spans="1:22" ht="15" x14ac:dyDescent="0.25">
      <c r="A210" t="s">
        <v>464</v>
      </c>
      <c r="B210" t="s">
        <v>465</v>
      </c>
      <c r="C210" t="s">
        <v>480</v>
      </c>
      <c r="D210" t="s">
        <v>481</v>
      </c>
      <c r="E210" t="s">
        <v>482</v>
      </c>
      <c r="F210" t="s">
        <v>481</v>
      </c>
      <c r="G210" s="4">
        <v>10125.999999999998</v>
      </c>
      <c r="H210" s="7">
        <v>2</v>
      </c>
      <c r="I210" s="5">
        <v>0</v>
      </c>
      <c r="J210" s="5">
        <v>0</v>
      </c>
      <c r="K210" s="8">
        <v>0</v>
      </c>
      <c r="L210" s="5">
        <v>12120</v>
      </c>
      <c r="M210" s="7">
        <v>2</v>
      </c>
      <c r="N210" s="5">
        <v>734.54545454545462</v>
      </c>
      <c r="O210" s="5">
        <v>183.63636363636365</v>
      </c>
      <c r="P210" s="5">
        <v>918.18181818181824</v>
      </c>
      <c r="Q210" s="5">
        <v>90966.999999999985</v>
      </c>
      <c r="R210" s="5">
        <v>2</v>
      </c>
      <c r="S210" s="5">
        <v>13645.049999999983</v>
      </c>
      <c r="T210" s="5">
        <v>3411.2624999999962</v>
      </c>
      <c r="U210" s="5">
        <v>17056.312499999978</v>
      </c>
      <c r="V210" s="26">
        <f>SUM(sev_pin_pro[[#This Row],[Total IDPs PiN]],sev_pin_pro[[#This Row],[Total Returnees PiN]],sev_pin_pro[[#This Row],[Total HC PiN]])</f>
        <v>17974.494318181798</v>
      </c>
    </row>
    <row r="211" spans="1:22" ht="15" x14ac:dyDescent="0.25">
      <c r="A211" t="s">
        <v>464</v>
      </c>
      <c r="B211" t="s">
        <v>465</v>
      </c>
      <c r="C211" t="s">
        <v>480</v>
      </c>
      <c r="D211" t="s">
        <v>481</v>
      </c>
      <c r="E211" t="s">
        <v>483</v>
      </c>
      <c r="F211" t="s">
        <v>484</v>
      </c>
      <c r="G211" s="4">
        <v>13.999999999999998</v>
      </c>
      <c r="H211" s="7">
        <v>2</v>
      </c>
      <c r="I211" s="5">
        <v>0</v>
      </c>
      <c r="J211" s="5">
        <v>0</v>
      </c>
      <c r="K211" s="8">
        <v>0</v>
      </c>
      <c r="L211" s="5">
        <v>0</v>
      </c>
      <c r="M211" s="7">
        <v>2</v>
      </c>
      <c r="N211" s="5">
        <v>0</v>
      </c>
      <c r="O211" s="5">
        <v>0</v>
      </c>
      <c r="P211" s="5">
        <v>0</v>
      </c>
      <c r="Q211" s="5">
        <v>12454.999999999998</v>
      </c>
      <c r="R211" s="5">
        <v>2</v>
      </c>
      <c r="S211" s="5">
        <v>168.31081081081081</v>
      </c>
      <c r="T211" s="5">
        <v>0</v>
      </c>
      <c r="U211" s="5">
        <v>168.31081081081081</v>
      </c>
      <c r="V211" s="26">
        <f>SUM(sev_pin_pro[[#This Row],[Total IDPs PiN]],sev_pin_pro[[#This Row],[Total Returnees PiN]],sev_pin_pro[[#This Row],[Total HC PiN]])</f>
        <v>168.31081081081081</v>
      </c>
    </row>
    <row r="212" spans="1:22" ht="15" x14ac:dyDescent="0.25">
      <c r="A212" t="s">
        <v>464</v>
      </c>
      <c r="B212" t="s">
        <v>465</v>
      </c>
      <c r="C212" t="s">
        <v>480</v>
      </c>
      <c r="D212" t="s">
        <v>481</v>
      </c>
      <c r="E212" t="s">
        <v>485</v>
      </c>
      <c r="F212" t="s">
        <v>486</v>
      </c>
      <c r="G212" s="4">
        <v>1436</v>
      </c>
      <c r="H212" s="7">
        <v>5</v>
      </c>
      <c r="I212" s="5">
        <v>718</v>
      </c>
      <c r="J212" s="5">
        <v>0</v>
      </c>
      <c r="K212" s="8">
        <v>718</v>
      </c>
      <c r="L212" s="5">
        <v>0</v>
      </c>
      <c r="M212" s="7">
        <v>2</v>
      </c>
      <c r="N212" s="5">
        <v>0</v>
      </c>
      <c r="O212" s="5">
        <v>0</v>
      </c>
      <c r="P212" s="5">
        <v>0</v>
      </c>
      <c r="Q212" s="5">
        <v>8251</v>
      </c>
      <c r="R212" s="5">
        <v>5</v>
      </c>
      <c r="S212" s="5">
        <v>2208.0140845070418</v>
      </c>
      <c r="T212" s="5">
        <v>232.42253521126761</v>
      </c>
      <c r="U212" s="5">
        <v>2440.4366197183094</v>
      </c>
      <c r="V212" s="26">
        <f>SUM(sev_pin_pro[[#This Row],[Total IDPs PiN]],sev_pin_pro[[#This Row],[Total Returnees PiN]],sev_pin_pro[[#This Row],[Total HC PiN]])</f>
        <v>3158.4366197183094</v>
      </c>
    </row>
    <row r="213" spans="1:22" ht="15" x14ac:dyDescent="0.25">
      <c r="A213" t="s">
        <v>464</v>
      </c>
      <c r="B213" t="s">
        <v>465</v>
      </c>
      <c r="C213" t="s">
        <v>487</v>
      </c>
      <c r="D213" t="s">
        <v>488</v>
      </c>
      <c r="E213" t="s">
        <v>489</v>
      </c>
      <c r="F213" t="s">
        <v>488</v>
      </c>
      <c r="G213" s="4">
        <v>3854</v>
      </c>
      <c r="H213" s="7">
        <v>5</v>
      </c>
      <c r="I213" s="5">
        <v>3854</v>
      </c>
      <c r="J213" s="5">
        <v>0</v>
      </c>
      <c r="K213" s="8">
        <v>3854</v>
      </c>
      <c r="L213" s="5">
        <v>90</v>
      </c>
      <c r="M213" s="7">
        <v>2</v>
      </c>
      <c r="N213" s="5">
        <v>0</v>
      </c>
      <c r="O213" s="5">
        <v>0</v>
      </c>
      <c r="P213" s="5">
        <v>0</v>
      </c>
      <c r="Q213" s="5">
        <v>56052.999999999993</v>
      </c>
      <c r="R213" s="5">
        <v>5</v>
      </c>
      <c r="S213" s="5">
        <v>28026.499999999996</v>
      </c>
      <c r="T213" s="5">
        <v>6059.7837837837833</v>
      </c>
      <c r="U213" s="5">
        <v>34086.28378378378</v>
      </c>
      <c r="V213" s="26">
        <f>SUM(sev_pin_pro[[#This Row],[Total IDPs PiN]],sev_pin_pro[[#This Row],[Total Returnees PiN]],sev_pin_pro[[#This Row],[Total HC PiN]])</f>
        <v>37940.28378378378</v>
      </c>
    </row>
    <row r="214" spans="1:22" ht="15" x14ac:dyDescent="0.25">
      <c r="A214" t="s">
        <v>464</v>
      </c>
      <c r="B214" t="s">
        <v>465</v>
      </c>
      <c r="C214" t="s">
        <v>487</v>
      </c>
      <c r="D214" t="s">
        <v>488</v>
      </c>
      <c r="E214" t="s">
        <v>490</v>
      </c>
      <c r="F214" t="s">
        <v>491</v>
      </c>
      <c r="G214" s="4">
        <v>1785</v>
      </c>
      <c r="H214" s="7">
        <v>2</v>
      </c>
      <c r="I214" s="5">
        <v>0</v>
      </c>
      <c r="J214" s="5">
        <v>0</v>
      </c>
      <c r="K214" s="8">
        <v>0</v>
      </c>
      <c r="L214" s="5">
        <v>30</v>
      </c>
      <c r="M214" s="7">
        <v>2</v>
      </c>
      <c r="N214" s="5">
        <v>0</v>
      </c>
      <c r="O214" s="5">
        <v>0</v>
      </c>
      <c r="P214" s="5">
        <v>0</v>
      </c>
      <c r="Q214" s="5">
        <v>14257</v>
      </c>
      <c r="R214" s="5">
        <v>2</v>
      </c>
      <c r="S214" s="5">
        <v>216.01515151515153</v>
      </c>
      <c r="T214" s="5">
        <v>432.03030303030306</v>
      </c>
      <c r="U214" s="5">
        <v>648.04545454545462</v>
      </c>
      <c r="V214" s="26">
        <f>SUM(sev_pin_pro[[#This Row],[Total IDPs PiN]],sev_pin_pro[[#This Row],[Total Returnees PiN]],sev_pin_pro[[#This Row],[Total HC PiN]])</f>
        <v>648.04545454545462</v>
      </c>
    </row>
    <row r="215" spans="1:22" ht="15" x14ac:dyDescent="0.25">
      <c r="A215" t="s">
        <v>464</v>
      </c>
      <c r="B215" t="s">
        <v>465</v>
      </c>
      <c r="C215" t="s">
        <v>487</v>
      </c>
      <c r="D215" t="s">
        <v>488</v>
      </c>
      <c r="E215" t="s">
        <v>492</v>
      </c>
      <c r="F215" t="s">
        <v>493</v>
      </c>
      <c r="G215" s="4">
        <v>140</v>
      </c>
      <c r="H215" s="7">
        <v>3</v>
      </c>
      <c r="I215" s="5">
        <v>0</v>
      </c>
      <c r="J215" s="5">
        <v>140</v>
      </c>
      <c r="K215" s="8">
        <v>140</v>
      </c>
      <c r="L215" s="5">
        <v>0</v>
      </c>
      <c r="M215" s="7">
        <v>2</v>
      </c>
      <c r="N215" s="5">
        <v>0</v>
      </c>
      <c r="O215" s="5">
        <v>0</v>
      </c>
      <c r="P215" s="5">
        <v>0</v>
      </c>
      <c r="Q215" s="5">
        <v>7126</v>
      </c>
      <c r="R215" s="5">
        <v>5</v>
      </c>
      <c r="S215" s="5">
        <v>5520.1408450704221</v>
      </c>
      <c r="T215" s="5">
        <v>0</v>
      </c>
      <c r="U215" s="5">
        <v>5520.1408450704221</v>
      </c>
      <c r="V215" s="26">
        <f>SUM(sev_pin_pro[[#This Row],[Total IDPs PiN]],sev_pin_pro[[#This Row],[Total Returnees PiN]],sev_pin_pro[[#This Row],[Total HC PiN]])</f>
        <v>5660.1408450704221</v>
      </c>
    </row>
    <row r="216" spans="1:22" ht="15" x14ac:dyDescent="0.25">
      <c r="A216" t="s">
        <v>464</v>
      </c>
      <c r="B216" t="s">
        <v>465</v>
      </c>
      <c r="C216" t="s">
        <v>487</v>
      </c>
      <c r="D216" t="s">
        <v>488</v>
      </c>
      <c r="E216" t="s">
        <v>494</v>
      </c>
      <c r="F216" t="s">
        <v>495</v>
      </c>
      <c r="G216" s="4">
        <v>585</v>
      </c>
      <c r="H216" s="7">
        <v>5</v>
      </c>
      <c r="I216" s="5">
        <v>585</v>
      </c>
      <c r="J216" s="5">
        <v>0</v>
      </c>
      <c r="K216" s="8">
        <v>585</v>
      </c>
      <c r="L216" s="5">
        <v>10</v>
      </c>
      <c r="M216" s="7">
        <v>2</v>
      </c>
      <c r="N216" s="5">
        <v>0</v>
      </c>
      <c r="O216" s="5">
        <v>0</v>
      </c>
      <c r="P216" s="5">
        <v>0</v>
      </c>
      <c r="Q216" s="5">
        <v>7192</v>
      </c>
      <c r="R216" s="5">
        <v>5</v>
      </c>
      <c r="S216" s="5">
        <v>7192</v>
      </c>
      <c r="T216" s="5">
        <v>0</v>
      </c>
      <c r="U216" s="5">
        <v>7192</v>
      </c>
      <c r="V216" s="26">
        <f>SUM(sev_pin_pro[[#This Row],[Total IDPs PiN]],sev_pin_pro[[#This Row],[Total Returnees PiN]],sev_pin_pro[[#This Row],[Total HC PiN]])</f>
        <v>7777</v>
      </c>
    </row>
    <row r="217" spans="1:22" ht="15" x14ac:dyDescent="0.25">
      <c r="A217" t="s">
        <v>464</v>
      </c>
      <c r="B217" t="s">
        <v>465</v>
      </c>
      <c r="C217" t="s">
        <v>487</v>
      </c>
      <c r="D217" t="s">
        <v>488</v>
      </c>
      <c r="E217" t="s">
        <v>496</v>
      </c>
      <c r="F217" t="s">
        <v>497</v>
      </c>
      <c r="G217" s="4">
        <v>668</v>
      </c>
      <c r="H217" s="7">
        <v>2</v>
      </c>
      <c r="I217" s="5">
        <v>0</v>
      </c>
      <c r="J217" s="5">
        <v>0</v>
      </c>
      <c r="K217" s="8">
        <v>0</v>
      </c>
      <c r="L217" s="5">
        <v>227</v>
      </c>
      <c r="M217" s="7">
        <v>2</v>
      </c>
      <c r="N217" s="5">
        <v>0</v>
      </c>
      <c r="O217" s="5">
        <v>0</v>
      </c>
      <c r="P217" s="5">
        <v>0</v>
      </c>
      <c r="Q217" s="5">
        <v>20323</v>
      </c>
      <c r="R217" s="5">
        <v>5</v>
      </c>
      <c r="S217" s="5">
        <v>6681.534246575342</v>
      </c>
      <c r="T217" s="5">
        <v>2783.972602739726</v>
      </c>
      <c r="U217" s="5">
        <v>9465.5068493150684</v>
      </c>
      <c r="V217" s="26">
        <f>SUM(sev_pin_pro[[#This Row],[Total IDPs PiN]],sev_pin_pro[[#This Row],[Total Returnees PiN]],sev_pin_pro[[#This Row],[Total HC PiN]])</f>
        <v>9465.5068493150684</v>
      </c>
    </row>
    <row r="218" spans="1:22" ht="15" x14ac:dyDescent="0.25">
      <c r="A218" t="s">
        <v>464</v>
      </c>
      <c r="B218" t="s">
        <v>465</v>
      </c>
      <c r="C218" t="s">
        <v>487</v>
      </c>
      <c r="D218" t="s">
        <v>488</v>
      </c>
      <c r="E218" t="s">
        <v>498</v>
      </c>
      <c r="F218" t="s">
        <v>499</v>
      </c>
      <c r="G218" s="4">
        <v>1653.0000000000002</v>
      </c>
      <c r="H218" s="7">
        <v>5</v>
      </c>
      <c r="I218" s="5">
        <v>1653.0000000000002</v>
      </c>
      <c r="J218" s="5">
        <v>0</v>
      </c>
      <c r="K218" s="8">
        <v>1653.0000000000002</v>
      </c>
      <c r="L218" s="5">
        <v>10</v>
      </c>
      <c r="M218" s="7">
        <v>2</v>
      </c>
      <c r="N218" s="5">
        <v>0</v>
      </c>
      <c r="O218" s="5">
        <v>0</v>
      </c>
      <c r="P218" s="5">
        <v>0</v>
      </c>
      <c r="Q218" s="5">
        <v>19195</v>
      </c>
      <c r="R218" s="5">
        <v>5</v>
      </c>
      <c r="S218" s="5">
        <v>4470.0684931506848</v>
      </c>
      <c r="T218" s="5">
        <v>3418.2876712328766</v>
      </c>
      <c r="U218" s="5">
        <v>7888.3561643835619</v>
      </c>
      <c r="V218" s="26">
        <f>SUM(sev_pin_pro[[#This Row],[Total IDPs PiN]],sev_pin_pro[[#This Row],[Total Returnees PiN]],sev_pin_pro[[#This Row],[Total HC PiN]])</f>
        <v>9541.3561643835619</v>
      </c>
    </row>
    <row r="219" spans="1:22" ht="15" x14ac:dyDescent="0.25">
      <c r="A219" t="s">
        <v>464</v>
      </c>
      <c r="B219" t="s">
        <v>465</v>
      </c>
      <c r="C219" t="s">
        <v>500</v>
      </c>
      <c r="D219" t="s">
        <v>501</v>
      </c>
      <c r="E219" t="s">
        <v>502</v>
      </c>
      <c r="F219" t="s">
        <v>501</v>
      </c>
      <c r="G219" s="4">
        <v>7411.0000000000009</v>
      </c>
      <c r="H219" s="7">
        <v>5</v>
      </c>
      <c r="I219" s="5">
        <v>7411.0000000000009</v>
      </c>
      <c r="J219" s="5">
        <v>0</v>
      </c>
      <c r="K219" s="8">
        <v>7411.0000000000009</v>
      </c>
      <c r="L219" s="5">
        <v>200</v>
      </c>
      <c r="M219" s="7">
        <v>5</v>
      </c>
      <c r="N219" s="5">
        <v>200</v>
      </c>
      <c r="O219" s="5">
        <v>0</v>
      </c>
      <c r="P219" s="5">
        <v>200</v>
      </c>
      <c r="Q219" s="5">
        <v>37238</v>
      </c>
      <c r="R219" s="5">
        <v>5</v>
      </c>
      <c r="S219" s="5">
        <v>35686.416666666664</v>
      </c>
      <c r="T219" s="5">
        <v>1551.5833333333333</v>
      </c>
      <c r="U219" s="5">
        <v>37238</v>
      </c>
      <c r="V219" s="26">
        <f>SUM(sev_pin_pro[[#This Row],[Total IDPs PiN]],sev_pin_pro[[#This Row],[Total Returnees PiN]],sev_pin_pro[[#This Row],[Total HC PiN]])</f>
        <v>44849</v>
      </c>
    </row>
    <row r="220" spans="1:22" ht="15" x14ac:dyDescent="0.25">
      <c r="A220" t="s">
        <v>464</v>
      </c>
      <c r="B220" t="s">
        <v>465</v>
      </c>
      <c r="C220" t="s">
        <v>500</v>
      </c>
      <c r="D220" t="s">
        <v>501</v>
      </c>
      <c r="E220" t="s">
        <v>503</v>
      </c>
      <c r="F220" t="s">
        <v>504</v>
      </c>
      <c r="G220" s="4">
        <v>2057.0000000000005</v>
      </c>
      <c r="H220" s="7">
        <v>5</v>
      </c>
      <c r="I220" s="5">
        <v>2057.0000000000005</v>
      </c>
      <c r="J220" s="5">
        <v>0</v>
      </c>
      <c r="K220" s="8">
        <v>2057.0000000000005</v>
      </c>
      <c r="L220" s="5">
        <v>0</v>
      </c>
      <c r="M220" s="7">
        <v>2</v>
      </c>
      <c r="N220" s="5">
        <v>0</v>
      </c>
      <c r="O220" s="5">
        <v>0</v>
      </c>
      <c r="P220" s="5">
        <v>0</v>
      </c>
      <c r="Q220" s="5">
        <v>9595</v>
      </c>
      <c r="R220" s="5">
        <v>5</v>
      </c>
      <c r="S220" s="5">
        <v>9324.7183098591559</v>
      </c>
      <c r="T220" s="5">
        <v>270.28169014084506</v>
      </c>
      <c r="U220" s="5">
        <v>9595</v>
      </c>
      <c r="V220" s="26">
        <f>SUM(sev_pin_pro[[#This Row],[Total IDPs PiN]],sev_pin_pro[[#This Row],[Total Returnees PiN]],sev_pin_pro[[#This Row],[Total HC PiN]])</f>
        <v>11652</v>
      </c>
    </row>
    <row r="221" spans="1:22" ht="15" x14ac:dyDescent="0.25">
      <c r="A221" t="s">
        <v>464</v>
      </c>
      <c r="B221" t="s">
        <v>465</v>
      </c>
      <c r="C221" t="s">
        <v>500</v>
      </c>
      <c r="D221" t="s">
        <v>501</v>
      </c>
      <c r="E221" t="s">
        <v>505</v>
      </c>
      <c r="F221" t="s">
        <v>506</v>
      </c>
      <c r="G221" s="4">
        <v>940</v>
      </c>
      <c r="H221" s="7">
        <v>2</v>
      </c>
      <c r="I221" s="5">
        <v>0</v>
      </c>
      <c r="J221" s="5">
        <v>0</v>
      </c>
      <c r="K221" s="8">
        <v>0</v>
      </c>
      <c r="L221" s="5">
        <v>30</v>
      </c>
      <c r="M221" s="7">
        <v>2</v>
      </c>
      <c r="N221" s="5">
        <v>0</v>
      </c>
      <c r="O221" s="5">
        <v>0</v>
      </c>
      <c r="P221" s="5">
        <v>0</v>
      </c>
      <c r="Q221" s="5">
        <v>8490</v>
      </c>
      <c r="R221" s="5">
        <v>2</v>
      </c>
      <c r="S221" s="5">
        <v>1315.3521126760563</v>
      </c>
      <c r="T221" s="5">
        <v>119.5774647887324</v>
      </c>
      <c r="U221" s="5">
        <v>1434.9295774647887</v>
      </c>
      <c r="V221" s="26">
        <f>SUM(sev_pin_pro[[#This Row],[Total IDPs PiN]],sev_pin_pro[[#This Row],[Total Returnees PiN]],sev_pin_pro[[#This Row],[Total HC PiN]])</f>
        <v>1434.9295774647887</v>
      </c>
    </row>
    <row r="222" spans="1:22" ht="15" x14ac:dyDescent="0.25">
      <c r="A222" t="s">
        <v>464</v>
      </c>
      <c r="B222" t="s">
        <v>465</v>
      </c>
      <c r="C222" t="s">
        <v>500</v>
      </c>
      <c r="D222" t="s">
        <v>501</v>
      </c>
      <c r="E222" t="s">
        <v>507</v>
      </c>
      <c r="F222" t="s">
        <v>508</v>
      </c>
      <c r="G222" s="4">
        <v>1414.0000000000002</v>
      </c>
      <c r="H222" s="7">
        <v>5</v>
      </c>
      <c r="I222" s="5">
        <v>1414.0000000000002</v>
      </c>
      <c r="J222" s="5">
        <v>0</v>
      </c>
      <c r="K222" s="8">
        <v>1414.0000000000002</v>
      </c>
      <c r="L222" s="5">
        <v>52.000000000000007</v>
      </c>
      <c r="M222" s="7">
        <v>2</v>
      </c>
      <c r="N222" s="5">
        <v>0</v>
      </c>
      <c r="O222" s="5">
        <v>0</v>
      </c>
      <c r="P222" s="5">
        <v>0</v>
      </c>
      <c r="Q222" s="5">
        <v>13474.000000000002</v>
      </c>
      <c r="R222" s="5">
        <v>5</v>
      </c>
      <c r="S222" s="5">
        <v>10196.540540540542</v>
      </c>
      <c r="T222" s="5">
        <v>182.08108108108112</v>
      </c>
      <c r="U222" s="5">
        <v>10378.621621621623</v>
      </c>
      <c r="V222" s="26">
        <f>SUM(sev_pin_pro[[#This Row],[Total IDPs PiN]],sev_pin_pro[[#This Row],[Total Returnees PiN]],sev_pin_pro[[#This Row],[Total HC PiN]])</f>
        <v>11792.621621621623</v>
      </c>
    </row>
    <row r="223" spans="1:22" ht="15" x14ac:dyDescent="0.25">
      <c r="A223" t="s">
        <v>464</v>
      </c>
      <c r="B223" t="s">
        <v>465</v>
      </c>
      <c r="C223" t="s">
        <v>509</v>
      </c>
      <c r="D223" t="s">
        <v>510</v>
      </c>
      <c r="E223" t="s">
        <v>511</v>
      </c>
      <c r="F223" t="s">
        <v>510</v>
      </c>
      <c r="G223" s="4">
        <v>2012</v>
      </c>
      <c r="H223" s="7">
        <v>2</v>
      </c>
      <c r="I223" s="5">
        <v>0</v>
      </c>
      <c r="J223" s="5">
        <v>0</v>
      </c>
      <c r="K223" s="8">
        <v>0</v>
      </c>
      <c r="L223" s="5">
        <v>5</v>
      </c>
      <c r="M223" s="7">
        <v>2</v>
      </c>
      <c r="N223" s="5">
        <v>0</v>
      </c>
      <c r="O223" s="5">
        <v>0</v>
      </c>
      <c r="P223" s="5">
        <v>0</v>
      </c>
      <c r="Q223" s="5">
        <v>28125.000000000004</v>
      </c>
      <c r="R223" s="5">
        <v>5</v>
      </c>
      <c r="S223" s="5">
        <v>12500.000000000002</v>
      </c>
      <c r="T223" s="5">
        <v>1171.875</v>
      </c>
      <c r="U223" s="5">
        <v>13671.875000000002</v>
      </c>
      <c r="V223" s="26">
        <f>SUM(sev_pin_pro[[#This Row],[Total IDPs PiN]],sev_pin_pro[[#This Row],[Total Returnees PiN]],sev_pin_pro[[#This Row],[Total HC PiN]])</f>
        <v>13671.875000000002</v>
      </c>
    </row>
    <row r="224" spans="1:22" ht="15" x14ac:dyDescent="0.25">
      <c r="A224" t="s">
        <v>464</v>
      </c>
      <c r="B224" t="s">
        <v>465</v>
      </c>
      <c r="C224" t="s">
        <v>509</v>
      </c>
      <c r="D224" t="s">
        <v>510</v>
      </c>
      <c r="E224" t="s">
        <v>512</v>
      </c>
      <c r="F224" t="s">
        <v>513</v>
      </c>
      <c r="G224" s="4">
        <v>414</v>
      </c>
      <c r="H224" s="7">
        <v>2</v>
      </c>
      <c r="I224" s="5">
        <v>0</v>
      </c>
      <c r="J224" s="5">
        <v>0</v>
      </c>
      <c r="K224" s="8">
        <v>0</v>
      </c>
      <c r="L224" s="5">
        <v>180</v>
      </c>
      <c r="M224" s="7">
        <v>5</v>
      </c>
      <c r="N224" s="5">
        <v>180</v>
      </c>
      <c r="O224" s="5">
        <v>0</v>
      </c>
      <c r="P224" s="5">
        <v>180</v>
      </c>
      <c r="Q224" s="5">
        <v>18281</v>
      </c>
      <c r="R224" s="5">
        <v>5</v>
      </c>
      <c r="S224" s="5">
        <v>6010.1917808219177</v>
      </c>
      <c r="T224" s="5">
        <v>500.84931506849313</v>
      </c>
      <c r="U224" s="5">
        <v>6511.0410958904113</v>
      </c>
      <c r="V224" s="26">
        <f>SUM(sev_pin_pro[[#This Row],[Total IDPs PiN]],sev_pin_pro[[#This Row],[Total Returnees PiN]],sev_pin_pro[[#This Row],[Total HC PiN]])</f>
        <v>6691.0410958904113</v>
      </c>
    </row>
    <row r="225" spans="1:22" ht="15" x14ac:dyDescent="0.25">
      <c r="A225" t="s">
        <v>464</v>
      </c>
      <c r="B225" t="s">
        <v>465</v>
      </c>
      <c r="C225" t="s">
        <v>509</v>
      </c>
      <c r="D225" t="s">
        <v>510</v>
      </c>
      <c r="E225" t="s">
        <v>514</v>
      </c>
      <c r="F225" t="s">
        <v>515</v>
      </c>
      <c r="G225" s="4">
        <v>159</v>
      </c>
      <c r="H225" s="7">
        <v>2</v>
      </c>
      <c r="I225" s="5">
        <v>0</v>
      </c>
      <c r="J225" s="5">
        <v>0</v>
      </c>
      <c r="K225" s="8">
        <v>0</v>
      </c>
      <c r="L225" s="5">
        <v>0</v>
      </c>
      <c r="M225" s="7">
        <v>2</v>
      </c>
      <c r="N225" s="5">
        <v>0</v>
      </c>
      <c r="O225" s="5">
        <v>0</v>
      </c>
      <c r="P225" s="5">
        <v>0</v>
      </c>
      <c r="Q225" s="5">
        <v>14366</v>
      </c>
      <c r="R225" s="5">
        <v>5</v>
      </c>
      <c r="S225" s="5">
        <v>4465.1081081081084</v>
      </c>
      <c r="T225" s="5">
        <v>194.13513513513516</v>
      </c>
      <c r="U225" s="5">
        <v>4659.2432432432433</v>
      </c>
      <c r="V225" s="26">
        <f>SUM(sev_pin_pro[[#This Row],[Total IDPs PiN]],sev_pin_pro[[#This Row],[Total Returnees PiN]],sev_pin_pro[[#This Row],[Total HC PiN]])</f>
        <v>4659.2432432432433</v>
      </c>
    </row>
    <row r="226" spans="1:22" ht="15" x14ac:dyDescent="0.25">
      <c r="A226" t="s">
        <v>464</v>
      </c>
      <c r="B226" t="s">
        <v>465</v>
      </c>
      <c r="C226" t="s">
        <v>516</v>
      </c>
      <c r="D226" t="s">
        <v>517</v>
      </c>
      <c r="E226" t="s">
        <v>518</v>
      </c>
      <c r="F226" t="s">
        <v>519</v>
      </c>
      <c r="G226" s="4">
        <v>3807</v>
      </c>
      <c r="H226" s="7">
        <v>2</v>
      </c>
      <c r="I226" s="5">
        <v>0</v>
      </c>
      <c r="J226" s="5">
        <v>0</v>
      </c>
      <c r="K226" s="8">
        <v>0</v>
      </c>
      <c r="L226" s="5">
        <v>0</v>
      </c>
      <c r="M226" s="7">
        <v>2</v>
      </c>
      <c r="N226" s="5">
        <v>0</v>
      </c>
      <c r="O226" s="5">
        <v>0</v>
      </c>
      <c r="P226" s="5">
        <v>0</v>
      </c>
      <c r="Q226" s="5">
        <v>18227.999999999996</v>
      </c>
      <c r="R226" s="5">
        <v>5</v>
      </c>
      <c r="S226" s="5">
        <v>5996.0526315789457</v>
      </c>
      <c r="T226" s="5">
        <v>5036.6842105263149</v>
      </c>
      <c r="U226" s="5">
        <v>11032.73684210526</v>
      </c>
      <c r="V226" s="26">
        <f>SUM(sev_pin_pro[[#This Row],[Total IDPs PiN]],sev_pin_pro[[#This Row],[Total Returnees PiN]],sev_pin_pro[[#This Row],[Total HC PiN]])</f>
        <v>11032.73684210526</v>
      </c>
    </row>
    <row r="227" spans="1:22" ht="15" x14ac:dyDescent="0.25">
      <c r="A227" t="s">
        <v>464</v>
      </c>
      <c r="B227" t="s">
        <v>465</v>
      </c>
      <c r="C227" t="s">
        <v>516</v>
      </c>
      <c r="D227" t="s">
        <v>517</v>
      </c>
      <c r="E227" t="s">
        <v>520</v>
      </c>
      <c r="F227" t="s">
        <v>517</v>
      </c>
      <c r="G227" s="4">
        <v>1998</v>
      </c>
      <c r="H227" s="7">
        <v>2</v>
      </c>
      <c r="I227" s="5">
        <v>0</v>
      </c>
      <c r="J227" s="5">
        <v>0</v>
      </c>
      <c r="K227" s="8">
        <v>0</v>
      </c>
      <c r="L227" s="5">
        <v>25</v>
      </c>
      <c r="M227" s="7">
        <v>2</v>
      </c>
      <c r="N227" s="5">
        <v>0</v>
      </c>
      <c r="O227" s="5">
        <v>0</v>
      </c>
      <c r="P227" s="5">
        <v>0</v>
      </c>
      <c r="Q227" s="5">
        <v>22402</v>
      </c>
      <c r="R227" s="5">
        <v>5</v>
      </c>
      <c r="S227" s="5">
        <v>10292.810810810812</v>
      </c>
      <c r="T227" s="5">
        <v>3632.7567567567571</v>
      </c>
      <c r="U227" s="5">
        <v>13925.567567567568</v>
      </c>
      <c r="V227" s="26">
        <f>SUM(sev_pin_pro[[#This Row],[Total IDPs PiN]],sev_pin_pro[[#This Row],[Total Returnees PiN]],sev_pin_pro[[#This Row],[Total HC PiN]])</f>
        <v>13925.567567567568</v>
      </c>
    </row>
    <row r="228" spans="1:22" ht="15" x14ac:dyDescent="0.25">
      <c r="A228" t="s">
        <v>464</v>
      </c>
      <c r="B228" t="s">
        <v>465</v>
      </c>
      <c r="C228" t="s">
        <v>516</v>
      </c>
      <c r="D228" t="s">
        <v>517</v>
      </c>
      <c r="E228" t="s">
        <v>521</v>
      </c>
      <c r="F228" t="s">
        <v>522</v>
      </c>
      <c r="G228" s="4">
        <v>1060</v>
      </c>
      <c r="H228" s="7">
        <v>2</v>
      </c>
      <c r="I228" s="5">
        <v>0</v>
      </c>
      <c r="J228" s="5">
        <v>0</v>
      </c>
      <c r="K228" s="8">
        <v>0</v>
      </c>
      <c r="L228" s="5">
        <v>25</v>
      </c>
      <c r="M228" s="7">
        <v>2</v>
      </c>
      <c r="N228" s="5">
        <v>0</v>
      </c>
      <c r="O228" s="5">
        <v>0</v>
      </c>
      <c r="P228" s="5">
        <v>0</v>
      </c>
      <c r="Q228" s="5">
        <v>11222</v>
      </c>
      <c r="R228" s="5">
        <v>3</v>
      </c>
      <c r="S228" s="5">
        <v>1690.986301369863</v>
      </c>
      <c r="T228" s="5">
        <v>1844.7123287671232</v>
      </c>
      <c r="U228" s="5">
        <v>3535.6986301369861</v>
      </c>
      <c r="V228" s="26">
        <f>SUM(sev_pin_pro[[#This Row],[Total IDPs PiN]],sev_pin_pro[[#This Row],[Total Returnees PiN]],sev_pin_pro[[#This Row],[Total HC PiN]])</f>
        <v>3535.6986301369861</v>
      </c>
    </row>
    <row r="229" spans="1:22" ht="15" x14ac:dyDescent="0.25">
      <c r="A229" t="s">
        <v>464</v>
      </c>
      <c r="B229" t="s">
        <v>465</v>
      </c>
      <c r="C229" t="s">
        <v>516</v>
      </c>
      <c r="D229" t="s">
        <v>517</v>
      </c>
      <c r="E229" t="s">
        <v>523</v>
      </c>
      <c r="F229" t="s">
        <v>524</v>
      </c>
      <c r="G229" s="4">
        <v>2137</v>
      </c>
      <c r="H229" s="7">
        <v>2</v>
      </c>
      <c r="I229" s="5">
        <v>0</v>
      </c>
      <c r="J229" s="5">
        <v>0</v>
      </c>
      <c r="K229" s="8">
        <v>0</v>
      </c>
      <c r="L229" s="5">
        <v>0</v>
      </c>
      <c r="M229" s="7">
        <v>2</v>
      </c>
      <c r="N229" s="5">
        <v>0</v>
      </c>
      <c r="O229" s="5">
        <v>0</v>
      </c>
      <c r="P229" s="5">
        <v>0</v>
      </c>
      <c r="Q229" s="5">
        <v>8498</v>
      </c>
      <c r="R229" s="5">
        <v>5</v>
      </c>
      <c r="S229" s="5">
        <v>6086.4054054054059</v>
      </c>
      <c r="T229" s="5">
        <v>1492.8918918918919</v>
      </c>
      <c r="U229" s="5">
        <v>7579.2972972972975</v>
      </c>
      <c r="V229" s="26">
        <f>SUM(sev_pin_pro[[#This Row],[Total IDPs PiN]],sev_pin_pro[[#This Row],[Total Returnees PiN]],sev_pin_pro[[#This Row],[Total HC PiN]])</f>
        <v>7579.2972972972975</v>
      </c>
    </row>
    <row r="230" spans="1:22" ht="15" x14ac:dyDescent="0.25">
      <c r="A230" t="s">
        <v>525</v>
      </c>
      <c r="B230" t="s">
        <v>526</v>
      </c>
      <c r="C230" t="s">
        <v>527</v>
      </c>
      <c r="D230" t="s">
        <v>526</v>
      </c>
      <c r="E230" t="s">
        <v>528</v>
      </c>
      <c r="F230" t="s">
        <v>529</v>
      </c>
      <c r="G230" s="4">
        <v>512</v>
      </c>
      <c r="H230" s="7">
        <v>2</v>
      </c>
      <c r="I230" s="5">
        <v>0</v>
      </c>
      <c r="J230" s="5">
        <v>0</v>
      </c>
      <c r="K230" s="8">
        <v>0</v>
      </c>
      <c r="L230" s="5">
        <v>10456</v>
      </c>
      <c r="M230" s="7">
        <v>3</v>
      </c>
      <c r="N230" s="5">
        <v>746.85714285714278</v>
      </c>
      <c r="O230" s="5">
        <v>4331.7714285714292</v>
      </c>
      <c r="P230" s="5">
        <v>5078.6285714285723</v>
      </c>
      <c r="Q230" s="5">
        <v>21923</v>
      </c>
      <c r="R230" s="5">
        <v>3</v>
      </c>
      <c r="S230" s="5">
        <v>996.5</v>
      </c>
      <c r="T230" s="5">
        <v>10961.5</v>
      </c>
      <c r="U230" s="5">
        <v>11958</v>
      </c>
      <c r="V230" s="26">
        <f>SUM(sev_pin_pro[[#This Row],[Total IDPs PiN]],sev_pin_pro[[#This Row],[Total Returnees PiN]],sev_pin_pro[[#This Row],[Total HC PiN]])</f>
        <v>17036.628571428573</v>
      </c>
    </row>
    <row r="231" spans="1:22" ht="15" x14ac:dyDescent="0.25">
      <c r="A231" t="s">
        <v>525</v>
      </c>
      <c r="B231" t="s">
        <v>526</v>
      </c>
      <c r="C231" t="s">
        <v>530</v>
      </c>
      <c r="D231" t="s">
        <v>531</v>
      </c>
      <c r="E231" t="s">
        <v>532</v>
      </c>
      <c r="F231" t="s">
        <v>531</v>
      </c>
      <c r="G231" s="4">
        <v>5270</v>
      </c>
      <c r="H231" s="7">
        <v>3</v>
      </c>
      <c r="I231" s="5">
        <v>263.5</v>
      </c>
      <c r="J231" s="5">
        <v>790.5</v>
      </c>
      <c r="K231" s="8">
        <v>1054</v>
      </c>
      <c r="L231" s="5">
        <v>665</v>
      </c>
      <c r="M231" s="7">
        <v>2</v>
      </c>
      <c r="N231" s="5">
        <v>0</v>
      </c>
      <c r="O231" s="5">
        <v>0</v>
      </c>
      <c r="P231" s="5">
        <v>0</v>
      </c>
      <c r="Q231" s="5">
        <v>44271</v>
      </c>
      <c r="R231" s="5">
        <v>5</v>
      </c>
      <c r="S231" s="5">
        <v>9434.8032786885233</v>
      </c>
      <c r="T231" s="5">
        <v>0</v>
      </c>
      <c r="U231" s="5">
        <v>9434.8032786885233</v>
      </c>
      <c r="V231" s="26">
        <f>SUM(sev_pin_pro[[#This Row],[Total IDPs PiN]],sev_pin_pro[[#This Row],[Total Returnees PiN]],sev_pin_pro[[#This Row],[Total HC PiN]])</f>
        <v>10488.803278688523</v>
      </c>
    </row>
    <row r="232" spans="1:22" ht="15" x14ac:dyDescent="0.25">
      <c r="A232" t="s">
        <v>525</v>
      </c>
      <c r="B232" t="s">
        <v>526</v>
      </c>
      <c r="C232" t="s">
        <v>530</v>
      </c>
      <c r="D232" t="s">
        <v>531</v>
      </c>
      <c r="E232" t="s">
        <v>533</v>
      </c>
      <c r="F232" t="s">
        <v>534</v>
      </c>
      <c r="G232" s="4">
        <v>3119</v>
      </c>
      <c r="H232" s="7">
        <v>5</v>
      </c>
      <c r="I232" s="5">
        <v>1949.375</v>
      </c>
      <c r="J232" s="5">
        <v>974.6875</v>
      </c>
      <c r="K232" s="8">
        <v>2924.0625</v>
      </c>
      <c r="L232" s="5">
        <v>1903.9999999999998</v>
      </c>
      <c r="M232" s="7">
        <v>3</v>
      </c>
      <c r="N232" s="5">
        <v>0</v>
      </c>
      <c r="O232" s="5">
        <v>1903.9999999999998</v>
      </c>
      <c r="P232" s="5">
        <v>1903.9999999999998</v>
      </c>
      <c r="Q232" s="5">
        <v>43148</v>
      </c>
      <c r="R232" s="5">
        <v>5</v>
      </c>
      <c r="S232" s="5">
        <v>16497.764705882353</v>
      </c>
      <c r="T232" s="5">
        <v>25381.176470588238</v>
      </c>
      <c r="U232" s="5">
        <v>41878.941176470587</v>
      </c>
      <c r="V232" s="26">
        <f>SUM(sev_pin_pro[[#This Row],[Total IDPs PiN]],sev_pin_pro[[#This Row],[Total Returnees PiN]],sev_pin_pro[[#This Row],[Total HC PiN]])</f>
        <v>46707.003676470587</v>
      </c>
    </row>
    <row r="233" spans="1:22" ht="15" x14ac:dyDescent="0.25">
      <c r="A233" t="s">
        <v>525</v>
      </c>
      <c r="B233" t="s">
        <v>526</v>
      </c>
      <c r="C233" t="s">
        <v>530</v>
      </c>
      <c r="D233" t="s">
        <v>531</v>
      </c>
      <c r="E233" t="s">
        <v>535</v>
      </c>
      <c r="F233" t="s">
        <v>536</v>
      </c>
      <c r="G233" s="4">
        <v>392</v>
      </c>
      <c r="H233" s="7">
        <v>2</v>
      </c>
      <c r="I233" s="5">
        <v>0</v>
      </c>
      <c r="J233" s="5">
        <v>0</v>
      </c>
      <c r="K233" s="8">
        <v>0</v>
      </c>
      <c r="L233" s="5">
        <v>616</v>
      </c>
      <c r="M233" s="7">
        <v>5</v>
      </c>
      <c r="N233" s="5">
        <v>616</v>
      </c>
      <c r="O233" s="5">
        <v>0</v>
      </c>
      <c r="P233" s="5">
        <v>616</v>
      </c>
      <c r="Q233" s="5">
        <v>41466</v>
      </c>
      <c r="R233" s="5">
        <v>5</v>
      </c>
      <c r="S233" s="5">
        <v>21308.916666666664</v>
      </c>
      <c r="T233" s="5">
        <v>2879.5833333333335</v>
      </c>
      <c r="U233" s="5">
        <v>24188.499999999996</v>
      </c>
      <c r="V233" s="26">
        <f>SUM(sev_pin_pro[[#This Row],[Total IDPs PiN]],sev_pin_pro[[#This Row],[Total Returnees PiN]],sev_pin_pro[[#This Row],[Total HC PiN]])</f>
        <v>24804.499999999996</v>
      </c>
    </row>
    <row r="234" spans="1:22" ht="15" x14ac:dyDescent="0.25">
      <c r="A234" t="s">
        <v>537</v>
      </c>
      <c r="B234" t="s">
        <v>538</v>
      </c>
      <c r="C234" t="s">
        <v>539</v>
      </c>
      <c r="D234" t="s">
        <v>538</v>
      </c>
      <c r="E234" t="s">
        <v>540</v>
      </c>
      <c r="F234" t="s">
        <v>538</v>
      </c>
      <c r="G234" s="4">
        <v>20020</v>
      </c>
      <c r="H234" s="7">
        <v>3</v>
      </c>
      <c r="I234" s="5">
        <v>3593.3333333333335</v>
      </c>
      <c r="J234" s="5">
        <v>513.33333333333337</v>
      </c>
      <c r="K234" s="8">
        <v>4106.666666666667</v>
      </c>
      <c r="L234" s="5">
        <v>38586</v>
      </c>
      <c r="M234" s="7">
        <v>2</v>
      </c>
      <c r="N234" s="5">
        <v>0</v>
      </c>
      <c r="O234" s="5">
        <v>0</v>
      </c>
      <c r="P234" s="5">
        <v>0</v>
      </c>
      <c r="Q234" s="5">
        <v>171941</v>
      </c>
      <c r="R234" s="5">
        <v>2</v>
      </c>
      <c r="S234" s="5">
        <v>14737.800000000017</v>
      </c>
      <c r="T234" s="5">
        <v>0</v>
      </c>
      <c r="U234" s="5">
        <v>14737.800000000017</v>
      </c>
      <c r="V234" s="26">
        <f>SUM(sev_pin_pro[[#This Row],[Total IDPs PiN]],sev_pin_pro[[#This Row],[Total Returnees PiN]],sev_pin_pro[[#This Row],[Total HC PiN]])</f>
        <v>18844.466666666685</v>
      </c>
    </row>
    <row r="235" spans="1:22" ht="15" x14ac:dyDescent="0.25">
      <c r="A235" t="s">
        <v>537</v>
      </c>
      <c r="B235" t="s">
        <v>538</v>
      </c>
      <c r="C235" t="s">
        <v>539</v>
      </c>
      <c r="D235" t="s">
        <v>538</v>
      </c>
      <c r="E235" t="s">
        <v>541</v>
      </c>
      <c r="F235" t="s">
        <v>542</v>
      </c>
      <c r="G235" s="4">
        <v>6246</v>
      </c>
      <c r="H235" s="7">
        <v>3</v>
      </c>
      <c r="I235" s="5">
        <v>780.75</v>
      </c>
      <c r="J235" s="5">
        <v>780.75</v>
      </c>
      <c r="K235" s="8">
        <v>1561.5</v>
      </c>
      <c r="L235" s="5">
        <v>2224</v>
      </c>
      <c r="M235" s="7">
        <v>2</v>
      </c>
      <c r="N235" s="5">
        <v>0</v>
      </c>
      <c r="O235" s="5">
        <v>0</v>
      </c>
      <c r="P235" s="5">
        <v>0</v>
      </c>
      <c r="Q235" s="5">
        <v>38235</v>
      </c>
      <c r="R235" s="5">
        <v>2</v>
      </c>
      <c r="S235" s="5">
        <v>0</v>
      </c>
      <c r="T235" s="5">
        <v>1686.8382352941178</v>
      </c>
      <c r="U235" s="5">
        <v>1686.8382352941178</v>
      </c>
      <c r="V235" s="26">
        <f>SUM(sev_pin_pro[[#This Row],[Total IDPs PiN]],sev_pin_pro[[#This Row],[Total Returnees PiN]],sev_pin_pro[[#This Row],[Total HC PiN]])</f>
        <v>3248.338235294118</v>
      </c>
    </row>
    <row r="236" spans="1:22" ht="15" x14ac:dyDescent="0.25">
      <c r="A236" t="s">
        <v>537</v>
      </c>
      <c r="B236" t="s">
        <v>538</v>
      </c>
      <c r="C236" t="s">
        <v>539</v>
      </c>
      <c r="D236" t="s">
        <v>538</v>
      </c>
      <c r="E236" t="s">
        <v>543</v>
      </c>
      <c r="F236" t="s">
        <v>544</v>
      </c>
      <c r="G236" s="4">
        <v>2328</v>
      </c>
      <c r="H236" s="7">
        <v>2</v>
      </c>
      <c r="I236" s="5">
        <v>0</v>
      </c>
      <c r="J236" s="5">
        <v>0</v>
      </c>
      <c r="K236" s="8">
        <v>0</v>
      </c>
      <c r="L236" s="5">
        <v>3613</v>
      </c>
      <c r="M236" s="7">
        <v>2</v>
      </c>
      <c r="N236" s="5">
        <v>0</v>
      </c>
      <c r="O236" s="5">
        <v>0</v>
      </c>
      <c r="P236" s="5">
        <v>0</v>
      </c>
      <c r="Q236" s="5">
        <v>52027</v>
      </c>
      <c r="R236" s="5">
        <v>2</v>
      </c>
      <c r="S236" s="5">
        <v>8060.5211267605628</v>
      </c>
      <c r="T236" s="5">
        <v>0</v>
      </c>
      <c r="U236" s="5">
        <v>8060.5211267605628</v>
      </c>
      <c r="V236" s="26">
        <f>SUM(sev_pin_pro[[#This Row],[Total IDPs PiN]],sev_pin_pro[[#This Row],[Total Returnees PiN]],sev_pin_pro[[#This Row],[Total HC PiN]])</f>
        <v>8060.5211267605628</v>
      </c>
    </row>
    <row r="237" spans="1:22" ht="15" x14ac:dyDescent="0.25">
      <c r="A237" t="s">
        <v>537</v>
      </c>
      <c r="B237" t="s">
        <v>538</v>
      </c>
      <c r="C237" t="s">
        <v>539</v>
      </c>
      <c r="D237" t="s">
        <v>538</v>
      </c>
      <c r="E237" t="s">
        <v>545</v>
      </c>
      <c r="F237" t="s">
        <v>546</v>
      </c>
      <c r="G237" s="4">
        <v>186</v>
      </c>
      <c r="H237" s="7">
        <v>2</v>
      </c>
      <c r="I237" s="5">
        <v>0</v>
      </c>
      <c r="J237" s="5">
        <v>0</v>
      </c>
      <c r="K237" s="8">
        <v>0</v>
      </c>
      <c r="L237" s="5">
        <v>2170</v>
      </c>
      <c r="M237" s="7">
        <v>5</v>
      </c>
      <c r="N237" s="5">
        <v>723.33333333333326</v>
      </c>
      <c r="O237" s="5">
        <v>0</v>
      </c>
      <c r="P237" s="5">
        <v>723.33333333333326</v>
      </c>
      <c r="Q237" s="5">
        <v>48986</v>
      </c>
      <c r="R237" s="5">
        <v>3</v>
      </c>
      <c r="S237" s="5">
        <v>6039.3698630136987</v>
      </c>
      <c r="T237" s="5">
        <v>7381.4520547945203</v>
      </c>
      <c r="U237" s="5">
        <v>13420.821917808218</v>
      </c>
      <c r="V237" s="26">
        <f>SUM(sev_pin_pro[[#This Row],[Total IDPs PiN]],sev_pin_pro[[#This Row],[Total Returnees PiN]],sev_pin_pro[[#This Row],[Total HC PiN]])</f>
        <v>14144.155251141552</v>
      </c>
    </row>
    <row r="238" spans="1:22" ht="15" x14ac:dyDescent="0.25">
      <c r="A238" t="s">
        <v>537</v>
      </c>
      <c r="B238" t="s">
        <v>538</v>
      </c>
      <c r="C238" t="s">
        <v>539</v>
      </c>
      <c r="D238" t="s">
        <v>538</v>
      </c>
      <c r="E238" t="s">
        <v>547</v>
      </c>
      <c r="F238" t="s">
        <v>548</v>
      </c>
      <c r="G238" s="4">
        <v>1380</v>
      </c>
      <c r="H238" s="7">
        <v>2</v>
      </c>
      <c r="I238" s="5">
        <v>125.45454545454545</v>
      </c>
      <c r="J238" s="5">
        <v>0</v>
      </c>
      <c r="K238" s="8">
        <v>125.45454545454545</v>
      </c>
      <c r="L238" s="5">
        <v>2345</v>
      </c>
      <c r="M238" s="7">
        <v>2</v>
      </c>
      <c r="N238" s="5">
        <v>0</v>
      </c>
      <c r="O238" s="5">
        <v>0</v>
      </c>
      <c r="P238" s="5">
        <v>0</v>
      </c>
      <c r="Q238" s="5">
        <v>41259.999999999993</v>
      </c>
      <c r="R238" s="5">
        <v>2</v>
      </c>
      <c r="S238" s="5">
        <v>550.13333333333333</v>
      </c>
      <c r="T238" s="5">
        <v>1650.3999999999996</v>
      </c>
      <c r="U238" s="5">
        <v>2200.5333333333328</v>
      </c>
      <c r="V238" s="26">
        <f>SUM(sev_pin_pro[[#This Row],[Total IDPs PiN]],sev_pin_pro[[#This Row],[Total Returnees PiN]],sev_pin_pro[[#This Row],[Total HC PiN]])</f>
        <v>2325.9878787878783</v>
      </c>
    </row>
    <row r="239" spans="1:22" ht="15" x14ac:dyDescent="0.25">
      <c r="A239" t="s">
        <v>537</v>
      </c>
      <c r="B239" t="s">
        <v>538</v>
      </c>
      <c r="C239" t="s">
        <v>539</v>
      </c>
      <c r="D239" t="s">
        <v>538</v>
      </c>
      <c r="E239" t="s">
        <v>549</v>
      </c>
      <c r="F239" t="s">
        <v>550</v>
      </c>
      <c r="G239" s="4">
        <v>5329</v>
      </c>
      <c r="H239" s="7">
        <v>2</v>
      </c>
      <c r="I239" s="5">
        <v>0</v>
      </c>
      <c r="J239" s="5">
        <v>0</v>
      </c>
      <c r="K239" s="8">
        <v>0</v>
      </c>
      <c r="L239" s="5">
        <v>2983.9999999999995</v>
      </c>
      <c r="M239" s="7">
        <v>2</v>
      </c>
      <c r="N239" s="5">
        <v>0</v>
      </c>
      <c r="O239" s="5">
        <v>0</v>
      </c>
      <c r="P239" s="5">
        <v>0</v>
      </c>
      <c r="Q239" s="5">
        <v>96523</v>
      </c>
      <c r="R239" s="5">
        <v>2</v>
      </c>
      <c r="S239" s="5">
        <v>3966.6986301369902</v>
      </c>
      <c r="T239" s="5">
        <v>0</v>
      </c>
      <c r="U239" s="5">
        <v>3966.6986301369902</v>
      </c>
      <c r="V239" s="26">
        <f>SUM(sev_pin_pro[[#This Row],[Total IDPs PiN]],sev_pin_pro[[#This Row],[Total Returnees PiN]],sev_pin_pro[[#This Row],[Total HC PiN]])</f>
        <v>3966.6986301369902</v>
      </c>
    </row>
    <row r="240" spans="1:22" ht="15" x14ac:dyDescent="0.25">
      <c r="A240" t="s">
        <v>537</v>
      </c>
      <c r="B240" t="s">
        <v>538</v>
      </c>
      <c r="C240" t="s">
        <v>539</v>
      </c>
      <c r="D240" t="s">
        <v>538</v>
      </c>
      <c r="E240" t="s">
        <v>551</v>
      </c>
      <c r="F240" t="s">
        <v>552</v>
      </c>
      <c r="G240" s="4">
        <v>1538</v>
      </c>
      <c r="H240" s="7">
        <v>2</v>
      </c>
      <c r="I240" s="5">
        <v>0</v>
      </c>
      <c r="J240" s="5">
        <v>0</v>
      </c>
      <c r="K240" s="8">
        <v>0</v>
      </c>
      <c r="L240" s="5">
        <v>0</v>
      </c>
      <c r="M240" s="7">
        <v>2</v>
      </c>
      <c r="N240" s="5">
        <v>0</v>
      </c>
      <c r="O240" s="5">
        <v>0</v>
      </c>
      <c r="P240" s="5">
        <v>0</v>
      </c>
      <c r="Q240" s="5">
        <v>33615</v>
      </c>
      <c r="R240" s="5">
        <v>2</v>
      </c>
      <c r="S240" s="5">
        <v>0</v>
      </c>
      <c r="T240" s="5">
        <v>933.75</v>
      </c>
      <c r="U240" s="5">
        <v>933.75</v>
      </c>
      <c r="V240" s="26">
        <f>SUM(sev_pin_pro[[#This Row],[Total IDPs PiN]],sev_pin_pro[[#This Row],[Total Returnees PiN]],sev_pin_pro[[#This Row],[Total HC PiN]])</f>
        <v>933.75</v>
      </c>
    </row>
    <row r="241" spans="1:22" ht="15" x14ac:dyDescent="0.25">
      <c r="A241" t="s">
        <v>537</v>
      </c>
      <c r="B241" t="s">
        <v>538</v>
      </c>
      <c r="C241" t="s">
        <v>539</v>
      </c>
      <c r="D241" t="s">
        <v>538</v>
      </c>
      <c r="E241" t="s">
        <v>553</v>
      </c>
      <c r="F241" t="s">
        <v>554</v>
      </c>
      <c r="G241" s="4">
        <v>4094.9999999999991</v>
      </c>
      <c r="H241" s="7">
        <v>5</v>
      </c>
      <c r="I241" s="5">
        <v>1364.9999999999995</v>
      </c>
      <c r="J241" s="5">
        <v>682.49999999999977</v>
      </c>
      <c r="K241" s="8">
        <v>2047.4999999999993</v>
      </c>
      <c r="L241" s="5">
        <v>0</v>
      </c>
      <c r="M241" s="7">
        <v>2</v>
      </c>
      <c r="N241" s="5">
        <v>0</v>
      </c>
      <c r="O241" s="5">
        <v>0</v>
      </c>
      <c r="P241" s="5">
        <v>0</v>
      </c>
      <c r="Q241" s="5">
        <v>39462</v>
      </c>
      <c r="R241" s="5">
        <v>2</v>
      </c>
      <c r="S241" s="5">
        <v>597.90909090909088</v>
      </c>
      <c r="T241" s="5">
        <v>0</v>
      </c>
      <c r="U241" s="5">
        <v>597.90909090909088</v>
      </c>
      <c r="V241" s="26">
        <f>SUM(sev_pin_pro[[#This Row],[Total IDPs PiN]],sev_pin_pro[[#This Row],[Total Returnees PiN]],sev_pin_pro[[#This Row],[Total HC PiN]])</f>
        <v>2645.4090909090901</v>
      </c>
    </row>
    <row r="242" spans="1:22" ht="15" x14ac:dyDescent="0.25">
      <c r="A242" t="s">
        <v>537</v>
      </c>
      <c r="B242" t="s">
        <v>538</v>
      </c>
      <c r="C242" t="s">
        <v>555</v>
      </c>
      <c r="D242" t="s">
        <v>556</v>
      </c>
      <c r="E242" t="s">
        <v>557</v>
      </c>
      <c r="F242" t="s">
        <v>556</v>
      </c>
      <c r="G242" s="4">
        <v>1754</v>
      </c>
      <c r="H242" s="7">
        <v>5</v>
      </c>
      <c r="I242" s="5">
        <v>877</v>
      </c>
      <c r="J242" s="5">
        <v>0</v>
      </c>
      <c r="K242" s="8">
        <v>877</v>
      </c>
      <c r="L242" s="5">
        <v>17034</v>
      </c>
      <c r="M242" s="7">
        <v>5</v>
      </c>
      <c r="N242" s="5">
        <v>3406.8</v>
      </c>
      <c r="O242" s="5">
        <v>0</v>
      </c>
      <c r="P242" s="5">
        <v>3406.8</v>
      </c>
      <c r="Q242" s="5">
        <v>135599</v>
      </c>
      <c r="R242" s="5">
        <v>5</v>
      </c>
      <c r="S242" s="5">
        <v>39007.931506849272</v>
      </c>
      <c r="T242" s="5">
        <v>0</v>
      </c>
      <c r="U242" s="5">
        <v>39007.931506849272</v>
      </c>
      <c r="V242" s="26">
        <f>SUM(sev_pin_pro[[#This Row],[Total IDPs PiN]],sev_pin_pro[[#This Row],[Total Returnees PiN]],sev_pin_pro[[#This Row],[Total HC PiN]])</f>
        <v>43291.731506849275</v>
      </c>
    </row>
    <row r="243" spans="1:22" ht="15" x14ac:dyDescent="0.25">
      <c r="A243" t="s">
        <v>537</v>
      </c>
      <c r="B243" t="s">
        <v>538</v>
      </c>
      <c r="C243" t="s">
        <v>555</v>
      </c>
      <c r="D243" t="s">
        <v>556</v>
      </c>
      <c r="E243" t="s">
        <v>558</v>
      </c>
      <c r="F243" t="s">
        <v>559</v>
      </c>
      <c r="G243" s="4">
        <v>657.00000000000011</v>
      </c>
      <c r="H243" s="7">
        <v>2</v>
      </c>
      <c r="I243" s="5">
        <v>0</v>
      </c>
      <c r="J243" s="5">
        <v>0</v>
      </c>
      <c r="K243" s="8">
        <v>0</v>
      </c>
      <c r="L243" s="5">
        <v>1043</v>
      </c>
      <c r="M243" s="7">
        <v>2</v>
      </c>
      <c r="N243" s="5">
        <v>0</v>
      </c>
      <c r="O243" s="5">
        <v>0</v>
      </c>
      <c r="P243" s="5">
        <v>0</v>
      </c>
      <c r="Q243" s="5">
        <v>18141</v>
      </c>
      <c r="R243" s="5">
        <v>2</v>
      </c>
      <c r="S243" s="5">
        <v>0</v>
      </c>
      <c r="T243" s="5">
        <v>255.50704225352112</v>
      </c>
      <c r="U243" s="5">
        <v>255.50704225352112</v>
      </c>
      <c r="V243" s="26">
        <f>SUM(sev_pin_pro[[#This Row],[Total IDPs PiN]],sev_pin_pro[[#This Row],[Total Returnees PiN]],sev_pin_pro[[#This Row],[Total HC PiN]])</f>
        <v>255.50704225352112</v>
      </c>
    </row>
    <row r="244" spans="1:22" ht="15" x14ac:dyDescent="0.25">
      <c r="A244" t="s">
        <v>537</v>
      </c>
      <c r="B244" t="s">
        <v>538</v>
      </c>
      <c r="C244" t="s">
        <v>555</v>
      </c>
      <c r="D244" t="s">
        <v>556</v>
      </c>
      <c r="E244" t="s">
        <v>560</v>
      </c>
      <c r="F244" t="s">
        <v>561</v>
      </c>
      <c r="G244" s="4">
        <v>1348</v>
      </c>
      <c r="H244" s="7">
        <v>2</v>
      </c>
      <c r="I244" s="5">
        <v>0</v>
      </c>
      <c r="J244" s="5">
        <v>0</v>
      </c>
      <c r="K244" s="8">
        <v>0</v>
      </c>
      <c r="L244" s="5">
        <v>3872</v>
      </c>
      <c r="M244" s="7">
        <v>3</v>
      </c>
      <c r="N244" s="5">
        <v>0</v>
      </c>
      <c r="O244" s="5">
        <v>1106.2857142857142</v>
      </c>
      <c r="P244" s="5">
        <v>1106.2857142857142</v>
      </c>
      <c r="Q244" s="5">
        <v>63358</v>
      </c>
      <c r="R244" s="5">
        <v>5</v>
      </c>
      <c r="S244" s="5">
        <v>23653.653333333335</v>
      </c>
      <c r="T244" s="5">
        <v>3379.0933333333337</v>
      </c>
      <c r="U244" s="5">
        <v>27032.74666666667</v>
      </c>
      <c r="V244" s="26">
        <f>SUM(sev_pin_pro[[#This Row],[Total IDPs PiN]],sev_pin_pro[[#This Row],[Total Returnees PiN]],sev_pin_pro[[#This Row],[Total HC PiN]])</f>
        <v>28139.032380952383</v>
      </c>
    </row>
    <row r="245" spans="1:22" ht="15" x14ac:dyDescent="0.25">
      <c r="A245" t="s">
        <v>537</v>
      </c>
      <c r="B245" t="s">
        <v>538</v>
      </c>
      <c r="C245" t="s">
        <v>562</v>
      </c>
      <c r="D245" t="s">
        <v>563</v>
      </c>
      <c r="E245" t="s">
        <v>564</v>
      </c>
      <c r="F245" t="s">
        <v>563</v>
      </c>
      <c r="G245" s="4">
        <v>6088</v>
      </c>
      <c r="H245" s="7">
        <v>5</v>
      </c>
      <c r="I245" s="5">
        <v>2029.3333333333333</v>
      </c>
      <c r="J245" s="5">
        <v>0</v>
      </c>
      <c r="K245" s="8">
        <v>2029.3333333333333</v>
      </c>
      <c r="L245" s="5">
        <v>17303</v>
      </c>
      <c r="M245" s="7">
        <v>5</v>
      </c>
      <c r="N245" s="5">
        <v>8651.5</v>
      </c>
      <c r="O245" s="5">
        <v>4325.75</v>
      </c>
      <c r="P245" s="5">
        <v>12977.25</v>
      </c>
      <c r="Q245" s="5">
        <v>71282</v>
      </c>
      <c r="R245" s="5">
        <v>5</v>
      </c>
      <c r="S245" s="5">
        <v>19075.464788732392</v>
      </c>
      <c r="T245" s="5">
        <v>1003.9718309859155</v>
      </c>
      <c r="U245" s="5">
        <v>20079.436619718308</v>
      </c>
      <c r="V245" s="26">
        <f>SUM(sev_pin_pro[[#This Row],[Total IDPs PiN]],sev_pin_pro[[#This Row],[Total Returnees PiN]],sev_pin_pro[[#This Row],[Total HC PiN]])</f>
        <v>35086.01995305164</v>
      </c>
    </row>
    <row r="246" spans="1:22" ht="15" x14ac:dyDescent="0.25">
      <c r="A246" t="s">
        <v>537</v>
      </c>
      <c r="B246" t="s">
        <v>538</v>
      </c>
      <c r="C246" t="s">
        <v>562</v>
      </c>
      <c r="D246" t="s">
        <v>563</v>
      </c>
      <c r="E246" t="s">
        <v>565</v>
      </c>
      <c r="F246" t="s">
        <v>566</v>
      </c>
      <c r="G246" s="4">
        <v>1345</v>
      </c>
      <c r="H246" s="7">
        <v>3</v>
      </c>
      <c r="I246" s="5">
        <v>0</v>
      </c>
      <c r="J246" s="5">
        <v>672.5</v>
      </c>
      <c r="K246" s="8">
        <v>672.5</v>
      </c>
      <c r="L246" s="5">
        <v>2324</v>
      </c>
      <c r="M246" s="7">
        <v>2</v>
      </c>
      <c r="N246" s="5">
        <v>0</v>
      </c>
      <c r="O246" s="5">
        <v>0</v>
      </c>
      <c r="P246" s="5">
        <v>0</v>
      </c>
      <c r="Q246" s="5">
        <v>46131</v>
      </c>
      <c r="R246" s="5">
        <v>2</v>
      </c>
      <c r="S246" s="5">
        <v>0</v>
      </c>
      <c r="T246" s="5">
        <v>0</v>
      </c>
      <c r="U246" s="5">
        <v>0</v>
      </c>
      <c r="V246" s="26">
        <f>SUM(sev_pin_pro[[#This Row],[Total IDPs PiN]],sev_pin_pro[[#This Row],[Total Returnees PiN]],sev_pin_pro[[#This Row],[Total HC PiN]])</f>
        <v>672.5</v>
      </c>
    </row>
    <row r="247" spans="1:22" ht="15" x14ac:dyDescent="0.25">
      <c r="A247" t="s">
        <v>537</v>
      </c>
      <c r="B247" t="s">
        <v>538</v>
      </c>
      <c r="C247" t="s">
        <v>562</v>
      </c>
      <c r="D247" t="s">
        <v>563</v>
      </c>
      <c r="E247" t="s">
        <v>567</v>
      </c>
      <c r="F247" t="s">
        <v>568</v>
      </c>
      <c r="G247" s="4">
        <v>14763</v>
      </c>
      <c r="H247" s="7">
        <v>5</v>
      </c>
      <c r="I247" s="5">
        <v>2952.6000000000004</v>
      </c>
      <c r="J247" s="5">
        <v>1476.3000000000002</v>
      </c>
      <c r="K247" s="8">
        <v>4428.9000000000005</v>
      </c>
      <c r="L247" s="5">
        <v>5994</v>
      </c>
      <c r="M247" s="7">
        <v>2</v>
      </c>
      <c r="N247" s="5">
        <v>0</v>
      </c>
      <c r="O247" s="5">
        <v>0</v>
      </c>
      <c r="P247" s="5">
        <v>0</v>
      </c>
      <c r="Q247" s="5">
        <v>45878</v>
      </c>
      <c r="R247" s="5">
        <v>2</v>
      </c>
      <c r="S247" s="5">
        <v>4234.8923076923083</v>
      </c>
      <c r="T247" s="5">
        <v>0</v>
      </c>
      <c r="U247" s="5">
        <v>4234.8923076923083</v>
      </c>
      <c r="V247" s="26">
        <f>SUM(sev_pin_pro[[#This Row],[Total IDPs PiN]],sev_pin_pro[[#This Row],[Total Returnees PiN]],sev_pin_pro[[#This Row],[Total HC PiN]])</f>
        <v>8663.7923076923089</v>
      </c>
    </row>
    <row r="248" spans="1:22" ht="15" x14ac:dyDescent="0.25">
      <c r="A248" t="s">
        <v>537</v>
      </c>
      <c r="B248" t="s">
        <v>538</v>
      </c>
      <c r="C248" t="s">
        <v>562</v>
      </c>
      <c r="D248" t="s">
        <v>563</v>
      </c>
      <c r="E248" t="s">
        <v>569</v>
      </c>
      <c r="F248" t="s">
        <v>570</v>
      </c>
      <c r="G248" s="4">
        <v>2815</v>
      </c>
      <c r="H248" s="7">
        <v>5</v>
      </c>
      <c r="I248" s="5">
        <v>1876.6666666666665</v>
      </c>
      <c r="J248" s="5">
        <v>938.33333333333326</v>
      </c>
      <c r="K248" s="8">
        <v>2815</v>
      </c>
      <c r="L248" s="5">
        <v>2602</v>
      </c>
      <c r="M248" s="7">
        <v>3</v>
      </c>
      <c r="N248" s="5">
        <v>325.25</v>
      </c>
      <c r="O248" s="5">
        <v>325.25</v>
      </c>
      <c r="P248" s="5">
        <v>650.5</v>
      </c>
      <c r="Q248" s="5">
        <v>57992</v>
      </c>
      <c r="R248" s="5">
        <v>5</v>
      </c>
      <c r="S248" s="5">
        <v>12887.111111111111</v>
      </c>
      <c r="T248" s="5">
        <v>16914.333333333336</v>
      </c>
      <c r="U248" s="5">
        <v>29801.444444444445</v>
      </c>
      <c r="V248" s="26">
        <f>SUM(sev_pin_pro[[#This Row],[Total IDPs PiN]],sev_pin_pro[[#This Row],[Total Returnees PiN]],sev_pin_pro[[#This Row],[Total HC PiN]])</f>
        <v>33266.944444444445</v>
      </c>
    </row>
    <row r="249" spans="1:22" ht="15" x14ac:dyDescent="0.25">
      <c r="A249" t="s">
        <v>537</v>
      </c>
      <c r="B249" t="s">
        <v>538</v>
      </c>
      <c r="C249" t="s">
        <v>562</v>
      </c>
      <c r="D249" t="s">
        <v>563</v>
      </c>
      <c r="E249" t="s">
        <v>571</v>
      </c>
      <c r="F249" t="s">
        <v>572</v>
      </c>
      <c r="G249" s="4">
        <v>1502.0000000000002</v>
      </c>
      <c r="H249" s="7">
        <v>2</v>
      </c>
      <c r="I249" s="5">
        <v>0</v>
      </c>
      <c r="J249" s="5">
        <v>0</v>
      </c>
      <c r="K249" s="8">
        <v>0</v>
      </c>
      <c r="L249" s="5">
        <v>3870.0000000000005</v>
      </c>
      <c r="M249" s="7">
        <v>2</v>
      </c>
      <c r="N249" s="5">
        <v>0</v>
      </c>
      <c r="O249" s="5">
        <v>0</v>
      </c>
      <c r="P249" s="5">
        <v>0</v>
      </c>
      <c r="Q249" s="5">
        <v>42243</v>
      </c>
      <c r="R249" s="5">
        <v>2</v>
      </c>
      <c r="S249" s="5">
        <v>0</v>
      </c>
      <c r="T249" s="5">
        <v>1189.943661971831</v>
      </c>
      <c r="U249" s="5">
        <v>1189.943661971831</v>
      </c>
      <c r="V249" s="26">
        <f>SUM(sev_pin_pro[[#This Row],[Total IDPs PiN]],sev_pin_pro[[#This Row],[Total Returnees PiN]],sev_pin_pro[[#This Row],[Total HC PiN]])</f>
        <v>1189.943661971831</v>
      </c>
    </row>
    <row r="250" spans="1:22" ht="15" x14ac:dyDescent="0.25">
      <c r="A250" t="s">
        <v>537</v>
      </c>
      <c r="B250" t="s">
        <v>538</v>
      </c>
      <c r="C250" t="s">
        <v>562</v>
      </c>
      <c r="D250" t="s">
        <v>563</v>
      </c>
      <c r="E250" t="s">
        <v>573</v>
      </c>
      <c r="F250" t="s">
        <v>574</v>
      </c>
      <c r="G250" s="4">
        <v>359</v>
      </c>
      <c r="H250" s="7">
        <v>5</v>
      </c>
      <c r="I250" s="5">
        <v>256.42857142857139</v>
      </c>
      <c r="J250" s="5">
        <v>0</v>
      </c>
      <c r="K250" s="8">
        <v>256.42857142857139</v>
      </c>
      <c r="L250" s="5">
        <v>1737</v>
      </c>
      <c r="M250" s="7">
        <v>3</v>
      </c>
      <c r="N250" s="5">
        <v>0</v>
      </c>
      <c r="O250" s="5">
        <v>347.40000000000003</v>
      </c>
      <c r="P250" s="5">
        <v>347.40000000000003</v>
      </c>
      <c r="Q250" s="5">
        <v>25405</v>
      </c>
      <c r="R250" s="5">
        <v>5</v>
      </c>
      <c r="S250" s="5">
        <v>14312.676056338029</v>
      </c>
      <c r="T250" s="5">
        <v>3220.3521126760561</v>
      </c>
      <c r="U250" s="5">
        <v>17533.028169014084</v>
      </c>
      <c r="V250" s="26">
        <f>SUM(sev_pin_pro[[#This Row],[Total IDPs PiN]],sev_pin_pro[[#This Row],[Total Returnees PiN]],sev_pin_pro[[#This Row],[Total HC PiN]])</f>
        <v>18136.856740442654</v>
      </c>
    </row>
    <row r="251" spans="1:22" ht="15" x14ac:dyDescent="0.25">
      <c r="A251" t="s">
        <v>575</v>
      </c>
      <c r="B251" t="s">
        <v>576</v>
      </c>
      <c r="C251" t="s">
        <v>577</v>
      </c>
      <c r="D251" t="s">
        <v>576</v>
      </c>
      <c r="E251" t="s">
        <v>578</v>
      </c>
      <c r="F251" t="s">
        <v>576</v>
      </c>
      <c r="G251" s="4">
        <v>69694</v>
      </c>
      <c r="H251" s="7">
        <v>5</v>
      </c>
      <c r="I251" s="5">
        <v>52695.463414634141</v>
      </c>
      <c r="J251" s="5">
        <v>1699.8536585365844</v>
      </c>
      <c r="K251" s="8">
        <v>54395.317073170729</v>
      </c>
      <c r="L251" s="5">
        <v>8710</v>
      </c>
      <c r="M251" s="7">
        <v>5</v>
      </c>
      <c r="N251" s="5">
        <v>7697.2093023255811</v>
      </c>
      <c r="O251" s="5">
        <v>202.55813953488371</v>
      </c>
      <c r="P251" s="5">
        <v>7899.7674418604647</v>
      </c>
      <c r="Q251" s="5">
        <v>138860</v>
      </c>
      <c r="R251" s="5">
        <v>5</v>
      </c>
      <c r="S251" s="5">
        <v>94777.460317460165</v>
      </c>
      <c r="T251" s="5">
        <v>8816.5079365079255</v>
      </c>
      <c r="U251" s="5">
        <v>103593.96825396809</v>
      </c>
      <c r="V251" s="26">
        <f>SUM(sev_pin_pro[[#This Row],[Total IDPs PiN]],sev_pin_pro[[#This Row],[Total Returnees PiN]],sev_pin_pro[[#This Row],[Total HC PiN]])</f>
        <v>165889.0527689993</v>
      </c>
    </row>
    <row r="252" spans="1:22" ht="15" x14ac:dyDescent="0.25">
      <c r="A252" t="s">
        <v>575</v>
      </c>
      <c r="B252" t="s">
        <v>576</v>
      </c>
      <c r="C252" t="s">
        <v>577</v>
      </c>
      <c r="D252" t="s">
        <v>576</v>
      </c>
      <c r="E252" t="s">
        <v>579</v>
      </c>
      <c r="F252" t="s">
        <v>580</v>
      </c>
      <c r="G252" s="4">
        <v>746</v>
      </c>
      <c r="H252" s="7">
        <v>5</v>
      </c>
      <c r="I252" s="5">
        <v>298.40000000000003</v>
      </c>
      <c r="J252" s="5">
        <v>223.79999999999998</v>
      </c>
      <c r="K252" s="8">
        <v>522.20000000000005</v>
      </c>
      <c r="L252" s="5">
        <v>620</v>
      </c>
      <c r="M252" s="7">
        <v>5</v>
      </c>
      <c r="N252" s="5">
        <v>286.15384615384619</v>
      </c>
      <c r="O252" s="5">
        <v>333.84615384615381</v>
      </c>
      <c r="P252" s="5">
        <v>620</v>
      </c>
      <c r="Q252" s="5">
        <v>10677</v>
      </c>
      <c r="R252" s="5">
        <v>5</v>
      </c>
      <c r="S252" s="5">
        <v>3050.5714285714289</v>
      </c>
      <c r="T252" s="5">
        <v>435.79591836734693</v>
      </c>
      <c r="U252" s="5">
        <v>3486.3673469387759</v>
      </c>
      <c r="V252" s="26">
        <f>SUM(sev_pin_pro[[#This Row],[Total IDPs PiN]],sev_pin_pro[[#This Row],[Total Returnees PiN]],sev_pin_pro[[#This Row],[Total HC PiN]])</f>
        <v>4628.5673469387757</v>
      </c>
    </row>
    <row r="253" spans="1:22" ht="15" x14ac:dyDescent="0.25">
      <c r="A253" t="s">
        <v>575</v>
      </c>
      <c r="B253" t="s">
        <v>576</v>
      </c>
      <c r="C253" t="s">
        <v>577</v>
      </c>
      <c r="D253" t="s">
        <v>576</v>
      </c>
      <c r="E253" t="s">
        <v>581</v>
      </c>
      <c r="F253" t="s">
        <v>582</v>
      </c>
      <c r="G253" s="4">
        <v>4081</v>
      </c>
      <c r="H253" s="7">
        <v>5</v>
      </c>
      <c r="I253" s="5">
        <v>1749</v>
      </c>
      <c r="J253" s="5">
        <v>0</v>
      </c>
      <c r="K253" s="8">
        <v>1749</v>
      </c>
      <c r="L253" s="5">
        <v>638.99999999999989</v>
      </c>
      <c r="M253" s="7">
        <v>2</v>
      </c>
      <c r="N253" s="5">
        <v>0</v>
      </c>
      <c r="O253" s="5">
        <v>0</v>
      </c>
      <c r="P253" s="5">
        <v>0</v>
      </c>
      <c r="Q253" s="5">
        <v>21121</v>
      </c>
      <c r="R253" s="5">
        <v>5</v>
      </c>
      <c r="S253" s="5">
        <v>9655.3142857142866</v>
      </c>
      <c r="T253" s="5">
        <v>7844.9428571428571</v>
      </c>
      <c r="U253" s="5">
        <v>17500.257142857143</v>
      </c>
      <c r="V253" s="26">
        <f>SUM(sev_pin_pro[[#This Row],[Total IDPs PiN]],sev_pin_pro[[#This Row],[Total Returnees PiN]],sev_pin_pro[[#This Row],[Total HC PiN]])</f>
        <v>19249.257142857143</v>
      </c>
    </row>
    <row r="254" spans="1:22" ht="15" x14ac:dyDescent="0.25">
      <c r="A254" t="s">
        <v>575</v>
      </c>
      <c r="B254" t="s">
        <v>576</v>
      </c>
      <c r="C254" t="s">
        <v>583</v>
      </c>
      <c r="D254" t="s">
        <v>584</v>
      </c>
      <c r="E254" t="s">
        <v>585</v>
      </c>
      <c r="F254" t="s">
        <v>584</v>
      </c>
      <c r="G254" s="4">
        <v>12858</v>
      </c>
      <c r="H254" s="7">
        <v>5</v>
      </c>
      <c r="I254" s="5">
        <v>3214.5</v>
      </c>
      <c r="J254" s="5">
        <v>0</v>
      </c>
      <c r="K254" s="8">
        <v>3214.5</v>
      </c>
      <c r="L254" s="5">
        <v>1228</v>
      </c>
      <c r="M254" s="7">
        <v>4</v>
      </c>
      <c r="N254" s="5">
        <v>350.85714285714283</v>
      </c>
      <c r="O254" s="5">
        <v>175.42857142857142</v>
      </c>
      <c r="P254" s="5">
        <v>526.28571428571422</v>
      </c>
      <c r="Q254" s="5">
        <v>27350.000000000004</v>
      </c>
      <c r="R254" s="5">
        <v>3</v>
      </c>
      <c r="S254" s="5">
        <v>4558.3333333333339</v>
      </c>
      <c r="T254" s="5">
        <v>8205</v>
      </c>
      <c r="U254" s="5">
        <v>12763.333333333334</v>
      </c>
      <c r="V254" s="26">
        <f>SUM(sev_pin_pro[[#This Row],[Total IDPs PiN]],sev_pin_pro[[#This Row],[Total Returnees PiN]],sev_pin_pro[[#This Row],[Total HC PiN]])</f>
        <v>16504.11904761905</v>
      </c>
    </row>
    <row r="255" spans="1:22" ht="15" x14ac:dyDescent="0.25">
      <c r="A255" t="s">
        <v>575</v>
      </c>
      <c r="B255" t="s">
        <v>576</v>
      </c>
      <c r="C255" t="s">
        <v>583</v>
      </c>
      <c r="D255" t="s">
        <v>584</v>
      </c>
      <c r="E255" t="s">
        <v>586</v>
      </c>
      <c r="F255" t="s">
        <v>587</v>
      </c>
      <c r="G255" s="4">
        <v>1860</v>
      </c>
      <c r="H255" s="7">
        <v>5</v>
      </c>
      <c r="I255" s="5">
        <v>1488</v>
      </c>
      <c r="J255" s="5">
        <v>372</v>
      </c>
      <c r="K255" s="8">
        <v>1860</v>
      </c>
      <c r="L255" s="5">
        <v>671</v>
      </c>
      <c r="M255" s="7">
        <v>5</v>
      </c>
      <c r="N255" s="5">
        <v>503.25</v>
      </c>
      <c r="O255" s="5">
        <v>167.75</v>
      </c>
      <c r="P255" s="5">
        <v>671</v>
      </c>
      <c r="Q255" s="5">
        <v>12879</v>
      </c>
      <c r="R255" s="5">
        <v>5</v>
      </c>
      <c r="S255" s="5">
        <v>7024.9090909090901</v>
      </c>
      <c r="T255" s="5">
        <v>4878.409090909091</v>
      </c>
      <c r="U255" s="5">
        <v>11903.31818181818</v>
      </c>
      <c r="V255" s="26">
        <f>SUM(sev_pin_pro[[#This Row],[Total IDPs PiN]],sev_pin_pro[[#This Row],[Total Returnees PiN]],sev_pin_pro[[#This Row],[Total HC PiN]])</f>
        <v>14434.31818181818</v>
      </c>
    </row>
    <row r="256" spans="1:22" ht="15" x14ac:dyDescent="0.25">
      <c r="A256" t="s">
        <v>575</v>
      </c>
      <c r="B256" t="s">
        <v>576</v>
      </c>
      <c r="C256" t="s">
        <v>583</v>
      </c>
      <c r="D256" t="s">
        <v>584</v>
      </c>
      <c r="E256" t="s">
        <v>588</v>
      </c>
      <c r="F256" t="s">
        <v>589</v>
      </c>
      <c r="G256" s="4">
        <v>2900</v>
      </c>
      <c r="H256" s="7">
        <v>5</v>
      </c>
      <c r="I256" s="5">
        <v>1740.0000000000002</v>
      </c>
      <c r="J256" s="5">
        <v>580</v>
      </c>
      <c r="K256" s="8">
        <v>2320</v>
      </c>
      <c r="L256" s="5">
        <v>904</v>
      </c>
      <c r="M256" s="7">
        <v>5</v>
      </c>
      <c r="N256" s="5">
        <v>226</v>
      </c>
      <c r="O256" s="5">
        <v>0</v>
      </c>
      <c r="P256" s="5">
        <v>226</v>
      </c>
      <c r="Q256" s="5">
        <v>6967</v>
      </c>
      <c r="R256" s="5">
        <v>4</v>
      </c>
      <c r="S256" s="5">
        <v>1583.4090909090908</v>
      </c>
      <c r="T256" s="5">
        <v>844.4848484848485</v>
      </c>
      <c r="U256" s="5">
        <v>2427.893939393939</v>
      </c>
      <c r="V256" s="26">
        <f>SUM(sev_pin_pro[[#This Row],[Total IDPs PiN]],sev_pin_pro[[#This Row],[Total Returnees PiN]],sev_pin_pro[[#This Row],[Total HC PiN]])</f>
        <v>4973.893939393939</v>
      </c>
    </row>
    <row r="257" spans="1:22" ht="15" x14ac:dyDescent="0.25">
      <c r="A257" t="s">
        <v>575</v>
      </c>
      <c r="B257" t="s">
        <v>576</v>
      </c>
      <c r="C257" t="s">
        <v>583</v>
      </c>
      <c r="D257" t="s">
        <v>584</v>
      </c>
      <c r="E257" t="s">
        <v>590</v>
      </c>
      <c r="F257" t="s">
        <v>591</v>
      </c>
      <c r="G257" s="4">
        <v>2479.0000000000005</v>
      </c>
      <c r="H257" s="7">
        <v>5</v>
      </c>
      <c r="I257" s="5">
        <v>1239.5000000000002</v>
      </c>
      <c r="J257" s="5">
        <v>1239.5000000000002</v>
      </c>
      <c r="K257" s="8">
        <v>2479.0000000000005</v>
      </c>
      <c r="L257" s="5">
        <v>426</v>
      </c>
      <c r="M257" s="7">
        <v>3</v>
      </c>
      <c r="N257" s="5">
        <v>0</v>
      </c>
      <c r="O257" s="5">
        <v>426</v>
      </c>
      <c r="P257" s="5">
        <v>426</v>
      </c>
      <c r="Q257" s="5">
        <v>7066.0000000000009</v>
      </c>
      <c r="R257" s="5">
        <v>5</v>
      </c>
      <c r="S257" s="5">
        <v>3533.0000000000005</v>
      </c>
      <c r="T257" s="5">
        <v>2523.5714285714289</v>
      </c>
      <c r="U257" s="5">
        <v>6056.5714285714294</v>
      </c>
      <c r="V257" s="26">
        <f>SUM(sev_pin_pro[[#This Row],[Total IDPs PiN]],sev_pin_pro[[#This Row],[Total Returnees PiN]],sev_pin_pro[[#This Row],[Total HC PiN]])</f>
        <v>8961.5714285714294</v>
      </c>
    </row>
    <row r="258" spans="1:22" ht="15" x14ac:dyDescent="0.25">
      <c r="A258" t="s">
        <v>575</v>
      </c>
      <c r="B258" t="s">
        <v>576</v>
      </c>
      <c r="C258" t="s">
        <v>583</v>
      </c>
      <c r="D258" t="s">
        <v>584</v>
      </c>
      <c r="E258" t="s">
        <v>592</v>
      </c>
      <c r="F258" t="s">
        <v>593</v>
      </c>
      <c r="G258" s="4">
        <v>2487</v>
      </c>
      <c r="H258" s="7">
        <v>5</v>
      </c>
      <c r="I258" s="5">
        <v>1243.5</v>
      </c>
      <c r="J258" s="5">
        <v>1243.5</v>
      </c>
      <c r="K258" s="8">
        <v>2487</v>
      </c>
      <c r="L258" s="5">
        <v>1775</v>
      </c>
      <c r="M258" s="7">
        <v>5</v>
      </c>
      <c r="N258" s="5">
        <v>665.625</v>
      </c>
      <c r="O258" s="5">
        <v>887.5</v>
      </c>
      <c r="P258" s="5">
        <v>1553.125</v>
      </c>
      <c r="Q258" s="5">
        <v>18177</v>
      </c>
      <c r="R258" s="5">
        <v>5</v>
      </c>
      <c r="S258" s="5">
        <v>11327.695652173912</v>
      </c>
      <c r="T258" s="5">
        <v>5795.565217391304</v>
      </c>
      <c r="U258" s="5">
        <v>17123.260869565216</v>
      </c>
      <c r="V258" s="26">
        <f>SUM(sev_pin_pro[[#This Row],[Total IDPs PiN]],sev_pin_pro[[#This Row],[Total Returnees PiN]],sev_pin_pro[[#This Row],[Total HC PiN]])</f>
        <v>21163.385869565216</v>
      </c>
    </row>
    <row r="259" spans="1:22" ht="15" x14ac:dyDescent="0.25">
      <c r="A259" t="s">
        <v>575</v>
      </c>
      <c r="B259" t="s">
        <v>576</v>
      </c>
      <c r="C259" t="s">
        <v>594</v>
      </c>
      <c r="D259" t="s">
        <v>595</v>
      </c>
      <c r="E259" t="s">
        <v>596</v>
      </c>
      <c r="F259" t="s">
        <v>595</v>
      </c>
      <c r="G259" s="4">
        <v>40730</v>
      </c>
      <c r="H259" s="7">
        <v>5</v>
      </c>
      <c r="I259" s="5">
        <v>37027.272727272728</v>
      </c>
      <c r="J259" s="5">
        <v>0</v>
      </c>
      <c r="K259" s="8">
        <v>37027.272727272728</v>
      </c>
      <c r="L259" s="5">
        <v>488</v>
      </c>
      <c r="M259" s="7">
        <v>5</v>
      </c>
      <c r="N259" s="5">
        <v>488</v>
      </c>
      <c r="O259" s="5">
        <v>0</v>
      </c>
      <c r="P259" s="5">
        <v>488</v>
      </c>
      <c r="Q259" s="5">
        <v>28505</v>
      </c>
      <c r="R259" s="5">
        <v>5</v>
      </c>
      <c r="S259" s="5">
        <v>20162.07317073171</v>
      </c>
      <c r="T259" s="5">
        <v>0</v>
      </c>
      <c r="U259" s="5">
        <v>20162.07317073171</v>
      </c>
      <c r="V259" s="26">
        <f>SUM(sev_pin_pro[[#This Row],[Total IDPs PiN]],sev_pin_pro[[#This Row],[Total Returnees PiN]],sev_pin_pro[[#This Row],[Total HC PiN]])</f>
        <v>57677.345898004438</v>
      </c>
    </row>
    <row r="260" spans="1:22" ht="15" x14ac:dyDescent="0.25">
      <c r="A260" t="s">
        <v>575</v>
      </c>
      <c r="B260" t="s">
        <v>576</v>
      </c>
      <c r="C260" t="s">
        <v>594</v>
      </c>
      <c r="D260" t="s">
        <v>595</v>
      </c>
      <c r="E260" t="s">
        <v>597</v>
      </c>
      <c r="F260" t="s">
        <v>598</v>
      </c>
      <c r="G260" s="4">
        <v>721</v>
      </c>
      <c r="H260" s="7">
        <v>5</v>
      </c>
      <c r="I260" s="5">
        <v>721</v>
      </c>
      <c r="J260" s="5">
        <v>0</v>
      </c>
      <c r="K260" s="8">
        <v>721</v>
      </c>
      <c r="L260" s="5">
        <v>1304</v>
      </c>
      <c r="M260" s="7">
        <v>5</v>
      </c>
      <c r="N260" s="5">
        <v>1304</v>
      </c>
      <c r="O260" s="5">
        <v>0</v>
      </c>
      <c r="P260" s="5">
        <v>1304</v>
      </c>
      <c r="Q260" s="5">
        <v>11687</v>
      </c>
      <c r="R260" s="5">
        <v>5</v>
      </c>
      <c r="S260" s="5">
        <v>10043.515625</v>
      </c>
      <c r="T260" s="5">
        <v>182.609375</v>
      </c>
      <c r="U260" s="5">
        <v>10226.125</v>
      </c>
      <c r="V260" s="26">
        <f>SUM(sev_pin_pro[[#This Row],[Total IDPs PiN]],sev_pin_pro[[#This Row],[Total Returnees PiN]],sev_pin_pro[[#This Row],[Total HC PiN]])</f>
        <v>12251.125</v>
      </c>
    </row>
    <row r="261" spans="1:22" ht="15" x14ac:dyDescent="0.25">
      <c r="A261" t="s">
        <v>575</v>
      </c>
      <c r="B261" t="s">
        <v>576</v>
      </c>
      <c r="C261" t="s">
        <v>594</v>
      </c>
      <c r="D261" t="s">
        <v>595</v>
      </c>
      <c r="E261" t="s">
        <v>599</v>
      </c>
      <c r="F261" t="s">
        <v>600</v>
      </c>
      <c r="G261" s="4">
        <v>733</v>
      </c>
      <c r="H261" s="7">
        <v>5</v>
      </c>
      <c r="I261" s="5">
        <v>407.22222222222223</v>
      </c>
      <c r="J261" s="5">
        <v>162.88888888888889</v>
      </c>
      <c r="K261" s="8">
        <v>570.11111111111109</v>
      </c>
      <c r="L261" s="5">
        <v>761</v>
      </c>
      <c r="M261" s="7">
        <v>5</v>
      </c>
      <c r="N261" s="5">
        <v>507.33333333333331</v>
      </c>
      <c r="O261" s="5">
        <v>0</v>
      </c>
      <c r="P261" s="5">
        <v>507.33333333333331</v>
      </c>
      <c r="Q261" s="5">
        <v>10268</v>
      </c>
      <c r="R261" s="5">
        <v>5</v>
      </c>
      <c r="S261" s="5">
        <v>4425.8620689655172</v>
      </c>
      <c r="T261" s="5">
        <v>1416.2758620689656</v>
      </c>
      <c r="U261" s="5">
        <v>5842.1379310344828</v>
      </c>
      <c r="V261" s="26">
        <f>SUM(sev_pin_pro[[#This Row],[Total IDPs PiN]],sev_pin_pro[[#This Row],[Total Returnees PiN]],sev_pin_pro[[#This Row],[Total HC PiN]])</f>
        <v>6919.5823754789271</v>
      </c>
    </row>
    <row r="262" spans="1:22" ht="15" x14ac:dyDescent="0.25">
      <c r="A262" t="s">
        <v>601</v>
      </c>
      <c r="B262" t="s">
        <v>602</v>
      </c>
      <c r="C262" t="s">
        <v>603</v>
      </c>
      <c r="D262" t="s">
        <v>602</v>
      </c>
      <c r="E262" t="s">
        <v>604</v>
      </c>
      <c r="F262" t="s">
        <v>602</v>
      </c>
      <c r="G262" s="4">
        <v>155</v>
      </c>
      <c r="H262" s="7">
        <v>2</v>
      </c>
      <c r="I262" s="5">
        <v>0</v>
      </c>
      <c r="J262" s="5">
        <v>0</v>
      </c>
      <c r="K262" s="8">
        <v>0</v>
      </c>
      <c r="L262" s="5">
        <v>11878</v>
      </c>
      <c r="M262" s="7">
        <v>5</v>
      </c>
      <c r="N262" s="5">
        <v>5939</v>
      </c>
      <c r="O262" s="5">
        <v>0</v>
      </c>
      <c r="P262" s="5">
        <v>5939</v>
      </c>
      <c r="Q262" s="5">
        <v>6019</v>
      </c>
      <c r="R262" s="5">
        <v>5</v>
      </c>
      <c r="S262" s="5">
        <v>1316.65625</v>
      </c>
      <c r="T262" s="5">
        <v>376.1875</v>
      </c>
      <c r="U262" s="5">
        <v>1692.84375</v>
      </c>
      <c r="V262" s="26">
        <f>SUM(sev_pin_pro[[#This Row],[Total IDPs PiN]],sev_pin_pro[[#This Row],[Total Returnees PiN]],sev_pin_pro[[#This Row],[Total HC PiN]])</f>
        <v>7631.84375</v>
      </c>
    </row>
    <row r="263" spans="1:22" ht="15" x14ac:dyDescent="0.25">
      <c r="A263" t="s">
        <v>601</v>
      </c>
      <c r="B263" t="s">
        <v>602</v>
      </c>
      <c r="C263" t="s">
        <v>603</v>
      </c>
      <c r="D263" t="s">
        <v>602</v>
      </c>
      <c r="E263" t="s">
        <v>605</v>
      </c>
      <c r="F263" t="s">
        <v>606</v>
      </c>
      <c r="G263" s="4">
        <v>3274</v>
      </c>
      <c r="H263" s="7">
        <v>2</v>
      </c>
      <c r="I263" s="5">
        <v>99.212121212121218</v>
      </c>
      <c r="J263" s="5">
        <v>49.606060606060609</v>
      </c>
      <c r="K263" s="8">
        <v>148.81818181818181</v>
      </c>
      <c r="L263" s="5">
        <v>1100</v>
      </c>
      <c r="M263" s="7">
        <v>2</v>
      </c>
      <c r="N263" s="5">
        <v>30.555555555555554</v>
      </c>
      <c r="O263" s="5">
        <v>61.111111111111107</v>
      </c>
      <c r="P263" s="5">
        <v>91.666666666666657</v>
      </c>
      <c r="Q263" s="5">
        <v>93607</v>
      </c>
      <c r="R263" s="5">
        <v>2</v>
      </c>
      <c r="S263" s="5">
        <v>11700.875</v>
      </c>
      <c r="T263" s="5">
        <v>3510.2624999999998</v>
      </c>
      <c r="U263" s="5">
        <v>15211.137500000001</v>
      </c>
      <c r="V263" s="26">
        <f>SUM(sev_pin_pro[[#This Row],[Total IDPs PiN]],sev_pin_pro[[#This Row],[Total Returnees PiN]],sev_pin_pro[[#This Row],[Total HC PiN]])</f>
        <v>15451.622348484849</v>
      </c>
    </row>
    <row r="264" spans="1:22" ht="15" x14ac:dyDescent="0.25">
      <c r="A264" t="s">
        <v>601</v>
      </c>
      <c r="B264" t="s">
        <v>602</v>
      </c>
      <c r="C264" t="s">
        <v>603</v>
      </c>
      <c r="D264" t="s">
        <v>602</v>
      </c>
      <c r="E264" t="s">
        <v>607</v>
      </c>
      <c r="F264" t="s">
        <v>608</v>
      </c>
      <c r="G264" s="4">
        <v>1002</v>
      </c>
      <c r="H264" s="7">
        <v>2</v>
      </c>
      <c r="I264" s="5">
        <v>0</v>
      </c>
      <c r="J264" s="5">
        <v>0</v>
      </c>
      <c r="K264" s="8">
        <v>0</v>
      </c>
      <c r="L264" s="5">
        <v>448</v>
      </c>
      <c r="M264" s="7">
        <v>3</v>
      </c>
      <c r="N264" s="5">
        <v>0</v>
      </c>
      <c r="O264" s="5">
        <v>105.41176470588235</v>
      </c>
      <c r="P264" s="5">
        <v>105.41176470588235</v>
      </c>
      <c r="Q264" s="5">
        <v>44201</v>
      </c>
      <c r="R264" s="5">
        <v>2</v>
      </c>
      <c r="S264" s="5">
        <v>0</v>
      </c>
      <c r="T264" s="5">
        <v>0</v>
      </c>
      <c r="U264" s="5">
        <v>0</v>
      </c>
      <c r="V264" s="26">
        <f>SUM(sev_pin_pro[[#This Row],[Total IDPs PiN]],sev_pin_pro[[#This Row],[Total Returnees PiN]],sev_pin_pro[[#This Row],[Total HC PiN]])</f>
        <v>105.41176470588235</v>
      </c>
    </row>
    <row r="265" spans="1:22" ht="15" x14ac:dyDescent="0.25">
      <c r="A265" t="s">
        <v>601</v>
      </c>
      <c r="B265" t="s">
        <v>602</v>
      </c>
      <c r="C265" t="s">
        <v>609</v>
      </c>
      <c r="D265" t="s">
        <v>610</v>
      </c>
      <c r="E265" t="s">
        <v>611</v>
      </c>
      <c r="F265" t="s">
        <v>612</v>
      </c>
      <c r="G265" s="4">
        <v>91</v>
      </c>
      <c r="H265" s="7">
        <v>3</v>
      </c>
      <c r="I265" s="5">
        <v>0</v>
      </c>
      <c r="J265" s="5">
        <v>60.666666666666664</v>
      </c>
      <c r="K265" s="8">
        <v>60.666666666666664</v>
      </c>
      <c r="L265" s="5">
        <v>123.00000000000001</v>
      </c>
      <c r="M265" s="7">
        <v>3</v>
      </c>
      <c r="N265" s="5">
        <v>0</v>
      </c>
      <c r="O265" s="5">
        <v>52.714285714285715</v>
      </c>
      <c r="P265" s="5">
        <v>52.714285714285715</v>
      </c>
      <c r="Q265" s="5">
        <v>2598</v>
      </c>
      <c r="R265" s="5">
        <v>3</v>
      </c>
      <c r="S265" s="5">
        <v>0</v>
      </c>
      <c r="T265" s="5">
        <v>582.31034482758616</v>
      </c>
      <c r="U265" s="5">
        <v>582.31034482758616</v>
      </c>
      <c r="V265" s="26">
        <f>SUM(sev_pin_pro[[#This Row],[Total IDPs PiN]],sev_pin_pro[[#This Row],[Total Returnees PiN]],sev_pin_pro[[#This Row],[Total HC PiN]])</f>
        <v>695.69129720853857</v>
      </c>
    </row>
    <row r="266" spans="1:22" x14ac:dyDescent="0.2">
      <c r="A266" s="1" t="s">
        <v>630</v>
      </c>
      <c r="H266" s="19"/>
      <c r="I266" s="19"/>
      <c r="J266" s="19"/>
      <c r="K266" s="5">
        <f>SUBTOTAL(109,sev_pin_pro[Total IDPs PiN])</f>
        <v>988483.95493495336</v>
      </c>
      <c r="L266" s="19"/>
      <c r="M266" s="19"/>
      <c r="N266" s="19"/>
      <c r="O266" s="19"/>
      <c r="P266" s="5">
        <f>SUBTOTAL(109,sev_pin_pro[Total Returnees PiN])</f>
        <v>389340.73853691429</v>
      </c>
      <c r="Q266" s="19"/>
      <c r="R266" s="19"/>
      <c r="S266" s="19"/>
      <c r="T266" s="19"/>
      <c r="U266" s="5">
        <f>SUBTOTAL(109,sev_pin_pro[Total HC PiN])</f>
        <v>3366399.3173910151</v>
      </c>
      <c r="V266" s="26">
        <f>SUBTOTAL(109,sev_pin_pro[TOTAL PiN - Protection])</f>
        <v>4744224.0108628832</v>
      </c>
    </row>
    <row r="267" spans="1:22" x14ac:dyDescent="0.2">
      <c r="G267" s="4"/>
      <c r="H267" s="5"/>
      <c r="I267" s="8"/>
    </row>
    <row r="268" spans="1:22" ht="15" x14ac:dyDescent="0.25">
      <c r="A268"/>
      <c r="B268"/>
      <c r="C268"/>
      <c r="D268"/>
      <c r="E268"/>
      <c r="F268"/>
    </row>
    <row r="269" spans="1:22" ht="15" x14ac:dyDescent="0.25">
      <c r="A269"/>
      <c r="B269"/>
      <c r="C269"/>
      <c r="D269"/>
      <c r="E269"/>
      <c r="F269"/>
    </row>
    <row r="270" spans="1:22" ht="15" x14ac:dyDescent="0.25">
      <c r="A270"/>
      <c r="B270"/>
      <c r="C270"/>
      <c r="D270"/>
      <c r="E270"/>
      <c r="F270"/>
    </row>
    <row r="271" spans="1:22" ht="15" x14ac:dyDescent="0.25">
      <c r="A271"/>
      <c r="B271"/>
      <c r="C271"/>
      <c r="D271"/>
      <c r="E271"/>
      <c r="F271"/>
    </row>
    <row r="272" spans="1:22" ht="15" x14ac:dyDescent="0.25">
      <c r="A272"/>
      <c r="B272"/>
      <c r="C272"/>
      <c r="D272"/>
      <c r="E272"/>
      <c r="F272"/>
    </row>
    <row r="273" spans="1:6" ht="15" x14ac:dyDescent="0.25">
      <c r="A273"/>
      <c r="B273"/>
      <c r="C273"/>
      <c r="D273"/>
      <c r="E273"/>
      <c r="F273"/>
    </row>
    <row r="274" spans="1:6" ht="15" x14ac:dyDescent="0.25">
      <c r="A274"/>
      <c r="B274"/>
      <c r="C274"/>
      <c r="D274"/>
      <c r="E274"/>
      <c r="F274"/>
    </row>
    <row r="275" spans="1:6" ht="15" x14ac:dyDescent="0.25">
      <c r="A275"/>
      <c r="B275"/>
      <c r="C275"/>
      <c r="D275"/>
      <c r="E275"/>
      <c r="F275"/>
    </row>
    <row r="276" spans="1:6" ht="15" x14ac:dyDescent="0.25">
      <c r="A276"/>
      <c r="B276"/>
      <c r="C276"/>
      <c r="D276"/>
      <c r="E276"/>
      <c r="F276"/>
    </row>
    <row r="277" spans="1:6" ht="15" x14ac:dyDescent="0.25">
      <c r="A277"/>
      <c r="B277"/>
      <c r="C277"/>
      <c r="D277"/>
      <c r="E277"/>
      <c r="F277"/>
    </row>
    <row r="278" spans="1:6" ht="15" x14ac:dyDescent="0.25">
      <c r="A278"/>
      <c r="B278"/>
      <c r="C278"/>
      <c r="D278"/>
      <c r="E278"/>
      <c r="F278"/>
    </row>
    <row r="279" spans="1:6" ht="15" x14ac:dyDescent="0.25">
      <c r="A279"/>
      <c r="B279"/>
      <c r="C279"/>
      <c r="D279"/>
      <c r="E279"/>
      <c r="F279"/>
    </row>
    <row r="280" spans="1:6" ht="15" x14ac:dyDescent="0.25">
      <c r="A280"/>
      <c r="B280"/>
      <c r="C280"/>
      <c r="D280"/>
      <c r="E280"/>
      <c r="F280"/>
    </row>
    <row r="281" spans="1:6" ht="15" x14ac:dyDescent="0.25">
      <c r="A281"/>
      <c r="B281"/>
      <c r="C281"/>
      <c r="D281"/>
      <c r="E281"/>
      <c r="F281"/>
    </row>
    <row r="282" spans="1:6" ht="15" x14ac:dyDescent="0.25">
      <c r="A282"/>
      <c r="B282"/>
      <c r="C282"/>
      <c r="D282"/>
      <c r="E282"/>
      <c r="F282"/>
    </row>
    <row r="283" spans="1:6" ht="15" x14ac:dyDescent="0.25">
      <c r="A283"/>
      <c r="B283"/>
      <c r="C283"/>
      <c r="D283"/>
      <c r="E283"/>
      <c r="F283"/>
    </row>
    <row r="284" spans="1:6" ht="15" x14ac:dyDescent="0.25">
      <c r="A284"/>
      <c r="B284"/>
      <c r="C284"/>
      <c r="D284"/>
      <c r="E284"/>
      <c r="F284"/>
    </row>
    <row r="285" spans="1:6" ht="15" x14ac:dyDescent="0.25">
      <c r="A285"/>
      <c r="B285"/>
      <c r="C285"/>
      <c r="D285"/>
      <c r="E285"/>
      <c r="F285"/>
    </row>
    <row r="286" spans="1:6" ht="15" x14ac:dyDescent="0.25">
      <c r="A286"/>
      <c r="B286"/>
      <c r="C286"/>
      <c r="D286"/>
      <c r="E286"/>
      <c r="F286"/>
    </row>
    <row r="287" spans="1:6" ht="15" x14ac:dyDescent="0.25">
      <c r="A287"/>
      <c r="B287"/>
      <c r="C287"/>
      <c r="D287"/>
      <c r="E287"/>
      <c r="F287"/>
    </row>
    <row r="288" spans="1:6" ht="15" x14ac:dyDescent="0.25">
      <c r="A288"/>
      <c r="B288"/>
      <c r="C288"/>
      <c r="D288"/>
      <c r="E288"/>
      <c r="F288"/>
    </row>
    <row r="289" spans="1:6" ht="15" x14ac:dyDescent="0.25">
      <c r="A289"/>
      <c r="B289"/>
      <c r="C289"/>
      <c r="D289"/>
      <c r="E289"/>
      <c r="F289"/>
    </row>
    <row r="290" spans="1:6" ht="15" x14ac:dyDescent="0.25">
      <c r="A290"/>
      <c r="B290"/>
      <c r="C290"/>
      <c r="D290"/>
      <c r="E290"/>
      <c r="F290"/>
    </row>
    <row r="291" spans="1:6" ht="15" x14ac:dyDescent="0.25">
      <c r="A291"/>
      <c r="B291"/>
      <c r="C291"/>
      <c r="D291"/>
      <c r="E291"/>
      <c r="F291"/>
    </row>
    <row r="292" spans="1:6" ht="15" x14ac:dyDescent="0.25">
      <c r="A292"/>
      <c r="B292"/>
      <c r="C292"/>
      <c r="D292"/>
      <c r="E292"/>
      <c r="F292"/>
    </row>
    <row r="293" spans="1:6" ht="15" x14ac:dyDescent="0.25">
      <c r="A293"/>
      <c r="B293"/>
      <c r="C293"/>
      <c r="D293"/>
      <c r="E293"/>
      <c r="F293"/>
    </row>
    <row r="294" spans="1:6" ht="15" x14ac:dyDescent="0.25">
      <c r="A294"/>
      <c r="B294"/>
      <c r="C294"/>
      <c r="D294"/>
      <c r="E294"/>
      <c r="F294"/>
    </row>
    <row r="295" spans="1:6" ht="15" x14ac:dyDescent="0.25">
      <c r="A295"/>
      <c r="B295"/>
      <c r="C295"/>
      <c r="D295"/>
      <c r="E295"/>
      <c r="F295"/>
    </row>
    <row r="296" spans="1:6" ht="15" x14ac:dyDescent="0.25">
      <c r="A296"/>
      <c r="B296"/>
      <c r="C296"/>
      <c r="D296"/>
      <c r="E296"/>
      <c r="F296"/>
    </row>
    <row r="297" spans="1:6" ht="15" x14ac:dyDescent="0.25">
      <c r="A297"/>
      <c r="B297"/>
      <c r="C297"/>
      <c r="D297"/>
      <c r="E297"/>
      <c r="F297"/>
    </row>
    <row r="298" spans="1:6" ht="15" x14ac:dyDescent="0.25">
      <c r="A298"/>
      <c r="B298"/>
      <c r="C298"/>
      <c r="D298"/>
      <c r="E298"/>
      <c r="F298"/>
    </row>
    <row r="299" spans="1:6" ht="15" x14ac:dyDescent="0.25">
      <c r="A299"/>
      <c r="B299"/>
      <c r="C299"/>
      <c r="D299"/>
      <c r="E299"/>
      <c r="F299"/>
    </row>
    <row r="300" spans="1:6" ht="15" x14ac:dyDescent="0.25">
      <c r="A300"/>
      <c r="B300"/>
      <c r="C300"/>
      <c r="D300"/>
      <c r="E300"/>
      <c r="F300"/>
    </row>
    <row r="301" spans="1:6" ht="15" x14ac:dyDescent="0.25">
      <c r="A301"/>
      <c r="B301"/>
      <c r="C301"/>
      <c r="D301"/>
      <c r="E301"/>
      <c r="F301"/>
    </row>
    <row r="302" spans="1:6" ht="15" x14ac:dyDescent="0.25">
      <c r="A302"/>
      <c r="B302"/>
      <c r="C302"/>
      <c r="D302"/>
      <c r="E302"/>
      <c r="F302"/>
    </row>
    <row r="303" spans="1:6" ht="15" x14ac:dyDescent="0.25">
      <c r="A303"/>
      <c r="B303"/>
      <c r="C303"/>
      <c r="D303"/>
      <c r="E303"/>
      <c r="F303"/>
    </row>
    <row r="304" spans="1:6" ht="15" x14ac:dyDescent="0.25">
      <c r="A304"/>
      <c r="B304"/>
      <c r="C304"/>
      <c r="D304"/>
      <c r="E304"/>
      <c r="F304"/>
    </row>
    <row r="305" spans="1:6" ht="15" x14ac:dyDescent="0.25">
      <c r="A305"/>
      <c r="B305"/>
      <c r="C305"/>
      <c r="D305"/>
      <c r="E305"/>
      <c r="F305"/>
    </row>
    <row r="306" spans="1:6" ht="15" x14ac:dyDescent="0.25">
      <c r="A306"/>
      <c r="B306"/>
      <c r="C306"/>
      <c r="D306"/>
      <c r="E306"/>
      <c r="F306"/>
    </row>
    <row r="307" spans="1:6" ht="15" x14ac:dyDescent="0.25">
      <c r="A307"/>
      <c r="B307"/>
      <c r="C307"/>
      <c r="D307"/>
      <c r="E307"/>
      <c r="F307"/>
    </row>
    <row r="308" spans="1:6" ht="15" x14ac:dyDescent="0.25">
      <c r="A308"/>
      <c r="B308"/>
      <c r="C308"/>
      <c r="D308"/>
      <c r="E308"/>
      <c r="F308"/>
    </row>
    <row r="309" spans="1:6" ht="15" x14ac:dyDescent="0.25">
      <c r="A309"/>
      <c r="B309"/>
      <c r="C309"/>
      <c r="D309"/>
      <c r="E309"/>
      <c r="F309"/>
    </row>
    <row r="310" spans="1:6" ht="15" x14ac:dyDescent="0.25">
      <c r="A310"/>
      <c r="B310"/>
      <c r="C310"/>
      <c r="D310"/>
      <c r="E310"/>
      <c r="F310"/>
    </row>
    <row r="311" spans="1:6" ht="15" x14ac:dyDescent="0.25">
      <c r="A311"/>
      <c r="B311"/>
      <c r="C311"/>
      <c r="D311"/>
      <c r="E311"/>
      <c r="F311"/>
    </row>
    <row r="312" spans="1:6" ht="15" x14ac:dyDescent="0.25">
      <c r="A312"/>
      <c r="B312"/>
      <c r="C312"/>
      <c r="D312"/>
      <c r="E312"/>
      <c r="F312"/>
    </row>
    <row r="313" spans="1:6" ht="15" x14ac:dyDescent="0.25">
      <c r="A313"/>
      <c r="B313"/>
      <c r="C313"/>
      <c r="D313"/>
      <c r="E313"/>
      <c r="F313"/>
    </row>
    <row r="314" spans="1:6" ht="15" x14ac:dyDescent="0.25">
      <c r="A314"/>
      <c r="B314"/>
      <c r="C314"/>
      <c r="D314"/>
      <c r="E314"/>
      <c r="F314"/>
    </row>
    <row r="315" spans="1:6" ht="15" x14ac:dyDescent="0.25">
      <c r="A315"/>
      <c r="B315"/>
      <c r="C315"/>
      <c r="D315"/>
      <c r="E315"/>
      <c r="F315"/>
    </row>
    <row r="316" spans="1:6" ht="15" x14ac:dyDescent="0.25">
      <c r="A316"/>
      <c r="B316"/>
      <c r="C316"/>
      <c r="D316"/>
      <c r="E316"/>
      <c r="F316"/>
    </row>
    <row r="317" spans="1:6" ht="15" x14ac:dyDescent="0.25">
      <c r="A317"/>
      <c r="B317"/>
      <c r="C317"/>
      <c r="D317"/>
      <c r="E317"/>
      <c r="F317"/>
    </row>
    <row r="318" spans="1:6" ht="15" x14ac:dyDescent="0.25">
      <c r="A318"/>
      <c r="B318"/>
      <c r="C318"/>
      <c r="D318"/>
      <c r="E318"/>
      <c r="F318"/>
    </row>
    <row r="319" spans="1:6" ht="15" x14ac:dyDescent="0.25">
      <c r="A319"/>
      <c r="B319"/>
      <c r="C319"/>
      <c r="D319"/>
      <c r="E319"/>
      <c r="F319"/>
    </row>
    <row r="320" spans="1:6" ht="15" x14ac:dyDescent="0.25">
      <c r="A320"/>
      <c r="B320"/>
      <c r="C320"/>
      <c r="D320"/>
      <c r="E320"/>
      <c r="F320"/>
    </row>
    <row r="321" spans="1:6" ht="15" x14ac:dyDescent="0.25">
      <c r="A321"/>
      <c r="B321"/>
      <c r="C321"/>
      <c r="D321"/>
      <c r="E321"/>
      <c r="F321"/>
    </row>
    <row r="322" spans="1:6" ht="15" x14ac:dyDescent="0.25">
      <c r="A322"/>
      <c r="B322"/>
      <c r="C322"/>
      <c r="D322"/>
      <c r="E322"/>
      <c r="F322"/>
    </row>
    <row r="323" spans="1:6" ht="15" x14ac:dyDescent="0.25">
      <c r="A323"/>
      <c r="B323"/>
      <c r="C323"/>
      <c r="D323"/>
      <c r="E323"/>
      <c r="F323"/>
    </row>
    <row r="324" spans="1:6" ht="15" x14ac:dyDescent="0.25">
      <c r="A324"/>
      <c r="B324"/>
      <c r="C324"/>
      <c r="D324"/>
      <c r="E324"/>
      <c r="F324"/>
    </row>
    <row r="325" spans="1:6" ht="15" x14ac:dyDescent="0.25">
      <c r="A325"/>
      <c r="B325"/>
      <c r="C325"/>
      <c r="D325"/>
      <c r="E325"/>
      <c r="F325"/>
    </row>
    <row r="326" spans="1:6" ht="15" x14ac:dyDescent="0.25">
      <c r="A326"/>
      <c r="B326"/>
      <c r="C326"/>
      <c r="D326"/>
      <c r="E326"/>
      <c r="F326"/>
    </row>
    <row r="327" spans="1:6" ht="15" x14ac:dyDescent="0.25">
      <c r="A327"/>
      <c r="B327"/>
      <c r="C327"/>
      <c r="D327"/>
      <c r="E327"/>
      <c r="F327"/>
    </row>
    <row r="328" spans="1:6" ht="15" x14ac:dyDescent="0.25">
      <c r="A328"/>
      <c r="B328"/>
      <c r="C328"/>
      <c r="D328"/>
      <c r="E328"/>
      <c r="F328"/>
    </row>
    <row r="329" spans="1:6" ht="15" x14ac:dyDescent="0.25">
      <c r="A329"/>
      <c r="B329"/>
      <c r="C329"/>
      <c r="D329"/>
      <c r="E329"/>
      <c r="F329"/>
    </row>
    <row r="330" spans="1:6" ht="15" x14ac:dyDescent="0.25">
      <c r="A330"/>
      <c r="B330"/>
      <c r="C330"/>
      <c r="D330"/>
      <c r="E330"/>
      <c r="F330"/>
    </row>
    <row r="331" spans="1:6" ht="15" x14ac:dyDescent="0.25">
      <c r="A331"/>
      <c r="B331"/>
      <c r="C331"/>
      <c r="D331"/>
      <c r="E331"/>
      <c r="F331"/>
    </row>
    <row r="332" spans="1:6" ht="15" x14ac:dyDescent="0.25">
      <c r="A332"/>
      <c r="B332"/>
      <c r="C332"/>
      <c r="D332"/>
      <c r="E332"/>
      <c r="F332"/>
    </row>
    <row r="333" spans="1:6" ht="15" x14ac:dyDescent="0.25">
      <c r="A333"/>
      <c r="B333"/>
      <c r="C333"/>
      <c r="D333"/>
      <c r="E333"/>
      <c r="F333"/>
    </row>
    <row r="334" spans="1:6" ht="15" x14ac:dyDescent="0.25">
      <c r="A334"/>
      <c r="B334"/>
      <c r="C334"/>
      <c r="D334"/>
      <c r="E334"/>
      <c r="F334"/>
    </row>
    <row r="335" spans="1:6" ht="15" x14ac:dyDescent="0.25">
      <c r="A335"/>
      <c r="B335"/>
      <c r="C335"/>
      <c r="D335"/>
      <c r="E335"/>
      <c r="F335"/>
    </row>
    <row r="336" spans="1:6" ht="15" x14ac:dyDescent="0.25">
      <c r="A336"/>
      <c r="B336"/>
      <c r="C336"/>
      <c r="D336"/>
      <c r="E336"/>
      <c r="F336"/>
    </row>
    <row r="337" spans="1:6" ht="15" x14ac:dyDescent="0.25">
      <c r="A337"/>
      <c r="B337"/>
      <c r="C337"/>
      <c r="D337"/>
      <c r="E337"/>
      <c r="F337"/>
    </row>
    <row r="338" spans="1:6" ht="15" x14ac:dyDescent="0.25">
      <c r="A338"/>
      <c r="B338"/>
      <c r="C338"/>
      <c r="D338"/>
      <c r="E338"/>
      <c r="F338"/>
    </row>
    <row r="339" spans="1:6" ht="15" x14ac:dyDescent="0.25">
      <c r="A339"/>
      <c r="B339"/>
      <c r="C339"/>
      <c r="D339"/>
      <c r="E339"/>
      <c r="F339"/>
    </row>
    <row r="340" spans="1:6" ht="15" x14ac:dyDescent="0.25">
      <c r="A340"/>
      <c r="B340"/>
      <c r="C340"/>
      <c r="D340"/>
      <c r="E340"/>
      <c r="F340"/>
    </row>
    <row r="341" spans="1:6" ht="15" x14ac:dyDescent="0.25">
      <c r="A341"/>
      <c r="B341"/>
      <c r="C341"/>
      <c r="D341"/>
      <c r="E341"/>
      <c r="F341"/>
    </row>
    <row r="342" spans="1:6" ht="15" x14ac:dyDescent="0.25">
      <c r="A342"/>
      <c r="B342"/>
      <c r="C342"/>
      <c r="D342"/>
      <c r="E342"/>
      <c r="F342"/>
    </row>
    <row r="343" spans="1:6" ht="15" x14ac:dyDescent="0.25">
      <c r="A343"/>
      <c r="B343"/>
      <c r="C343"/>
      <c r="D343"/>
      <c r="E343"/>
      <c r="F343"/>
    </row>
    <row r="344" spans="1:6" ht="15" x14ac:dyDescent="0.25">
      <c r="A344"/>
      <c r="B344"/>
      <c r="C344"/>
      <c r="D344"/>
      <c r="E344"/>
      <c r="F344"/>
    </row>
    <row r="345" spans="1:6" ht="15" x14ac:dyDescent="0.25">
      <c r="A345"/>
      <c r="B345"/>
      <c r="C345"/>
      <c r="D345"/>
      <c r="E345"/>
      <c r="F345"/>
    </row>
    <row r="346" spans="1:6" ht="15" x14ac:dyDescent="0.25">
      <c r="A346"/>
      <c r="B346"/>
      <c r="C346"/>
      <c r="D346"/>
      <c r="E346"/>
      <c r="F346"/>
    </row>
    <row r="347" spans="1:6" ht="15" x14ac:dyDescent="0.25">
      <c r="A347"/>
      <c r="B347"/>
      <c r="C347"/>
      <c r="D347"/>
      <c r="E347"/>
      <c r="F347"/>
    </row>
    <row r="348" spans="1:6" ht="15" x14ac:dyDescent="0.25">
      <c r="A348"/>
      <c r="B348"/>
      <c r="C348"/>
      <c r="D348"/>
      <c r="E348"/>
      <c r="F348"/>
    </row>
    <row r="349" spans="1:6" ht="15" x14ac:dyDescent="0.25">
      <c r="A349"/>
      <c r="B349"/>
      <c r="C349"/>
      <c r="D349"/>
      <c r="E349"/>
      <c r="F349"/>
    </row>
    <row r="350" spans="1:6" ht="15" x14ac:dyDescent="0.25">
      <c r="A350"/>
      <c r="B350"/>
      <c r="C350"/>
      <c r="D350"/>
      <c r="E350"/>
      <c r="F350"/>
    </row>
    <row r="351" spans="1:6" ht="15" x14ac:dyDescent="0.25">
      <c r="A351"/>
      <c r="B351"/>
      <c r="C351"/>
      <c r="D351"/>
      <c r="E351"/>
      <c r="F351"/>
    </row>
    <row r="352" spans="1:6" ht="15" x14ac:dyDescent="0.25">
      <c r="A352"/>
      <c r="B352"/>
      <c r="C352"/>
      <c r="D352"/>
      <c r="E352"/>
      <c r="F352"/>
    </row>
    <row r="353" spans="1:6" ht="15" x14ac:dyDescent="0.25">
      <c r="A353"/>
      <c r="B353"/>
      <c r="C353"/>
      <c r="D353"/>
      <c r="E353"/>
      <c r="F353"/>
    </row>
    <row r="354" spans="1:6" ht="15" x14ac:dyDescent="0.25">
      <c r="A354"/>
      <c r="B354"/>
      <c r="C354"/>
      <c r="D354"/>
      <c r="E354"/>
      <c r="F354"/>
    </row>
    <row r="355" spans="1:6" ht="15" x14ac:dyDescent="0.25">
      <c r="A355"/>
      <c r="B355"/>
      <c r="C355"/>
      <c r="D355"/>
      <c r="E355"/>
      <c r="F355"/>
    </row>
    <row r="356" spans="1:6" ht="15" x14ac:dyDescent="0.25">
      <c r="A356"/>
      <c r="B356"/>
      <c r="C356"/>
      <c r="D356"/>
      <c r="E356"/>
      <c r="F356"/>
    </row>
    <row r="357" spans="1:6" ht="15" x14ac:dyDescent="0.25">
      <c r="A357"/>
      <c r="B357"/>
      <c r="C357"/>
      <c r="D357"/>
      <c r="E357"/>
      <c r="F357"/>
    </row>
    <row r="358" spans="1:6" ht="15" x14ac:dyDescent="0.25">
      <c r="A358"/>
      <c r="B358"/>
      <c r="C358"/>
      <c r="D358"/>
      <c r="E358"/>
      <c r="F358"/>
    </row>
    <row r="359" spans="1:6" ht="15" x14ac:dyDescent="0.25">
      <c r="A359"/>
      <c r="B359"/>
      <c r="C359"/>
      <c r="D359"/>
      <c r="E359"/>
      <c r="F359"/>
    </row>
    <row r="360" spans="1:6" ht="15" x14ac:dyDescent="0.25">
      <c r="A360"/>
      <c r="B360"/>
      <c r="C360"/>
      <c r="D360"/>
      <c r="E360"/>
      <c r="F360"/>
    </row>
    <row r="361" spans="1:6" ht="15" x14ac:dyDescent="0.25">
      <c r="A361"/>
      <c r="B361"/>
      <c r="C361"/>
      <c r="D361"/>
      <c r="E361"/>
      <c r="F361"/>
    </row>
    <row r="362" spans="1:6" ht="15" x14ac:dyDescent="0.25">
      <c r="A362"/>
      <c r="B362"/>
      <c r="C362"/>
      <c r="D362"/>
      <c r="E362"/>
      <c r="F362"/>
    </row>
    <row r="363" spans="1:6" ht="15" x14ac:dyDescent="0.25">
      <c r="A363"/>
      <c r="B363"/>
      <c r="C363"/>
      <c r="D363"/>
      <c r="E363"/>
      <c r="F363"/>
    </row>
    <row r="364" spans="1:6" ht="15" x14ac:dyDescent="0.25">
      <c r="A364"/>
      <c r="B364"/>
      <c r="C364"/>
      <c r="D364"/>
      <c r="E364"/>
      <c r="F364"/>
    </row>
    <row r="365" spans="1:6" ht="15" x14ac:dyDescent="0.25">
      <c r="A365"/>
      <c r="B365"/>
      <c r="C365"/>
      <c r="D365"/>
      <c r="E365"/>
      <c r="F365"/>
    </row>
    <row r="366" spans="1:6" ht="15" x14ac:dyDescent="0.25">
      <c r="A366"/>
      <c r="B366"/>
      <c r="C366"/>
      <c r="D366"/>
      <c r="E366"/>
      <c r="F366"/>
    </row>
    <row r="367" spans="1:6" ht="15" x14ac:dyDescent="0.25">
      <c r="A367"/>
      <c r="B367"/>
      <c r="C367"/>
      <c r="D367"/>
      <c r="E367"/>
      <c r="F367"/>
    </row>
    <row r="368" spans="1:6" ht="15" x14ac:dyDescent="0.25">
      <c r="A368"/>
      <c r="B368"/>
      <c r="C368"/>
      <c r="D368"/>
      <c r="E368"/>
      <c r="F368"/>
    </row>
    <row r="369" spans="1:6" ht="15" x14ac:dyDescent="0.25">
      <c r="A369"/>
      <c r="B369"/>
      <c r="C369"/>
      <c r="D369"/>
      <c r="E369"/>
      <c r="F369"/>
    </row>
    <row r="370" spans="1:6" ht="15" x14ac:dyDescent="0.25">
      <c r="A370"/>
      <c r="B370"/>
      <c r="C370"/>
      <c r="D370"/>
      <c r="E370"/>
      <c r="F370"/>
    </row>
    <row r="371" spans="1:6" ht="15" x14ac:dyDescent="0.25">
      <c r="A371"/>
      <c r="B371"/>
      <c r="C371"/>
      <c r="D371"/>
      <c r="E371"/>
      <c r="F371"/>
    </row>
    <row r="372" spans="1:6" ht="15" x14ac:dyDescent="0.25">
      <c r="A372"/>
      <c r="B372"/>
      <c r="C372"/>
      <c r="D372"/>
      <c r="E372"/>
      <c r="F372"/>
    </row>
    <row r="373" spans="1:6" ht="15" x14ac:dyDescent="0.25">
      <c r="A373"/>
      <c r="B373"/>
      <c r="C373"/>
      <c r="D373"/>
      <c r="E373"/>
      <c r="F373"/>
    </row>
    <row r="374" spans="1:6" ht="15" x14ac:dyDescent="0.25">
      <c r="A374"/>
      <c r="B374"/>
      <c r="C374"/>
      <c r="D374"/>
      <c r="E374"/>
      <c r="F374"/>
    </row>
    <row r="375" spans="1:6" ht="15" x14ac:dyDescent="0.25">
      <c r="A375"/>
      <c r="B375"/>
      <c r="C375"/>
      <c r="D375"/>
      <c r="E375"/>
      <c r="F375"/>
    </row>
    <row r="376" spans="1:6" ht="15" x14ac:dyDescent="0.25">
      <c r="A376"/>
      <c r="B376"/>
      <c r="C376"/>
      <c r="D376"/>
      <c r="E376"/>
      <c r="F376"/>
    </row>
    <row r="377" spans="1:6" ht="15" x14ac:dyDescent="0.25">
      <c r="A377"/>
      <c r="B377"/>
      <c r="C377"/>
      <c r="D377"/>
      <c r="E377"/>
      <c r="F377"/>
    </row>
    <row r="378" spans="1:6" ht="15" x14ac:dyDescent="0.25">
      <c r="A378"/>
      <c r="B378"/>
      <c r="C378"/>
      <c r="D378"/>
      <c r="E378"/>
      <c r="F378"/>
    </row>
    <row r="379" spans="1:6" ht="15" x14ac:dyDescent="0.25">
      <c r="A379"/>
      <c r="B379"/>
      <c r="C379"/>
      <c r="D379"/>
      <c r="E379"/>
      <c r="F379"/>
    </row>
    <row r="380" spans="1:6" ht="15" x14ac:dyDescent="0.25">
      <c r="A380"/>
      <c r="B380"/>
      <c r="C380"/>
      <c r="D380"/>
      <c r="E380"/>
      <c r="F380"/>
    </row>
    <row r="381" spans="1:6" ht="15" x14ac:dyDescent="0.25">
      <c r="A381"/>
      <c r="B381"/>
      <c r="C381"/>
      <c r="D381"/>
      <c r="E381"/>
      <c r="F381"/>
    </row>
    <row r="382" spans="1:6" ht="15" x14ac:dyDescent="0.25">
      <c r="A382"/>
      <c r="B382"/>
      <c r="C382"/>
      <c r="D382"/>
      <c r="E382"/>
      <c r="F382"/>
    </row>
    <row r="383" spans="1:6" ht="15" x14ac:dyDescent="0.25">
      <c r="A383"/>
      <c r="B383"/>
      <c r="C383"/>
      <c r="D383"/>
      <c r="E383"/>
      <c r="F383"/>
    </row>
    <row r="384" spans="1:6" ht="15" x14ac:dyDescent="0.25">
      <c r="A384"/>
      <c r="B384"/>
      <c r="C384"/>
      <c r="D384"/>
      <c r="E384"/>
      <c r="F384"/>
    </row>
    <row r="385" spans="1:6" ht="15" x14ac:dyDescent="0.25">
      <c r="A385"/>
      <c r="B385"/>
      <c r="C385"/>
      <c r="D385"/>
      <c r="E385"/>
      <c r="F385"/>
    </row>
    <row r="386" spans="1:6" ht="15" x14ac:dyDescent="0.25">
      <c r="A386"/>
      <c r="B386"/>
      <c r="C386"/>
      <c r="D386"/>
      <c r="E386"/>
      <c r="F386"/>
    </row>
    <row r="387" spans="1:6" ht="15" x14ac:dyDescent="0.25">
      <c r="A387"/>
      <c r="B387"/>
      <c r="C387"/>
      <c r="D387"/>
      <c r="E387"/>
      <c r="F387"/>
    </row>
    <row r="388" spans="1:6" ht="15" x14ac:dyDescent="0.25">
      <c r="A388"/>
      <c r="B388"/>
      <c r="C388"/>
      <c r="D388"/>
      <c r="E388"/>
      <c r="F388"/>
    </row>
    <row r="389" spans="1:6" ht="15" x14ac:dyDescent="0.25">
      <c r="A389"/>
      <c r="B389"/>
      <c r="C389"/>
      <c r="D389"/>
      <c r="E389"/>
      <c r="F389"/>
    </row>
    <row r="390" spans="1:6" ht="15" x14ac:dyDescent="0.25">
      <c r="A390"/>
      <c r="B390"/>
      <c r="C390"/>
      <c r="D390"/>
      <c r="E390"/>
      <c r="F390"/>
    </row>
    <row r="391" spans="1:6" ht="15" x14ac:dyDescent="0.25">
      <c r="A391"/>
      <c r="B391"/>
      <c r="C391"/>
      <c r="D391"/>
      <c r="E391"/>
      <c r="F391"/>
    </row>
    <row r="392" spans="1:6" ht="15" x14ac:dyDescent="0.25">
      <c r="A392"/>
      <c r="B392"/>
      <c r="C392"/>
      <c r="D392"/>
      <c r="E392"/>
      <c r="F392"/>
    </row>
    <row r="393" spans="1:6" ht="15" x14ac:dyDescent="0.25">
      <c r="A393"/>
      <c r="B393"/>
      <c r="C393"/>
      <c r="D393"/>
      <c r="E393"/>
      <c r="F393"/>
    </row>
    <row r="394" spans="1:6" ht="15" x14ac:dyDescent="0.25">
      <c r="A394"/>
      <c r="B394"/>
      <c r="C394"/>
      <c r="D394"/>
      <c r="E394"/>
      <c r="F394"/>
    </row>
    <row r="395" spans="1:6" ht="15" x14ac:dyDescent="0.25">
      <c r="A395"/>
      <c r="B395"/>
      <c r="C395"/>
      <c r="D395"/>
      <c r="E395"/>
      <c r="F395"/>
    </row>
    <row r="396" spans="1:6" ht="15" x14ac:dyDescent="0.25">
      <c r="A396"/>
      <c r="B396"/>
      <c r="C396"/>
      <c r="D396"/>
      <c r="E396"/>
      <c r="F396"/>
    </row>
    <row r="397" spans="1:6" ht="15" x14ac:dyDescent="0.25">
      <c r="A397"/>
      <c r="B397"/>
      <c r="C397"/>
      <c r="D397"/>
      <c r="E397"/>
      <c r="F397"/>
    </row>
    <row r="398" spans="1:6" ht="15" x14ac:dyDescent="0.25">
      <c r="A398"/>
      <c r="B398"/>
      <c r="C398"/>
      <c r="D398"/>
      <c r="E398"/>
      <c r="F398"/>
    </row>
    <row r="399" spans="1:6" ht="15" x14ac:dyDescent="0.25">
      <c r="A399"/>
      <c r="B399"/>
      <c r="C399"/>
      <c r="D399"/>
      <c r="E399"/>
      <c r="F399"/>
    </row>
    <row r="400" spans="1:6" ht="15" x14ac:dyDescent="0.25">
      <c r="A400"/>
      <c r="B400"/>
      <c r="C400"/>
      <c r="D400"/>
      <c r="E400"/>
      <c r="F400"/>
    </row>
    <row r="401" spans="1:6" ht="15" x14ac:dyDescent="0.25">
      <c r="A401"/>
      <c r="B401"/>
      <c r="C401"/>
      <c r="D401"/>
      <c r="E401"/>
      <c r="F401"/>
    </row>
    <row r="402" spans="1:6" ht="15" x14ac:dyDescent="0.25">
      <c r="A402"/>
      <c r="B402"/>
      <c r="C402"/>
      <c r="D402"/>
      <c r="E402"/>
      <c r="F402"/>
    </row>
    <row r="403" spans="1:6" ht="15" x14ac:dyDescent="0.25">
      <c r="A403"/>
      <c r="B403"/>
      <c r="C403"/>
      <c r="D403"/>
      <c r="E403"/>
      <c r="F403"/>
    </row>
    <row r="404" spans="1:6" ht="15" x14ac:dyDescent="0.25">
      <c r="A404"/>
      <c r="B404"/>
      <c r="C404"/>
      <c r="D404"/>
      <c r="E404"/>
      <c r="F404"/>
    </row>
    <row r="405" spans="1:6" ht="15" x14ac:dyDescent="0.25">
      <c r="A405"/>
      <c r="B405"/>
      <c r="C405"/>
      <c r="D405"/>
      <c r="E405"/>
      <c r="F405"/>
    </row>
    <row r="406" spans="1:6" ht="15" x14ac:dyDescent="0.25">
      <c r="A406"/>
      <c r="B406"/>
      <c r="C406"/>
      <c r="D406"/>
      <c r="E406"/>
      <c r="F406"/>
    </row>
    <row r="407" spans="1:6" ht="15" x14ac:dyDescent="0.25">
      <c r="A407"/>
      <c r="B407"/>
      <c r="C407"/>
      <c r="D407"/>
      <c r="E407"/>
      <c r="F407"/>
    </row>
    <row r="408" spans="1:6" ht="15" x14ac:dyDescent="0.25">
      <c r="A408"/>
      <c r="B408"/>
      <c r="C408"/>
      <c r="D408"/>
      <c r="E408"/>
      <c r="F408"/>
    </row>
    <row r="409" spans="1:6" ht="15" x14ac:dyDescent="0.25">
      <c r="A409"/>
      <c r="B409"/>
      <c r="C409"/>
      <c r="D409"/>
      <c r="E409"/>
      <c r="F409"/>
    </row>
    <row r="410" spans="1:6" ht="15" x14ac:dyDescent="0.25">
      <c r="A410"/>
      <c r="B410"/>
      <c r="C410"/>
      <c r="D410"/>
      <c r="E410"/>
      <c r="F410"/>
    </row>
    <row r="411" spans="1:6" ht="15" x14ac:dyDescent="0.25">
      <c r="A411"/>
      <c r="B411"/>
      <c r="C411"/>
      <c r="D411"/>
      <c r="E411"/>
      <c r="F411"/>
    </row>
    <row r="412" spans="1:6" ht="15" x14ac:dyDescent="0.25">
      <c r="A412"/>
      <c r="B412"/>
      <c r="C412"/>
      <c r="D412"/>
      <c r="E412"/>
      <c r="F412"/>
    </row>
    <row r="413" spans="1:6" ht="15" x14ac:dyDescent="0.25">
      <c r="A413"/>
      <c r="B413"/>
      <c r="C413"/>
      <c r="D413"/>
      <c r="E413"/>
      <c r="F413"/>
    </row>
    <row r="414" spans="1:6" ht="15" x14ac:dyDescent="0.25">
      <c r="A414"/>
      <c r="B414"/>
      <c r="C414"/>
      <c r="D414"/>
      <c r="E414"/>
      <c r="F414"/>
    </row>
    <row r="415" spans="1:6" ht="15" x14ac:dyDescent="0.25">
      <c r="A415"/>
      <c r="B415"/>
      <c r="C415"/>
      <c r="D415"/>
      <c r="E415"/>
      <c r="F415"/>
    </row>
    <row r="416" spans="1:6" ht="15" x14ac:dyDescent="0.25">
      <c r="A416"/>
      <c r="B416"/>
      <c r="C416"/>
      <c r="D416"/>
      <c r="E416"/>
      <c r="F416"/>
    </row>
    <row r="417" spans="1:6" ht="15" x14ac:dyDescent="0.25">
      <c r="A417"/>
      <c r="B417"/>
      <c r="C417"/>
      <c r="D417"/>
      <c r="E417"/>
      <c r="F417"/>
    </row>
    <row r="418" spans="1:6" ht="15" x14ac:dyDescent="0.25">
      <c r="A418"/>
      <c r="B418"/>
      <c r="C418"/>
      <c r="D418"/>
      <c r="E418"/>
      <c r="F418"/>
    </row>
    <row r="419" spans="1:6" ht="15" x14ac:dyDescent="0.25">
      <c r="A419"/>
      <c r="B419"/>
      <c r="C419"/>
      <c r="D419"/>
      <c r="E419"/>
      <c r="F419"/>
    </row>
    <row r="420" spans="1:6" ht="15" x14ac:dyDescent="0.25">
      <c r="A420"/>
      <c r="B420"/>
      <c r="C420"/>
      <c r="D420"/>
      <c r="E420"/>
      <c r="F420"/>
    </row>
    <row r="421" spans="1:6" ht="15" x14ac:dyDescent="0.25">
      <c r="A421"/>
      <c r="B421"/>
      <c r="C421"/>
      <c r="D421"/>
      <c r="E421"/>
      <c r="F421"/>
    </row>
    <row r="422" spans="1:6" ht="15" x14ac:dyDescent="0.25">
      <c r="A422"/>
      <c r="B422"/>
      <c r="C422"/>
      <c r="D422"/>
      <c r="E422"/>
      <c r="F422"/>
    </row>
    <row r="423" spans="1:6" ht="15" x14ac:dyDescent="0.25">
      <c r="A423"/>
      <c r="B423"/>
      <c r="C423"/>
      <c r="D423"/>
      <c r="E423"/>
      <c r="F423"/>
    </row>
    <row r="424" spans="1:6" ht="15" x14ac:dyDescent="0.25">
      <c r="A424"/>
      <c r="B424"/>
      <c r="C424"/>
      <c r="D424"/>
      <c r="E424"/>
      <c r="F424"/>
    </row>
    <row r="425" spans="1:6" ht="15" x14ac:dyDescent="0.25">
      <c r="A425"/>
      <c r="B425"/>
      <c r="C425"/>
      <c r="D425"/>
      <c r="E425"/>
      <c r="F425"/>
    </row>
    <row r="426" spans="1:6" ht="15" x14ac:dyDescent="0.25">
      <c r="A426"/>
      <c r="B426"/>
      <c r="C426"/>
      <c r="D426"/>
      <c r="E426"/>
      <c r="F426"/>
    </row>
    <row r="427" spans="1:6" ht="15" x14ac:dyDescent="0.25">
      <c r="A427"/>
      <c r="B427"/>
      <c r="C427"/>
      <c r="D427"/>
      <c r="E427"/>
      <c r="F427"/>
    </row>
    <row r="428" spans="1:6" ht="15" x14ac:dyDescent="0.25">
      <c r="A428"/>
      <c r="B428"/>
      <c r="C428"/>
      <c r="D428"/>
      <c r="E428"/>
      <c r="F428"/>
    </row>
    <row r="429" spans="1:6" ht="15" x14ac:dyDescent="0.25">
      <c r="A429"/>
      <c r="B429"/>
      <c r="C429"/>
      <c r="D429"/>
      <c r="E429"/>
      <c r="F429"/>
    </row>
    <row r="430" spans="1:6" ht="15" x14ac:dyDescent="0.25">
      <c r="A430"/>
      <c r="B430"/>
      <c r="C430"/>
      <c r="D430"/>
      <c r="E430"/>
      <c r="F430"/>
    </row>
    <row r="431" spans="1:6" ht="15" x14ac:dyDescent="0.25">
      <c r="A431"/>
      <c r="B431"/>
      <c r="C431"/>
      <c r="D431"/>
      <c r="E431"/>
      <c r="F431"/>
    </row>
    <row r="432" spans="1:6" ht="15" x14ac:dyDescent="0.25">
      <c r="A432"/>
      <c r="B432"/>
      <c r="C432"/>
      <c r="D432"/>
      <c r="E432"/>
      <c r="F432"/>
    </row>
    <row r="433" spans="1:6" ht="15" x14ac:dyDescent="0.25">
      <c r="A433"/>
      <c r="B433"/>
      <c r="C433"/>
      <c r="D433"/>
      <c r="E433"/>
      <c r="F433"/>
    </row>
    <row r="434" spans="1:6" ht="15" x14ac:dyDescent="0.25">
      <c r="A434"/>
      <c r="B434"/>
      <c r="C434"/>
      <c r="D434"/>
      <c r="E434"/>
      <c r="F434"/>
    </row>
    <row r="435" spans="1:6" ht="15" x14ac:dyDescent="0.25">
      <c r="A435"/>
      <c r="B435"/>
      <c r="C435"/>
      <c r="D435"/>
      <c r="E435"/>
      <c r="F435"/>
    </row>
    <row r="436" spans="1:6" ht="15" x14ac:dyDescent="0.25">
      <c r="A436"/>
      <c r="B436"/>
      <c r="C436"/>
      <c r="D436"/>
      <c r="E436"/>
      <c r="F436"/>
    </row>
    <row r="437" spans="1:6" ht="15" x14ac:dyDescent="0.25">
      <c r="A437"/>
      <c r="B437"/>
      <c r="C437"/>
      <c r="D437"/>
      <c r="E437"/>
      <c r="F437"/>
    </row>
    <row r="438" spans="1:6" ht="15" x14ac:dyDescent="0.25">
      <c r="A438"/>
      <c r="B438"/>
      <c r="C438"/>
      <c r="D438"/>
      <c r="E438"/>
      <c r="F438"/>
    </row>
    <row r="439" spans="1:6" ht="15" x14ac:dyDescent="0.25">
      <c r="A439"/>
      <c r="B439"/>
      <c r="C439"/>
      <c r="D439"/>
      <c r="E439"/>
      <c r="F439"/>
    </row>
    <row r="440" spans="1:6" ht="15" x14ac:dyDescent="0.25">
      <c r="A440"/>
      <c r="B440"/>
      <c r="C440"/>
      <c r="D440"/>
      <c r="E440"/>
      <c r="F440"/>
    </row>
    <row r="441" spans="1:6" ht="15" x14ac:dyDescent="0.25">
      <c r="A441"/>
      <c r="B441"/>
      <c r="C441"/>
      <c r="D441"/>
      <c r="E441"/>
      <c r="F441"/>
    </row>
    <row r="442" spans="1:6" ht="15" x14ac:dyDescent="0.25">
      <c r="A442"/>
      <c r="B442"/>
      <c r="C442"/>
      <c r="D442"/>
      <c r="E442"/>
      <c r="F442"/>
    </row>
    <row r="443" spans="1:6" ht="15" x14ac:dyDescent="0.25">
      <c r="A443"/>
      <c r="B443"/>
      <c r="C443"/>
      <c r="D443"/>
      <c r="E443"/>
      <c r="F443"/>
    </row>
    <row r="444" spans="1:6" ht="15" x14ac:dyDescent="0.25">
      <c r="A444"/>
      <c r="B444"/>
      <c r="C444"/>
      <c r="D444"/>
      <c r="E444"/>
      <c r="F444"/>
    </row>
    <row r="445" spans="1:6" ht="15" x14ac:dyDescent="0.25">
      <c r="A445"/>
      <c r="B445"/>
      <c r="C445"/>
      <c r="D445"/>
      <c r="E445"/>
      <c r="F445"/>
    </row>
    <row r="446" spans="1:6" ht="15" x14ac:dyDescent="0.25">
      <c r="A446"/>
      <c r="B446"/>
      <c r="C446"/>
      <c r="D446"/>
      <c r="E446"/>
      <c r="F446"/>
    </row>
    <row r="447" spans="1:6" ht="15" x14ac:dyDescent="0.25">
      <c r="A447"/>
      <c r="B447"/>
      <c r="C447"/>
      <c r="D447"/>
      <c r="E447"/>
      <c r="F447"/>
    </row>
    <row r="448" spans="1:6" ht="15" x14ac:dyDescent="0.25">
      <c r="A448"/>
      <c r="B448"/>
      <c r="C448"/>
      <c r="D448"/>
      <c r="E448"/>
      <c r="F448"/>
    </row>
    <row r="449" spans="1:6" ht="15" x14ac:dyDescent="0.25">
      <c r="A449"/>
      <c r="B449"/>
      <c r="C449"/>
      <c r="D449"/>
      <c r="E449"/>
      <c r="F449"/>
    </row>
    <row r="450" spans="1:6" ht="15" x14ac:dyDescent="0.25">
      <c r="A450"/>
      <c r="B450"/>
      <c r="C450"/>
      <c r="D450"/>
      <c r="E450"/>
      <c r="F450"/>
    </row>
    <row r="451" spans="1:6" ht="15" x14ac:dyDescent="0.25">
      <c r="A451"/>
      <c r="B451"/>
      <c r="C451"/>
      <c r="D451"/>
      <c r="E451"/>
      <c r="F451"/>
    </row>
    <row r="452" spans="1:6" ht="15" x14ac:dyDescent="0.25">
      <c r="A452"/>
      <c r="B452"/>
      <c r="C452"/>
      <c r="D452"/>
      <c r="E452"/>
      <c r="F452"/>
    </row>
    <row r="453" spans="1:6" ht="15" x14ac:dyDescent="0.25">
      <c r="A453"/>
      <c r="B453"/>
      <c r="C453"/>
      <c r="D453"/>
      <c r="E453"/>
      <c r="F453"/>
    </row>
    <row r="454" spans="1:6" ht="15" x14ac:dyDescent="0.25">
      <c r="A454"/>
      <c r="B454"/>
      <c r="C454"/>
      <c r="D454"/>
      <c r="E454"/>
      <c r="F454"/>
    </row>
    <row r="455" spans="1:6" ht="15" x14ac:dyDescent="0.25">
      <c r="A455"/>
      <c r="B455"/>
      <c r="C455"/>
      <c r="D455"/>
      <c r="E455"/>
      <c r="F455"/>
    </row>
    <row r="456" spans="1:6" ht="15" x14ac:dyDescent="0.25">
      <c r="A456"/>
      <c r="B456"/>
      <c r="C456"/>
      <c r="D456"/>
      <c r="E456"/>
      <c r="F456"/>
    </row>
    <row r="457" spans="1:6" ht="15" x14ac:dyDescent="0.25">
      <c r="A457"/>
      <c r="B457"/>
      <c r="C457"/>
      <c r="D457"/>
      <c r="E457"/>
      <c r="F457"/>
    </row>
    <row r="458" spans="1:6" ht="15" x14ac:dyDescent="0.25">
      <c r="A458"/>
      <c r="B458"/>
      <c r="C458"/>
      <c r="D458"/>
      <c r="E458"/>
      <c r="F458"/>
    </row>
    <row r="459" spans="1:6" ht="15" x14ac:dyDescent="0.25">
      <c r="A459"/>
      <c r="B459"/>
      <c r="C459"/>
      <c r="D459"/>
      <c r="E459"/>
      <c r="F459"/>
    </row>
    <row r="460" spans="1:6" ht="15" x14ac:dyDescent="0.25">
      <c r="A460"/>
      <c r="B460"/>
      <c r="C460"/>
      <c r="D460"/>
      <c r="E460"/>
      <c r="F460"/>
    </row>
    <row r="461" spans="1:6" ht="15" x14ac:dyDescent="0.25">
      <c r="A461"/>
      <c r="B461"/>
      <c r="C461"/>
      <c r="D461"/>
      <c r="E461"/>
      <c r="F461"/>
    </row>
    <row r="462" spans="1:6" ht="15" x14ac:dyDescent="0.25">
      <c r="A462"/>
      <c r="B462"/>
      <c r="C462"/>
      <c r="D462"/>
      <c r="E462"/>
      <c r="F462"/>
    </row>
    <row r="463" spans="1:6" ht="15" x14ac:dyDescent="0.25">
      <c r="A463"/>
      <c r="B463"/>
      <c r="C463"/>
      <c r="D463"/>
      <c r="E463"/>
      <c r="F463"/>
    </row>
    <row r="464" spans="1:6" ht="15" x14ac:dyDescent="0.25">
      <c r="A464"/>
      <c r="B464"/>
      <c r="C464"/>
      <c r="D464"/>
      <c r="E464"/>
      <c r="F464"/>
    </row>
    <row r="465" spans="1:6" ht="15" x14ac:dyDescent="0.25">
      <c r="A465"/>
      <c r="B465"/>
      <c r="C465"/>
      <c r="D465"/>
      <c r="E465"/>
      <c r="F465"/>
    </row>
    <row r="466" spans="1:6" ht="15" x14ac:dyDescent="0.25">
      <c r="A466"/>
      <c r="B466"/>
      <c r="C466"/>
      <c r="D466"/>
      <c r="E466"/>
      <c r="F466"/>
    </row>
    <row r="467" spans="1:6" ht="15" x14ac:dyDescent="0.25">
      <c r="A467"/>
      <c r="B467"/>
      <c r="C467"/>
      <c r="D467"/>
      <c r="E467"/>
      <c r="F467"/>
    </row>
    <row r="468" spans="1:6" ht="15" x14ac:dyDescent="0.25">
      <c r="A468"/>
      <c r="B468"/>
      <c r="C468"/>
      <c r="D468"/>
      <c r="E468"/>
      <c r="F468"/>
    </row>
    <row r="469" spans="1:6" ht="15" x14ac:dyDescent="0.25">
      <c r="A469"/>
      <c r="B469"/>
      <c r="C469"/>
      <c r="D469"/>
      <c r="E469"/>
      <c r="F469"/>
    </row>
    <row r="470" spans="1:6" ht="15" x14ac:dyDescent="0.25">
      <c r="A470"/>
      <c r="B470"/>
      <c r="C470"/>
      <c r="D470"/>
      <c r="E470"/>
      <c r="F470"/>
    </row>
    <row r="471" spans="1:6" ht="15" x14ac:dyDescent="0.25">
      <c r="A471"/>
      <c r="B471"/>
      <c r="C471"/>
      <c r="D471"/>
      <c r="E471"/>
      <c r="F471"/>
    </row>
    <row r="472" spans="1:6" ht="15" x14ac:dyDescent="0.25">
      <c r="A472"/>
      <c r="B472"/>
      <c r="C472"/>
      <c r="D472"/>
      <c r="E472"/>
      <c r="F472"/>
    </row>
    <row r="473" spans="1:6" ht="15" x14ac:dyDescent="0.25">
      <c r="A473"/>
      <c r="B473"/>
      <c r="C473"/>
      <c r="D473"/>
      <c r="E473"/>
      <c r="F473"/>
    </row>
    <row r="474" spans="1:6" ht="15" x14ac:dyDescent="0.25">
      <c r="A474"/>
      <c r="B474"/>
      <c r="C474"/>
      <c r="D474"/>
      <c r="E474"/>
      <c r="F474"/>
    </row>
    <row r="475" spans="1:6" ht="15" x14ac:dyDescent="0.25">
      <c r="A475"/>
      <c r="B475"/>
      <c r="C475"/>
      <c r="D475"/>
      <c r="E475"/>
      <c r="F475"/>
    </row>
    <row r="476" spans="1:6" ht="15" x14ac:dyDescent="0.25">
      <c r="A476"/>
      <c r="B476"/>
      <c r="C476"/>
      <c r="D476"/>
      <c r="E476"/>
      <c r="F476"/>
    </row>
    <row r="477" spans="1:6" ht="15" x14ac:dyDescent="0.25">
      <c r="A477"/>
      <c r="B477"/>
      <c r="C477"/>
      <c r="D477"/>
      <c r="E477"/>
      <c r="F477"/>
    </row>
    <row r="478" spans="1:6" ht="15" x14ac:dyDescent="0.25">
      <c r="A478"/>
      <c r="B478"/>
      <c r="C478"/>
      <c r="D478"/>
      <c r="E478"/>
      <c r="F478"/>
    </row>
    <row r="479" spans="1:6" ht="15" x14ac:dyDescent="0.25">
      <c r="A479"/>
      <c r="B479"/>
      <c r="C479"/>
      <c r="D479"/>
      <c r="E479"/>
      <c r="F479"/>
    </row>
    <row r="480" spans="1:6" ht="15" x14ac:dyDescent="0.25">
      <c r="A480"/>
      <c r="B480"/>
      <c r="C480"/>
      <c r="D480"/>
      <c r="E480"/>
      <c r="F480"/>
    </row>
    <row r="481" spans="1:6" ht="15" x14ac:dyDescent="0.25">
      <c r="A481"/>
      <c r="B481"/>
      <c r="C481"/>
      <c r="D481"/>
      <c r="E481"/>
      <c r="F481"/>
    </row>
    <row r="482" spans="1:6" ht="15" x14ac:dyDescent="0.25">
      <c r="A482"/>
      <c r="B482"/>
      <c r="C482"/>
      <c r="D482"/>
      <c r="E482"/>
      <c r="F482"/>
    </row>
    <row r="483" spans="1:6" ht="15" x14ac:dyDescent="0.25">
      <c r="A483"/>
      <c r="B483"/>
      <c r="C483"/>
      <c r="D483"/>
      <c r="E483"/>
      <c r="F483"/>
    </row>
    <row r="484" spans="1:6" ht="15" x14ac:dyDescent="0.25">
      <c r="A484"/>
      <c r="B484"/>
      <c r="C484"/>
      <c r="D484"/>
      <c r="E484"/>
      <c r="F484"/>
    </row>
    <row r="485" spans="1:6" ht="15" x14ac:dyDescent="0.25">
      <c r="A485"/>
      <c r="B485"/>
      <c r="C485"/>
      <c r="D485"/>
      <c r="E485"/>
      <c r="F485"/>
    </row>
    <row r="486" spans="1:6" ht="15" x14ac:dyDescent="0.25">
      <c r="A486"/>
      <c r="B486"/>
      <c r="C486"/>
      <c r="D486"/>
      <c r="E486"/>
      <c r="F486"/>
    </row>
    <row r="487" spans="1:6" ht="15" x14ac:dyDescent="0.25">
      <c r="A487"/>
      <c r="B487"/>
      <c r="C487"/>
      <c r="D487"/>
      <c r="E487"/>
      <c r="F487"/>
    </row>
    <row r="488" spans="1:6" ht="15" x14ac:dyDescent="0.25">
      <c r="A488"/>
      <c r="B488"/>
      <c r="C488"/>
      <c r="D488"/>
      <c r="E488"/>
      <c r="F488"/>
    </row>
    <row r="489" spans="1:6" ht="15" x14ac:dyDescent="0.25">
      <c r="A489"/>
      <c r="B489"/>
      <c r="C489"/>
      <c r="D489"/>
      <c r="E489"/>
      <c r="F489"/>
    </row>
    <row r="490" spans="1:6" ht="15" x14ac:dyDescent="0.25">
      <c r="A490"/>
      <c r="B490"/>
      <c r="C490"/>
      <c r="D490"/>
      <c r="E490"/>
      <c r="F490"/>
    </row>
    <row r="491" spans="1:6" ht="15" x14ac:dyDescent="0.25">
      <c r="A491"/>
      <c r="B491"/>
      <c r="C491"/>
      <c r="D491"/>
      <c r="E491"/>
      <c r="F491"/>
    </row>
    <row r="492" spans="1:6" ht="15" x14ac:dyDescent="0.25">
      <c r="A492"/>
      <c r="B492"/>
      <c r="C492"/>
      <c r="D492"/>
      <c r="E492"/>
      <c r="F492"/>
    </row>
    <row r="493" spans="1:6" ht="15" x14ac:dyDescent="0.25">
      <c r="A493"/>
      <c r="B493"/>
      <c r="C493"/>
      <c r="D493"/>
      <c r="E493"/>
      <c r="F493"/>
    </row>
    <row r="494" spans="1:6" ht="15" x14ac:dyDescent="0.25">
      <c r="A494"/>
      <c r="B494"/>
      <c r="C494"/>
      <c r="D494"/>
      <c r="E494"/>
      <c r="F494"/>
    </row>
    <row r="495" spans="1:6" ht="15" x14ac:dyDescent="0.25">
      <c r="A495"/>
      <c r="B495"/>
      <c r="C495"/>
      <c r="D495"/>
      <c r="E495"/>
      <c r="F495"/>
    </row>
    <row r="496" spans="1:6" ht="15" x14ac:dyDescent="0.25">
      <c r="A496"/>
      <c r="B496"/>
      <c r="C496"/>
      <c r="D496"/>
      <c r="E496"/>
      <c r="F496"/>
    </row>
    <row r="497" spans="1:6" ht="15" x14ac:dyDescent="0.25">
      <c r="A497"/>
      <c r="B497"/>
      <c r="C497"/>
      <c r="D497"/>
      <c r="E497"/>
      <c r="F497"/>
    </row>
    <row r="498" spans="1:6" ht="15" x14ac:dyDescent="0.25">
      <c r="A498"/>
      <c r="B498"/>
      <c r="C498"/>
      <c r="D498"/>
      <c r="E498"/>
      <c r="F498"/>
    </row>
    <row r="499" spans="1:6" ht="15" x14ac:dyDescent="0.25">
      <c r="A499"/>
      <c r="B499"/>
      <c r="C499"/>
      <c r="D499"/>
      <c r="E499"/>
      <c r="F499"/>
    </row>
    <row r="500" spans="1:6" ht="15" x14ac:dyDescent="0.25">
      <c r="A500"/>
      <c r="B500"/>
      <c r="C500"/>
      <c r="D500"/>
      <c r="E500"/>
      <c r="F500"/>
    </row>
    <row r="501" spans="1:6" ht="15" x14ac:dyDescent="0.25">
      <c r="A501"/>
      <c r="B501"/>
      <c r="C501"/>
      <c r="D501"/>
      <c r="E501"/>
      <c r="F501"/>
    </row>
    <row r="502" spans="1:6" ht="15" x14ac:dyDescent="0.25">
      <c r="A502"/>
      <c r="B502"/>
      <c r="C502"/>
      <c r="D502"/>
      <c r="E502"/>
      <c r="F502"/>
    </row>
    <row r="503" spans="1:6" ht="15" x14ac:dyDescent="0.25">
      <c r="A503"/>
      <c r="B503"/>
      <c r="C503"/>
      <c r="D503"/>
      <c r="E503"/>
      <c r="F503"/>
    </row>
    <row r="504" spans="1:6" ht="15" x14ac:dyDescent="0.25">
      <c r="A504"/>
      <c r="B504"/>
      <c r="C504"/>
      <c r="D504"/>
      <c r="E504"/>
      <c r="F504"/>
    </row>
    <row r="505" spans="1:6" ht="15" x14ac:dyDescent="0.25">
      <c r="A505"/>
      <c r="B505"/>
      <c r="C505"/>
      <c r="D505"/>
      <c r="E505"/>
      <c r="F505"/>
    </row>
    <row r="506" spans="1:6" ht="15" x14ac:dyDescent="0.25">
      <c r="A506"/>
      <c r="B506"/>
      <c r="C506"/>
      <c r="D506"/>
      <c r="E506"/>
      <c r="F506"/>
    </row>
    <row r="507" spans="1:6" ht="15" x14ac:dyDescent="0.25">
      <c r="A507"/>
      <c r="B507"/>
      <c r="C507"/>
      <c r="D507"/>
      <c r="E507"/>
      <c r="F507"/>
    </row>
    <row r="508" spans="1:6" ht="15" x14ac:dyDescent="0.25">
      <c r="A508"/>
      <c r="B508"/>
      <c r="C508"/>
      <c r="D508"/>
      <c r="E508"/>
      <c r="F508"/>
    </row>
    <row r="509" spans="1:6" ht="15" x14ac:dyDescent="0.25">
      <c r="A509"/>
      <c r="B509"/>
      <c r="C509"/>
      <c r="D509"/>
      <c r="E509"/>
      <c r="F509"/>
    </row>
    <row r="510" spans="1:6" ht="15" x14ac:dyDescent="0.25">
      <c r="A510"/>
      <c r="B510"/>
      <c r="C510"/>
      <c r="D510"/>
      <c r="E510"/>
      <c r="F510"/>
    </row>
    <row r="511" spans="1:6" ht="15" x14ac:dyDescent="0.25">
      <c r="A511"/>
      <c r="B511"/>
      <c r="C511"/>
      <c r="D511"/>
      <c r="E511"/>
      <c r="F511"/>
    </row>
    <row r="512" spans="1:6" ht="15" x14ac:dyDescent="0.25">
      <c r="A512"/>
      <c r="B512"/>
      <c r="C512"/>
      <c r="D512"/>
      <c r="E512"/>
      <c r="F512"/>
    </row>
    <row r="513" spans="1:6" ht="15" x14ac:dyDescent="0.25">
      <c r="A513"/>
      <c r="B513"/>
      <c r="C513"/>
      <c r="D513"/>
      <c r="E513"/>
      <c r="F513"/>
    </row>
    <row r="514" spans="1:6" ht="15" x14ac:dyDescent="0.25">
      <c r="A514"/>
      <c r="B514"/>
      <c r="C514"/>
      <c r="D514"/>
      <c r="E514"/>
      <c r="F514"/>
    </row>
    <row r="515" spans="1:6" ht="15" x14ac:dyDescent="0.25">
      <c r="A515"/>
      <c r="B515"/>
      <c r="C515"/>
      <c r="D515"/>
      <c r="E515"/>
      <c r="F515"/>
    </row>
    <row r="516" spans="1:6" ht="15" x14ac:dyDescent="0.25">
      <c r="A516"/>
      <c r="B516"/>
      <c r="C516"/>
      <c r="D516"/>
      <c r="E516"/>
      <c r="F516"/>
    </row>
    <row r="517" spans="1:6" ht="15" x14ac:dyDescent="0.25">
      <c r="A517"/>
      <c r="B517"/>
      <c r="C517"/>
      <c r="D517"/>
      <c r="E517"/>
      <c r="F517"/>
    </row>
    <row r="518" spans="1:6" ht="15" x14ac:dyDescent="0.25">
      <c r="A518"/>
      <c r="B518"/>
      <c r="C518"/>
      <c r="D518"/>
      <c r="E518"/>
      <c r="F518"/>
    </row>
    <row r="519" spans="1:6" ht="15" x14ac:dyDescent="0.25">
      <c r="A519"/>
      <c r="B519"/>
      <c r="C519"/>
      <c r="D519"/>
      <c r="E519"/>
      <c r="F519"/>
    </row>
    <row r="520" spans="1:6" ht="15" x14ac:dyDescent="0.25">
      <c r="A520"/>
      <c r="B520"/>
      <c r="C520"/>
      <c r="D520"/>
      <c r="E520"/>
      <c r="F520"/>
    </row>
    <row r="521" spans="1:6" ht="15" x14ac:dyDescent="0.25">
      <c r="A521"/>
      <c r="B521"/>
      <c r="C521"/>
      <c r="D521"/>
      <c r="E521"/>
      <c r="F521"/>
    </row>
    <row r="522" spans="1:6" ht="15" x14ac:dyDescent="0.25">
      <c r="A522"/>
      <c r="B522"/>
      <c r="C522"/>
      <c r="D522"/>
      <c r="E522"/>
      <c r="F522"/>
    </row>
    <row r="523" spans="1:6" ht="15" x14ac:dyDescent="0.25">
      <c r="A523"/>
      <c r="B523"/>
      <c r="C523"/>
      <c r="D523"/>
      <c r="E523"/>
      <c r="F523"/>
    </row>
    <row r="524" spans="1:6" ht="15" x14ac:dyDescent="0.25">
      <c r="A524"/>
      <c r="B524"/>
      <c r="C524"/>
      <c r="D524"/>
      <c r="E524"/>
      <c r="F524"/>
    </row>
    <row r="525" spans="1:6" ht="15" x14ac:dyDescent="0.25">
      <c r="A525"/>
      <c r="B525"/>
      <c r="C525"/>
      <c r="D525"/>
      <c r="E525"/>
      <c r="F525"/>
    </row>
    <row r="526" spans="1:6" ht="15" x14ac:dyDescent="0.25">
      <c r="A526"/>
      <c r="B526"/>
      <c r="C526"/>
      <c r="D526"/>
      <c r="E526"/>
      <c r="F526"/>
    </row>
    <row r="527" spans="1:6" ht="15" x14ac:dyDescent="0.25">
      <c r="A527"/>
      <c r="B527"/>
      <c r="C527"/>
      <c r="D527"/>
      <c r="E527"/>
      <c r="F527"/>
    </row>
    <row r="528" spans="1:6" ht="15" x14ac:dyDescent="0.25">
      <c r="A528"/>
      <c r="B528"/>
      <c r="C528"/>
      <c r="D528"/>
      <c r="E528"/>
      <c r="F528"/>
    </row>
    <row r="529" spans="1:6" ht="15" x14ac:dyDescent="0.25">
      <c r="A529"/>
      <c r="B529"/>
      <c r="C529"/>
      <c r="D529"/>
      <c r="E529"/>
      <c r="F529"/>
    </row>
    <row r="530" spans="1:6" ht="15" x14ac:dyDescent="0.25">
      <c r="A530"/>
      <c r="B530"/>
      <c r="C530"/>
      <c r="D530"/>
      <c r="E530"/>
      <c r="F530"/>
    </row>
    <row r="531" spans="1:6" ht="15" x14ac:dyDescent="0.25">
      <c r="A531"/>
      <c r="B531"/>
      <c r="C531"/>
      <c r="D531"/>
      <c r="E531"/>
      <c r="F531"/>
    </row>
    <row r="532" spans="1:6" ht="15" x14ac:dyDescent="0.25">
      <c r="A532"/>
      <c r="B532"/>
      <c r="C532"/>
      <c r="D532"/>
      <c r="E532"/>
      <c r="F532"/>
    </row>
    <row r="533" spans="1:6" ht="15" x14ac:dyDescent="0.25">
      <c r="A533"/>
      <c r="B533"/>
      <c r="C533"/>
      <c r="D533"/>
      <c r="E533"/>
      <c r="F533"/>
    </row>
    <row r="534" spans="1:6" ht="15" x14ac:dyDescent="0.25">
      <c r="A534"/>
      <c r="B534"/>
      <c r="C534"/>
      <c r="D534"/>
      <c r="E534"/>
      <c r="F534"/>
    </row>
    <row r="535" spans="1:6" ht="15" x14ac:dyDescent="0.25">
      <c r="A535"/>
      <c r="B535"/>
      <c r="C535"/>
      <c r="D535"/>
      <c r="E535"/>
      <c r="F535"/>
    </row>
    <row r="536" spans="1:6" ht="15" x14ac:dyDescent="0.25">
      <c r="A536"/>
      <c r="B536"/>
      <c r="C536"/>
      <c r="D536"/>
      <c r="E536"/>
      <c r="F536"/>
    </row>
    <row r="537" spans="1:6" ht="15" x14ac:dyDescent="0.25">
      <c r="A537"/>
      <c r="B537"/>
      <c r="C537"/>
      <c r="D537"/>
      <c r="E537"/>
      <c r="F537"/>
    </row>
    <row r="538" spans="1:6" ht="15" x14ac:dyDescent="0.25">
      <c r="A538"/>
      <c r="B538"/>
      <c r="C538"/>
      <c r="D538"/>
      <c r="E538"/>
      <c r="F538"/>
    </row>
    <row r="539" spans="1:6" ht="15" x14ac:dyDescent="0.25">
      <c r="A539"/>
      <c r="B539"/>
      <c r="C539"/>
      <c r="D539"/>
      <c r="E539"/>
      <c r="F539"/>
    </row>
    <row r="540" spans="1:6" ht="15" x14ac:dyDescent="0.25">
      <c r="A540"/>
      <c r="B540"/>
      <c r="C540"/>
      <c r="D540"/>
      <c r="E540"/>
      <c r="F540"/>
    </row>
    <row r="541" spans="1:6" ht="15" x14ac:dyDescent="0.25">
      <c r="A541"/>
      <c r="B541"/>
      <c r="C541"/>
      <c r="D541"/>
      <c r="E541"/>
      <c r="F541"/>
    </row>
    <row r="542" spans="1:6" ht="15" x14ac:dyDescent="0.25">
      <c r="A542"/>
      <c r="B542"/>
      <c r="C542"/>
      <c r="D542"/>
      <c r="E542"/>
      <c r="F542"/>
    </row>
    <row r="543" spans="1:6" ht="15" x14ac:dyDescent="0.25">
      <c r="A543"/>
      <c r="B543"/>
      <c r="C543"/>
      <c r="D543"/>
      <c r="E543"/>
      <c r="F543"/>
    </row>
    <row r="544" spans="1:6" ht="15" x14ac:dyDescent="0.25">
      <c r="A544"/>
      <c r="B544"/>
      <c r="C544"/>
      <c r="D544"/>
      <c r="E544"/>
      <c r="F544"/>
    </row>
    <row r="545" spans="1:6" ht="15" x14ac:dyDescent="0.25">
      <c r="A545"/>
      <c r="B545"/>
      <c r="C545"/>
      <c r="D545"/>
      <c r="E545"/>
      <c r="F545"/>
    </row>
    <row r="546" spans="1:6" ht="15" x14ac:dyDescent="0.25">
      <c r="A546"/>
      <c r="B546"/>
      <c r="C546"/>
      <c r="D546"/>
      <c r="E546"/>
      <c r="F546"/>
    </row>
    <row r="547" spans="1:6" ht="15" x14ac:dyDescent="0.25">
      <c r="A547"/>
      <c r="B547"/>
      <c r="C547"/>
      <c r="D547"/>
      <c r="E547"/>
      <c r="F547"/>
    </row>
    <row r="548" spans="1:6" ht="15" x14ac:dyDescent="0.25">
      <c r="A548"/>
      <c r="B548"/>
      <c r="C548"/>
      <c r="D548"/>
      <c r="E548"/>
      <c r="F548"/>
    </row>
    <row r="549" spans="1:6" ht="15" x14ac:dyDescent="0.25">
      <c r="A549"/>
      <c r="B549"/>
      <c r="C549"/>
      <c r="D549"/>
      <c r="E549"/>
      <c r="F549"/>
    </row>
    <row r="550" spans="1:6" ht="15" x14ac:dyDescent="0.25">
      <c r="A550"/>
      <c r="B550"/>
      <c r="C550"/>
      <c r="D550"/>
      <c r="E550"/>
      <c r="F550"/>
    </row>
    <row r="551" spans="1:6" ht="15" x14ac:dyDescent="0.25">
      <c r="A551"/>
      <c r="B551"/>
      <c r="C551"/>
      <c r="D551"/>
      <c r="E551"/>
      <c r="F551"/>
    </row>
    <row r="552" spans="1:6" ht="15" x14ac:dyDescent="0.25">
      <c r="A552"/>
      <c r="B552"/>
      <c r="C552"/>
      <c r="D552"/>
      <c r="E552"/>
      <c r="F552"/>
    </row>
    <row r="553" spans="1:6" ht="15" x14ac:dyDescent="0.25">
      <c r="A553"/>
      <c r="B553"/>
      <c r="C553"/>
      <c r="D553"/>
      <c r="E553"/>
      <c r="F553"/>
    </row>
    <row r="554" spans="1:6" ht="15" x14ac:dyDescent="0.25">
      <c r="A554"/>
      <c r="B554"/>
      <c r="C554"/>
      <c r="D554"/>
      <c r="E554"/>
      <c r="F554"/>
    </row>
    <row r="555" spans="1:6" ht="15" x14ac:dyDescent="0.25">
      <c r="A555"/>
      <c r="B555"/>
      <c r="C555"/>
      <c r="D555"/>
      <c r="E555"/>
      <c r="F555"/>
    </row>
    <row r="556" spans="1:6" ht="15" x14ac:dyDescent="0.25">
      <c r="A556"/>
      <c r="B556"/>
      <c r="C556"/>
      <c r="D556"/>
      <c r="E556"/>
      <c r="F556"/>
    </row>
    <row r="557" spans="1:6" ht="15" x14ac:dyDescent="0.25">
      <c r="A557"/>
      <c r="B557"/>
      <c r="C557"/>
      <c r="D557"/>
      <c r="E557"/>
      <c r="F557"/>
    </row>
    <row r="558" spans="1:6" ht="15" x14ac:dyDescent="0.25">
      <c r="A558"/>
      <c r="B558"/>
      <c r="C558"/>
      <c r="D558"/>
      <c r="E558"/>
      <c r="F558"/>
    </row>
    <row r="559" spans="1:6" ht="15" x14ac:dyDescent="0.25">
      <c r="A559"/>
      <c r="B559"/>
      <c r="C559"/>
      <c r="D559"/>
      <c r="E559"/>
      <c r="F559"/>
    </row>
    <row r="560" spans="1:6" ht="15" x14ac:dyDescent="0.25">
      <c r="A560"/>
      <c r="B560"/>
      <c r="C560"/>
      <c r="D560"/>
      <c r="E560"/>
      <c r="F560"/>
    </row>
    <row r="561" spans="1:6" ht="15" x14ac:dyDescent="0.25">
      <c r="A561"/>
      <c r="B561"/>
      <c r="C561"/>
      <c r="D561"/>
      <c r="E561"/>
      <c r="F561"/>
    </row>
    <row r="562" spans="1:6" ht="15" x14ac:dyDescent="0.25">
      <c r="A562"/>
      <c r="B562"/>
      <c r="C562"/>
      <c r="D562"/>
      <c r="E562"/>
      <c r="F562"/>
    </row>
    <row r="563" spans="1:6" ht="15" x14ac:dyDescent="0.25">
      <c r="A563"/>
      <c r="B563"/>
      <c r="C563"/>
      <c r="D563"/>
      <c r="E563"/>
      <c r="F563"/>
    </row>
    <row r="564" spans="1:6" ht="15" x14ac:dyDescent="0.25">
      <c r="A564"/>
      <c r="B564"/>
      <c r="C564"/>
      <c r="D564"/>
      <c r="E564"/>
      <c r="F564"/>
    </row>
    <row r="565" spans="1:6" ht="15" x14ac:dyDescent="0.25">
      <c r="A565"/>
      <c r="B565"/>
      <c r="C565"/>
      <c r="D565"/>
      <c r="E565"/>
      <c r="F565"/>
    </row>
    <row r="566" spans="1:6" ht="15" x14ac:dyDescent="0.25">
      <c r="A566"/>
      <c r="B566"/>
      <c r="C566"/>
      <c r="D566"/>
      <c r="E566"/>
      <c r="F566"/>
    </row>
    <row r="567" spans="1:6" ht="15" x14ac:dyDescent="0.25">
      <c r="A567"/>
      <c r="B567"/>
      <c r="C567"/>
      <c r="D567"/>
      <c r="E567"/>
      <c r="F567"/>
    </row>
    <row r="568" spans="1:6" ht="15" x14ac:dyDescent="0.25">
      <c r="A568"/>
      <c r="B568"/>
      <c r="C568"/>
      <c r="D568"/>
      <c r="E568"/>
      <c r="F568"/>
    </row>
    <row r="569" spans="1:6" ht="15" x14ac:dyDescent="0.25">
      <c r="A569"/>
      <c r="B569"/>
      <c r="C569"/>
      <c r="D569"/>
      <c r="E569"/>
      <c r="F569"/>
    </row>
    <row r="570" spans="1:6" ht="15" x14ac:dyDescent="0.25">
      <c r="A570"/>
      <c r="B570"/>
      <c r="C570"/>
      <c r="D570"/>
      <c r="E570"/>
      <c r="F570"/>
    </row>
    <row r="571" spans="1:6" ht="15" x14ac:dyDescent="0.25">
      <c r="A571"/>
      <c r="B571"/>
      <c r="C571"/>
      <c r="D571"/>
      <c r="E571"/>
      <c r="F571"/>
    </row>
    <row r="572" spans="1:6" ht="15" x14ac:dyDescent="0.25">
      <c r="A572"/>
      <c r="B572"/>
      <c r="C572"/>
      <c r="D572"/>
      <c r="E572"/>
      <c r="F572"/>
    </row>
    <row r="573" spans="1:6" ht="15" x14ac:dyDescent="0.25">
      <c r="A573"/>
      <c r="B573"/>
      <c r="C573"/>
      <c r="D573"/>
      <c r="E573"/>
      <c r="F573"/>
    </row>
    <row r="574" spans="1:6" ht="15" x14ac:dyDescent="0.25">
      <c r="A574"/>
      <c r="B574"/>
      <c r="C574"/>
      <c r="D574"/>
      <c r="E574"/>
      <c r="F574"/>
    </row>
    <row r="575" spans="1:6" ht="15" x14ac:dyDescent="0.25">
      <c r="A575"/>
      <c r="B575"/>
      <c r="C575"/>
      <c r="D575"/>
      <c r="E575"/>
      <c r="F575"/>
    </row>
    <row r="576" spans="1:6" ht="15" x14ac:dyDescent="0.25">
      <c r="A576"/>
      <c r="B576"/>
      <c r="C576"/>
      <c r="D576"/>
      <c r="E576"/>
      <c r="F576"/>
    </row>
    <row r="577" spans="1:6" ht="15" x14ac:dyDescent="0.25">
      <c r="A577"/>
      <c r="B577"/>
      <c r="C577"/>
      <c r="D577"/>
      <c r="E577"/>
      <c r="F577"/>
    </row>
    <row r="578" spans="1:6" ht="15" x14ac:dyDescent="0.25">
      <c r="A578"/>
      <c r="B578"/>
      <c r="C578"/>
      <c r="D578"/>
      <c r="E578"/>
      <c r="F578"/>
    </row>
    <row r="579" spans="1:6" ht="15" x14ac:dyDescent="0.25">
      <c r="A579"/>
      <c r="B579"/>
      <c r="C579"/>
      <c r="D579"/>
      <c r="E579"/>
      <c r="F579"/>
    </row>
    <row r="580" spans="1:6" ht="15" x14ac:dyDescent="0.25">
      <c r="A580"/>
      <c r="B580"/>
      <c r="C580"/>
      <c r="D580"/>
      <c r="E580"/>
      <c r="F580"/>
    </row>
    <row r="581" spans="1:6" ht="15" x14ac:dyDescent="0.25">
      <c r="A581"/>
      <c r="B581"/>
      <c r="C581"/>
      <c r="D581"/>
      <c r="E581"/>
      <c r="F581"/>
    </row>
    <row r="582" spans="1:6" ht="15" x14ac:dyDescent="0.25">
      <c r="A582"/>
      <c r="B582"/>
      <c r="C582"/>
      <c r="D582"/>
      <c r="E582"/>
      <c r="F582"/>
    </row>
    <row r="583" spans="1:6" ht="15" x14ac:dyDescent="0.25">
      <c r="A583"/>
      <c r="B583"/>
      <c r="C583"/>
      <c r="D583"/>
      <c r="E583"/>
      <c r="F583"/>
    </row>
    <row r="584" spans="1:6" ht="15" x14ac:dyDescent="0.25">
      <c r="A584"/>
      <c r="B584"/>
      <c r="C584"/>
      <c r="D584"/>
      <c r="E584"/>
      <c r="F584"/>
    </row>
    <row r="585" spans="1:6" ht="15" x14ac:dyDescent="0.25">
      <c r="A585"/>
      <c r="B585"/>
      <c r="C585"/>
      <c r="D585"/>
      <c r="E585"/>
      <c r="F585"/>
    </row>
    <row r="586" spans="1:6" ht="15" x14ac:dyDescent="0.25">
      <c r="A586"/>
      <c r="B586"/>
      <c r="C586"/>
      <c r="D586"/>
      <c r="E586"/>
      <c r="F586"/>
    </row>
    <row r="587" spans="1:6" ht="15" x14ac:dyDescent="0.25">
      <c r="A587"/>
      <c r="B587"/>
      <c r="C587"/>
      <c r="D587"/>
      <c r="E587"/>
      <c r="F587"/>
    </row>
    <row r="588" spans="1:6" ht="15" x14ac:dyDescent="0.25">
      <c r="A588"/>
      <c r="B588"/>
      <c r="C588"/>
      <c r="D588"/>
      <c r="E588"/>
      <c r="F588"/>
    </row>
    <row r="589" spans="1:6" ht="15" x14ac:dyDescent="0.25">
      <c r="A589"/>
      <c r="B589"/>
      <c r="C589"/>
      <c r="D589"/>
      <c r="E589"/>
      <c r="F589"/>
    </row>
    <row r="590" spans="1:6" ht="15" x14ac:dyDescent="0.25">
      <c r="A590"/>
      <c r="B590"/>
      <c r="C590"/>
      <c r="D590"/>
      <c r="E590"/>
      <c r="F590"/>
    </row>
    <row r="591" spans="1:6" ht="15" x14ac:dyDescent="0.25">
      <c r="A591"/>
      <c r="B591"/>
      <c r="C591"/>
      <c r="D591"/>
      <c r="E591"/>
      <c r="F591"/>
    </row>
    <row r="592" spans="1:6" ht="15" x14ac:dyDescent="0.25">
      <c r="A592"/>
      <c r="B592"/>
      <c r="C592"/>
      <c r="D592"/>
      <c r="E592"/>
      <c r="F592"/>
    </row>
    <row r="593" spans="1:6" ht="15" x14ac:dyDescent="0.25">
      <c r="A593"/>
      <c r="B593"/>
      <c r="C593"/>
      <c r="D593"/>
      <c r="E593"/>
      <c r="F593"/>
    </row>
    <row r="594" spans="1:6" ht="15" x14ac:dyDescent="0.25">
      <c r="A594"/>
      <c r="B594"/>
      <c r="C594"/>
      <c r="D594"/>
      <c r="E594"/>
      <c r="F594"/>
    </row>
    <row r="595" spans="1:6" ht="15" x14ac:dyDescent="0.25">
      <c r="A595"/>
      <c r="B595"/>
      <c r="C595"/>
      <c r="D595"/>
      <c r="E595"/>
      <c r="F595"/>
    </row>
    <row r="596" spans="1:6" ht="15" x14ac:dyDescent="0.25">
      <c r="A596"/>
      <c r="B596"/>
      <c r="C596"/>
      <c r="D596"/>
      <c r="E596"/>
      <c r="F596"/>
    </row>
    <row r="597" spans="1:6" ht="15" x14ac:dyDescent="0.25">
      <c r="A597"/>
      <c r="B597"/>
      <c r="C597"/>
      <c r="D597"/>
      <c r="E597"/>
      <c r="F597"/>
    </row>
    <row r="598" spans="1:6" ht="15" x14ac:dyDescent="0.25">
      <c r="A598"/>
      <c r="B598"/>
      <c r="C598"/>
      <c r="D598"/>
      <c r="E598"/>
      <c r="F598"/>
    </row>
    <row r="599" spans="1:6" ht="15" x14ac:dyDescent="0.25">
      <c r="A599"/>
      <c r="B599"/>
      <c r="C599"/>
      <c r="D599"/>
      <c r="E599"/>
      <c r="F599"/>
    </row>
    <row r="600" spans="1:6" ht="15" x14ac:dyDescent="0.25">
      <c r="A600"/>
      <c r="B600"/>
      <c r="C600"/>
      <c r="D600"/>
      <c r="E600"/>
      <c r="F600"/>
    </row>
    <row r="601" spans="1:6" ht="15" x14ac:dyDescent="0.25">
      <c r="A601"/>
      <c r="B601"/>
      <c r="C601"/>
      <c r="D601"/>
      <c r="E601"/>
      <c r="F601"/>
    </row>
    <row r="602" spans="1:6" ht="15" x14ac:dyDescent="0.25">
      <c r="A602"/>
      <c r="B602"/>
      <c r="C602"/>
      <c r="D602"/>
      <c r="E602"/>
      <c r="F602"/>
    </row>
    <row r="603" spans="1:6" ht="15" x14ac:dyDescent="0.25">
      <c r="A603"/>
      <c r="B603"/>
      <c r="C603"/>
      <c r="D603"/>
      <c r="E603"/>
      <c r="F603"/>
    </row>
    <row r="604" spans="1:6" ht="15" x14ac:dyDescent="0.25">
      <c r="A604"/>
      <c r="B604"/>
      <c r="C604"/>
      <c r="D604"/>
      <c r="E604"/>
      <c r="F604"/>
    </row>
    <row r="605" spans="1:6" ht="15" x14ac:dyDescent="0.25">
      <c r="A605"/>
      <c r="B605"/>
      <c r="C605"/>
      <c r="D605"/>
      <c r="E605"/>
      <c r="F605"/>
    </row>
    <row r="606" spans="1:6" ht="15" x14ac:dyDescent="0.25">
      <c r="A606"/>
      <c r="B606"/>
      <c r="C606"/>
      <c r="D606"/>
      <c r="E606"/>
      <c r="F606"/>
    </row>
    <row r="607" spans="1:6" ht="15" x14ac:dyDescent="0.25">
      <c r="A607"/>
      <c r="B607"/>
      <c r="C607"/>
      <c r="D607"/>
      <c r="E607"/>
      <c r="F607"/>
    </row>
    <row r="608" spans="1:6" ht="15" x14ac:dyDescent="0.25">
      <c r="A608"/>
      <c r="B608"/>
      <c r="C608"/>
      <c r="D608"/>
      <c r="E608"/>
      <c r="F608"/>
    </row>
    <row r="609" spans="1:6" ht="15" x14ac:dyDescent="0.25">
      <c r="A609"/>
      <c r="B609"/>
      <c r="C609"/>
      <c r="D609"/>
      <c r="E609"/>
      <c r="F609"/>
    </row>
    <row r="610" spans="1:6" ht="15" x14ac:dyDescent="0.25">
      <c r="A610"/>
      <c r="B610"/>
      <c r="C610"/>
      <c r="D610"/>
      <c r="E610"/>
      <c r="F610"/>
    </row>
    <row r="611" spans="1:6" ht="15" x14ac:dyDescent="0.25">
      <c r="A611"/>
      <c r="B611"/>
      <c r="C611"/>
      <c r="D611"/>
      <c r="E611"/>
      <c r="F611"/>
    </row>
    <row r="612" spans="1:6" ht="15" x14ac:dyDescent="0.25">
      <c r="A612"/>
      <c r="B612"/>
      <c r="C612"/>
      <c r="D612"/>
      <c r="E612"/>
      <c r="F612"/>
    </row>
    <row r="613" spans="1:6" ht="15" x14ac:dyDescent="0.25">
      <c r="A613"/>
      <c r="B613"/>
      <c r="C613"/>
      <c r="D613"/>
      <c r="E613"/>
      <c r="F613"/>
    </row>
    <row r="614" spans="1:6" ht="15" x14ac:dyDescent="0.25">
      <c r="A614"/>
      <c r="B614"/>
      <c r="C614"/>
      <c r="D614"/>
      <c r="E614"/>
      <c r="F614"/>
    </row>
    <row r="615" spans="1:6" ht="15" x14ac:dyDescent="0.25">
      <c r="A615"/>
      <c r="B615"/>
      <c r="C615"/>
      <c r="D615"/>
      <c r="E615"/>
      <c r="F615"/>
    </row>
    <row r="616" spans="1:6" ht="15" x14ac:dyDescent="0.25">
      <c r="A616"/>
      <c r="B616"/>
      <c r="C616"/>
      <c r="D616"/>
      <c r="E616"/>
      <c r="F616"/>
    </row>
    <row r="617" spans="1:6" ht="15" x14ac:dyDescent="0.25">
      <c r="A617"/>
      <c r="B617"/>
      <c r="C617"/>
      <c r="D617"/>
      <c r="E617"/>
      <c r="F617"/>
    </row>
    <row r="618" spans="1:6" ht="15" x14ac:dyDescent="0.25">
      <c r="A618"/>
      <c r="B618"/>
      <c r="C618"/>
      <c r="D618"/>
      <c r="E618"/>
      <c r="F618"/>
    </row>
    <row r="619" spans="1:6" ht="15" x14ac:dyDescent="0.25">
      <c r="A619"/>
      <c r="B619"/>
      <c r="C619"/>
      <c r="D619"/>
      <c r="E619"/>
      <c r="F619"/>
    </row>
    <row r="620" spans="1:6" ht="15" x14ac:dyDescent="0.25">
      <c r="A620"/>
      <c r="B620"/>
      <c r="C620"/>
      <c r="D620"/>
      <c r="E620"/>
      <c r="F620"/>
    </row>
    <row r="621" spans="1:6" ht="15" x14ac:dyDescent="0.25">
      <c r="A621"/>
      <c r="B621"/>
      <c r="C621"/>
      <c r="D621"/>
      <c r="E621"/>
      <c r="F621"/>
    </row>
    <row r="622" spans="1:6" ht="15" x14ac:dyDescent="0.25">
      <c r="A622"/>
      <c r="B622"/>
      <c r="C622"/>
      <c r="D622"/>
      <c r="E622"/>
      <c r="F622"/>
    </row>
    <row r="623" spans="1:6" ht="15" x14ac:dyDescent="0.25">
      <c r="A623"/>
      <c r="B623"/>
      <c r="C623"/>
      <c r="D623"/>
      <c r="E623"/>
      <c r="F623"/>
    </row>
    <row r="624" spans="1:6" ht="15" x14ac:dyDescent="0.25">
      <c r="A624"/>
      <c r="B624"/>
      <c r="C624"/>
      <c r="D624"/>
      <c r="E624"/>
      <c r="F624"/>
    </row>
    <row r="625" spans="1:6" ht="15" x14ac:dyDescent="0.25">
      <c r="A625"/>
      <c r="B625"/>
      <c r="C625"/>
      <c r="D625"/>
      <c r="E625"/>
      <c r="F625"/>
    </row>
    <row r="626" spans="1:6" ht="15" x14ac:dyDescent="0.25">
      <c r="A626"/>
      <c r="B626"/>
      <c r="C626"/>
      <c r="D626"/>
      <c r="E626"/>
      <c r="F626"/>
    </row>
    <row r="627" spans="1:6" ht="15" x14ac:dyDescent="0.25">
      <c r="A627"/>
      <c r="B627"/>
      <c r="C627"/>
      <c r="D627"/>
      <c r="E627"/>
      <c r="F627"/>
    </row>
    <row r="628" spans="1:6" ht="15" x14ac:dyDescent="0.25">
      <c r="A628"/>
      <c r="B628"/>
      <c r="C628"/>
      <c r="D628"/>
      <c r="E628"/>
      <c r="F628"/>
    </row>
    <row r="629" spans="1:6" ht="15" x14ac:dyDescent="0.25">
      <c r="A629"/>
      <c r="B629"/>
      <c r="C629"/>
      <c r="D629"/>
      <c r="E629"/>
      <c r="F629"/>
    </row>
    <row r="630" spans="1:6" ht="15" x14ac:dyDescent="0.25">
      <c r="A630"/>
      <c r="B630"/>
      <c r="C630"/>
      <c r="D630"/>
      <c r="E630"/>
      <c r="F630"/>
    </row>
    <row r="631" spans="1:6" ht="15" x14ac:dyDescent="0.25">
      <c r="A631"/>
      <c r="B631"/>
      <c r="C631"/>
      <c r="D631"/>
      <c r="E631"/>
      <c r="F631"/>
    </row>
    <row r="632" spans="1:6" ht="15" x14ac:dyDescent="0.25">
      <c r="A632"/>
      <c r="B632"/>
      <c r="C632"/>
      <c r="D632"/>
      <c r="E632"/>
      <c r="F632"/>
    </row>
    <row r="633" spans="1:6" ht="15" x14ac:dyDescent="0.25">
      <c r="A633"/>
      <c r="B633"/>
      <c r="C633"/>
      <c r="D633"/>
      <c r="E633"/>
      <c r="F633"/>
    </row>
    <row r="634" spans="1:6" ht="15" x14ac:dyDescent="0.25">
      <c r="A634"/>
      <c r="B634"/>
      <c r="C634"/>
      <c r="D634"/>
      <c r="E634"/>
      <c r="F634"/>
    </row>
    <row r="635" spans="1:6" ht="15" x14ac:dyDescent="0.25">
      <c r="A635"/>
      <c r="B635"/>
      <c r="C635"/>
      <c r="D635"/>
      <c r="E635"/>
      <c r="F635"/>
    </row>
    <row r="636" spans="1:6" ht="15" x14ac:dyDescent="0.25">
      <c r="A636"/>
      <c r="B636"/>
      <c r="C636"/>
      <c r="D636"/>
      <c r="E636"/>
      <c r="F636"/>
    </row>
    <row r="637" spans="1:6" ht="15" x14ac:dyDescent="0.25">
      <c r="A637"/>
      <c r="B637"/>
      <c r="C637"/>
      <c r="D637"/>
      <c r="E637"/>
      <c r="F637"/>
    </row>
    <row r="638" spans="1:6" ht="15" x14ac:dyDescent="0.25">
      <c r="A638"/>
      <c r="B638"/>
      <c r="C638"/>
      <c r="D638"/>
      <c r="E638"/>
      <c r="F638"/>
    </row>
    <row r="639" spans="1:6" ht="15" x14ac:dyDescent="0.25">
      <c r="A639"/>
      <c r="B639"/>
      <c r="C639"/>
      <c r="D639"/>
      <c r="E639"/>
      <c r="F639"/>
    </row>
    <row r="640" spans="1:6" ht="15" x14ac:dyDescent="0.25">
      <c r="A640"/>
      <c r="B640"/>
      <c r="C640"/>
      <c r="D640"/>
      <c r="E640"/>
      <c r="F640"/>
    </row>
    <row r="641" spans="1:6" ht="15" x14ac:dyDescent="0.25">
      <c r="A641"/>
      <c r="B641"/>
      <c r="C641"/>
      <c r="D641"/>
      <c r="E641"/>
      <c r="F641"/>
    </row>
    <row r="642" spans="1:6" ht="15" x14ac:dyDescent="0.25">
      <c r="A642"/>
      <c r="B642"/>
      <c r="C642"/>
      <c r="D642"/>
      <c r="E642"/>
      <c r="F642"/>
    </row>
    <row r="643" spans="1:6" ht="15" x14ac:dyDescent="0.25">
      <c r="A643"/>
      <c r="B643"/>
      <c r="C643"/>
      <c r="D643"/>
      <c r="E643"/>
      <c r="F643"/>
    </row>
    <row r="644" spans="1:6" ht="15" x14ac:dyDescent="0.25">
      <c r="A644"/>
      <c r="B644"/>
      <c r="C644"/>
      <c r="D644"/>
      <c r="E644"/>
      <c r="F644"/>
    </row>
    <row r="645" spans="1:6" ht="15" x14ac:dyDescent="0.25">
      <c r="A645"/>
      <c r="B645"/>
      <c r="C645"/>
      <c r="D645"/>
      <c r="E645"/>
      <c r="F645"/>
    </row>
    <row r="646" spans="1:6" ht="15" x14ac:dyDescent="0.25">
      <c r="A646"/>
      <c r="B646"/>
      <c r="C646"/>
      <c r="D646"/>
      <c r="E646"/>
      <c r="F646"/>
    </row>
    <row r="647" spans="1:6" ht="15" x14ac:dyDescent="0.25">
      <c r="A647"/>
      <c r="B647"/>
      <c r="C647"/>
      <c r="D647"/>
      <c r="E647"/>
      <c r="F647"/>
    </row>
    <row r="648" spans="1:6" ht="15" x14ac:dyDescent="0.25">
      <c r="A648"/>
      <c r="B648"/>
      <c r="C648"/>
      <c r="D648"/>
      <c r="E648"/>
      <c r="F648"/>
    </row>
    <row r="649" spans="1:6" ht="15" x14ac:dyDescent="0.25">
      <c r="A649"/>
      <c r="B649"/>
      <c r="C649"/>
      <c r="D649"/>
      <c r="E649"/>
      <c r="F649"/>
    </row>
    <row r="650" spans="1:6" ht="15" x14ac:dyDescent="0.25">
      <c r="A650"/>
      <c r="B650"/>
      <c r="C650"/>
      <c r="D650"/>
      <c r="E650"/>
      <c r="F650"/>
    </row>
    <row r="651" spans="1:6" ht="15" x14ac:dyDescent="0.25">
      <c r="A651"/>
      <c r="B651"/>
      <c r="C651"/>
      <c r="D651"/>
      <c r="E651"/>
      <c r="F651"/>
    </row>
    <row r="652" spans="1:6" ht="15" x14ac:dyDescent="0.25">
      <c r="A652"/>
      <c r="B652"/>
      <c r="C652"/>
      <c r="D652"/>
      <c r="E652"/>
      <c r="F652"/>
    </row>
    <row r="653" spans="1:6" ht="15" x14ac:dyDescent="0.25">
      <c r="A653"/>
      <c r="B653"/>
      <c r="C653"/>
      <c r="D653"/>
      <c r="E653"/>
      <c r="F653"/>
    </row>
    <row r="654" spans="1:6" ht="15" x14ac:dyDescent="0.25">
      <c r="A654"/>
      <c r="B654"/>
      <c r="C654"/>
      <c r="D654"/>
      <c r="E654"/>
      <c r="F654"/>
    </row>
    <row r="655" spans="1:6" ht="15" x14ac:dyDescent="0.25">
      <c r="A655"/>
      <c r="B655"/>
      <c r="C655"/>
      <c r="D655"/>
      <c r="E655"/>
      <c r="F655"/>
    </row>
    <row r="656" spans="1:6" ht="15" x14ac:dyDescent="0.25">
      <c r="A656"/>
      <c r="B656"/>
      <c r="C656"/>
      <c r="D656"/>
      <c r="E656"/>
      <c r="F656"/>
    </row>
    <row r="657" spans="1:6" ht="15" x14ac:dyDescent="0.25">
      <c r="A657"/>
      <c r="B657"/>
      <c r="C657"/>
      <c r="D657"/>
      <c r="E657"/>
      <c r="F657"/>
    </row>
    <row r="658" spans="1:6" ht="15" x14ac:dyDescent="0.25">
      <c r="A658"/>
      <c r="B658"/>
      <c r="C658"/>
      <c r="D658"/>
      <c r="E658"/>
      <c r="F658"/>
    </row>
    <row r="659" spans="1:6" ht="15" x14ac:dyDescent="0.25">
      <c r="A659"/>
      <c r="B659"/>
      <c r="C659"/>
      <c r="D659"/>
      <c r="E659"/>
      <c r="F659"/>
    </row>
    <row r="660" spans="1:6" ht="15" x14ac:dyDescent="0.25">
      <c r="A660"/>
      <c r="B660"/>
      <c r="C660"/>
      <c r="D660"/>
      <c r="E660"/>
      <c r="F660"/>
    </row>
    <row r="661" spans="1:6" ht="15" x14ac:dyDescent="0.25">
      <c r="A661"/>
      <c r="B661"/>
      <c r="C661"/>
      <c r="D661"/>
      <c r="E661"/>
      <c r="F661"/>
    </row>
    <row r="662" spans="1:6" ht="15" x14ac:dyDescent="0.25">
      <c r="A662"/>
      <c r="B662"/>
      <c r="C662"/>
      <c r="D662"/>
      <c r="E662"/>
      <c r="F662"/>
    </row>
    <row r="663" spans="1:6" ht="15" x14ac:dyDescent="0.25">
      <c r="A663"/>
      <c r="B663"/>
      <c r="C663"/>
      <c r="D663"/>
      <c r="E663"/>
      <c r="F663"/>
    </row>
    <row r="664" spans="1:6" ht="15" x14ac:dyDescent="0.25">
      <c r="A664"/>
      <c r="B664"/>
      <c r="C664"/>
      <c r="D664"/>
      <c r="E664"/>
      <c r="F664"/>
    </row>
    <row r="665" spans="1:6" ht="15" x14ac:dyDescent="0.25">
      <c r="A665"/>
      <c r="B665"/>
      <c r="C665"/>
      <c r="D665"/>
      <c r="E665"/>
      <c r="F665"/>
    </row>
    <row r="666" spans="1:6" ht="15" x14ac:dyDescent="0.25">
      <c r="A666"/>
      <c r="B666"/>
      <c r="C666"/>
      <c r="D666"/>
      <c r="E666"/>
      <c r="F666"/>
    </row>
    <row r="667" spans="1:6" ht="15" x14ac:dyDescent="0.25">
      <c r="A667"/>
      <c r="B667"/>
      <c r="C667"/>
      <c r="D667"/>
      <c r="E667"/>
      <c r="F667"/>
    </row>
    <row r="668" spans="1:6" ht="15" x14ac:dyDescent="0.25">
      <c r="A668"/>
      <c r="B668"/>
      <c r="C668"/>
      <c r="D668"/>
      <c r="E668"/>
      <c r="F668"/>
    </row>
    <row r="669" spans="1:6" ht="15" x14ac:dyDescent="0.25">
      <c r="A669"/>
      <c r="B669"/>
      <c r="C669"/>
      <c r="D669"/>
      <c r="E669"/>
      <c r="F669"/>
    </row>
    <row r="670" spans="1:6" ht="15" x14ac:dyDescent="0.25">
      <c r="A670"/>
      <c r="B670"/>
      <c r="C670"/>
      <c r="D670"/>
      <c r="E670"/>
      <c r="F670"/>
    </row>
    <row r="671" spans="1:6" ht="15" x14ac:dyDescent="0.25">
      <c r="A671"/>
      <c r="B671"/>
      <c r="C671"/>
      <c r="D671"/>
      <c r="E671"/>
      <c r="F671"/>
    </row>
    <row r="672" spans="1:6" ht="15" x14ac:dyDescent="0.25">
      <c r="A672"/>
      <c r="B672"/>
      <c r="C672"/>
      <c r="D672"/>
      <c r="E672"/>
      <c r="F672"/>
    </row>
    <row r="673" spans="1:6" ht="15" x14ac:dyDescent="0.25">
      <c r="A673"/>
      <c r="B673"/>
      <c r="C673"/>
      <c r="D673"/>
      <c r="E673"/>
      <c r="F673"/>
    </row>
    <row r="674" spans="1:6" ht="15" x14ac:dyDescent="0.25">
      <c r="A674"/>
      <c r="B674"/>
      <c r="C674"/>
      <c r="D674"/>
      <c r="E674"/>
      <c r="F674"/>
    </row>
    <row r="675" spans="1:6" ht="15" x14ac:dyDescent="0.25">
      <c r="A675"/>
      <c r="B675"/>
      <c r="C675"/>
      <c r="D675"/>
      <c r="E675"/>
      <c r="F675"/>
    </row>
    <row r="676" spans="1:6" ht="15" x14ac:dyDescent="0.25">
      <c r="A676"/>
      <c r="B676"/>
      <c r="C676"/>
      <c r="D676"/>
      <c r="E676"/>
      <c r="F676"/>
    </row>
    <row r="677" spans="1:6" ht="15" x14ac:dyDescent="0.25">
      <c r="A677"/>
      <c r="B677"/>
      <c r="C677"/>
      <c r="D677"/>
      <c r="E677"/>
      <c r="F677"/>
    </row>
    <row r="678" spans="1:6" ht="15" x14ac:dyDescent="0.25">
      <c r="A678"/>
      <c r="B678"/>
      <c r="C678"/>
      <c r="D678"/>
      <c r="E678"/>
      <c r="F678"/>
    </row>
    <row r="679" spans="1:6" ht="15" x14ac:dyDescent="0.25">
      <c r="A679"/>
      <c r="B679"/>
      <c r="C679"/>
      <c r="D679"/>
      <c r="E679"/>
      <c r="F679"/>
    </row>
    <row r="680" spans="1:6" ht="15" x14ac:dyDescent="0.25">
      <c r="A680"/>
      <c r="B680"/>
      <c r="C680"/>
      <c r="D680"/>
      <c r="E680"/>
      <c r="F680"/>
    </row>
    <row r="681" spans="1:6" ht="15" x14ac:dyDescent="0.25">
      <c r="A681"/>
      <c r="B681"/>
      <c r="C681"/>
      <c r="D681"/>
      <c r="E681"/>
      <c r="F681"/>
    </row>
    <row r="682" spans="1:6" ht="15" x14ac:dyDescent="0.25">
      <c r="A682"/>
      <c r="B682"/>
      <c r="C682"/>
      <c r="D682"/>
      <c r="E682"/>
      <c r="F682"/>
    </row>
    <row r="683" spans="1:6" ht="15" x14ac:dyDescent="0.25">
      <c r="A683"/>
      <c r="B683"/>
      <c r="C683"/>
      <c r="D683"/>
      <c r="E683"/>
      <c r="F683"/>
    </row>
    <row r="684" spans="1:6" ht="15" x14ac:dyDescent="0.25">
      <c r="A684"/>
      <c r="B684"/>
      <c r="C684"/>
      <c r="D684"/>
      <c r="E684"/>
      <c r="F684"/>
    </row>
    <row r="685" spans="1:6" ht="15" x14ac:dyDescent="0.25">
      <c r="A685"/>
      <c r="B685"/>
      <c r="C685"/>
      <c r="D685"/>
      <c r="E685"/>
      <c r="F685"/>
    </row>
    <row r="686" spans="1:6" ht="15" x14ac:dyDescent="0.25">
      <c r="A686"/>
      <c r="B686"/>
      <c r="C686"/>
      <c r="D686"/>
      <c r="E686"/>
      <c r="F686"/>
    </row>
    <row r="687" spans="1:6" ht="15" x14ac:dyDescent="0.25">
      <c r="A687"/>
      <c r="B687"/>
      <c r="C687"/>
      <c r="D687"/>
      <c r="E687"/>
      <c r="F687"/>
    </row>
    <row r="688" spans="1:6" ht="15" x14ac:dyDescent="0.25">
      <c r="A688"/>
      <c r="B688"/>
      <c r="C688"/>
      <c r="D688"/>
      <c r="E688"/>
      <c r="F688"/>
    </row>
    <row r="689" spans="1:6" ht="15" x14ac:dyDescent="0.25">
      <c r="A689"/>
      <c r="B689"/>
      <c r="C689"/>
      <c r="D689"/>
      <c r="E689"/>
      <c r="F689"/>
    </row>
    <row r="690" spans="1:6" ht="15" x14ac:dyDescent="0.25">
      <c r="A690"/>
      <c r="B690"/>
      <c r="C690"/>
      <c r="D690"/>
      <c r="E690"/>
      <c r="F690"/>
    </row>
    <row r="691" spans="1:6" ht="15" x14ac:dyDescent="0.25">
      <c r="A691"/>
      <c r="B691"/>
      <c r="C691"/>
      <c r="D691"/>
      <c r="E691"/>
      <c r="F691"/>
    </row>
    <row r="692" spans="1:6" ht="15" x14ac:dyDescent="0.25">
      <c r="A692"/>
      <c r="B692"/>
      <c r="C692"/>
      <c r="D692"/>
      <c r="E692"/>
      <c r="F692"/>
    </row>
    <row r="693" spans="1:6" ht="15" x14ac:dyDescent="0.25">
      <c r="A693"/>
      <c r="B693"/>
      <c r="C693"/>
      <c r="D693"/>
      <c r="E693"/>
      <c r="F693"/>
    </row>
    <row r="694" spans="1:6" ht="15" x14ac:dyDescent="0.25">
      <c r="A694"/>
      <c r="B694"/>
      <c r="C694"/>
      <c r="D694"/>
      <c r="E694"/>
      <c r="F694"/>
    </row>
    <row r="695" spans="1:6" ht="15" x14ac:dyDescent="0.25">
      <c r="A695"/>
      <c r="B695"/>
      <c r="C695"/>
      <c r="D695"/>
      <c r="E695"/>
      <c r="F695"/>
    </row>
    <row r="696" spans="1:6" ht="15" x14ac:dyDescent="0.25">
      <c r="A696"/>
      <c r="B696"/>
      <c r="C696"/>
      <c r="D696"/>
      <c r="E696"/>
      <c r="F696"/>
    </row>
    <row r="697" spans="1:6" ht="15" x14ac:dyDescent="0.25">
      <c r="A697"/>
      <c r="B697"/>
      <c r="C697"/>
      <c r="D697"/>
      <c r="E697"/>
      <c r="F697"/>
    </row>
    <row r="698" spans="1:6" ht="15" x14ac:dyDescent="0.25">
      <c r="A698"/>
      <c r="B698"/>
      <c r="C698"/>
      <c r="D698"/>
      <c r="E698"/>
      <c r="F698"/>
    </row>
    <row r="699" spans="1:6" ht="15" x14ac:dyDescent="0.25">
      <c r="A699"/>
      <c r="B699"/>
      <c r="C699"/>
      <c r="D699"/>
      <c r="E699"/>
      <c r="F699"/>
    </row>
    <row r="700" spans="1:6" ht="15" x14ac:dyDescent="0.25">
      <c r="A700"/>
      <c r="B700"/>
      <c r="C700"/>
      <c r="D700"/>
      <c r="E700"/>
      <c r="F700"/>
    </row>
    <row r="701" spans="1:6" ht="15" x14ac:dyDescent="0.25">
      <c r="A701"/>
      <c r="B701"/>
      <c r="C701"/>
      <c r="D701"/>
      <c r="E701"/>
      <c r="F701"/>
    </row>
    <row r="702" spans="1:6" ht="15" x14ac:dyDescent="0.25">
      <c r="A702"/>
      <c r="B702"/>
      <c r="C702"/>
      <c r="D702"/>
      <c r="E702"/>
      <c r="F702"/>
    </row>
    <row r="703" spans="1:6" ht="15" x14ac:dyDescent="0.25">
      <c r="A703"/>
      <c r="B703"/>
      <c r="C703"/>
      <c r="D703"/>
      <c r="E703"/>
      <c r="F703"/>
    </row>
    <row r="704" spans="1:6" ht="15" x14ac:dyDescent="0.25">
      <c r="A704"/>
      <c r="B704"/>
      <c r="C704"/>
      <c r="D704"/>
      <c r="E704"/>
      <c r="F704"/>
    </row>
    <row r="705" spans="1:6" ht="15" x14ac:dyDescent="0.25">
      <c r="A705"/>
      <c r="B705"/>
      <c r="C705"/>
      <c r="D705"/>
      <c r="E705"/>
      <c r="F705"/>
    </row>
    <row r="706" spans="1:6" ht="15" x14ac:dyDescent="0.25">
      <c r="A706"/>
      <c r="B706"/>
      <c r="C706"/>
      <c r="D706"/>
      <c r="E706"/>
      <c r="F706"/>
    </row>
    <row r="707" spans="1:6" ht="15" x14ac:dyDescent="0.25">
      <c r="A707"/>
      <c r="B707"/>
      <c r="C707"/>
      <c r="D707"/>
      <c r="E707"/>
      <c r="F707"/>
    </row>
    <row r="708" spans="1:6" ht="15" x14ac:dyDescent="0.25">
      <c r="A708"/>
      <c r="B708"/>
      <c r="C708"/>
      <c r="D708"/>
      <c r="E708"/>
      <c r="F708"/>
    </row>
    <row r="709" spans="1:6" ht="15" x14ac:dyDescent="0.25">
      <c r="A709"/>
      <c r="B709"/>
      <c r="C709"/>
      <c r="D709"/>
      <c r="E709"/>
      <c r="F709"/>
    </row>
    <row r="710" spans="1:6" ht="15" x14ac:dyDescent="0.25">
      <c r="A710"/>
      <c r="B710"/>
      <c r="C710"/>
      <c r="D710"/>
      <c r="E710"/>
      <c r="F710"/>
    </row>
    <row r="711" spans="1:6" ht="15" x14ac:dyDescent="0.25">
      <c r="A711"/>
      <c r="B711"/>
      <c r="C711"/>
      <c r="D711"/>
      <c r="E711"/>
      <c r="F711"/>
    </row>
    <row r="712" spans="1:6" ht="15" x14ac:dyDescent="0.25">
      <c r="A712"/>
      <c r="B712"/>
      <c r="C712"/>
      <c r="D712"/>
      <c r="E712"/>
      <c r="F712"/>
    </row>
    <row r="713" spans="1:6" ht="15" x14ac:dyDescent="0.25">
      <c r="A713"/>
      <c r="B713"/>
      <c r="C713"/>
      <c r="D713"/>
      <c r="E713"/>
      <c r="F713"/>
    </row>
    <row r="714" spans="1:6" ht="15" x14ac:dyDescent="0.25">
      <c r="A714"/>
      <c r="B714"/>
      <c r="C714"/>
      <c r="D714"/>
      <c r="E714"/>
      <c r="F714"/>
    </row>
    <row r="715" spans="1:6" ht="15" x14ac:dyDescent="0.25">
      <c r="A715"/>
      <c r="B715"/>
      <c r="C715"/>
      <c r="D715"/>
      <c r="E715"/>
      <c r="F715"/>
    </row>
    <row r="716" spans="1:6" ht="15" x14ac:dyDescent="0.25">
      <c r="A716"/>
      <c r="B716"/>
      <c r="C716"/>
      <c r="D716"/>
      <c r="E716"/>
      <c r="F716"/>
    </row>
    <row r="717" spans="1:6" ht="15" x14ac:dyDescent="0.25">
      <c r="A717"/>
      <c r="B717"/>
      <c r="C717"/>
      <c r="D717"/>
      <c r="E717"/>
      <c r="F717"/>
    </row>
    <row r="718" spans="1:6" ht="15" x14ac:dyDescent="0.25">
      <c r="A718"/>
      <c r="B718"/>
      <c r="C718"/>
      <c r="D718"/>
      <c r="E718"/>
      <c r="F718"/>
    </row>
    <row r="719" spans="1:6" ht="15" x14ac:dyDescent="0.25">
      <c r="A719"/>
      <c r="B719"/>
      <c r="C719"/>
      <c r="D719"/>
      <c r="E719"/>
      <c r="F719"/>
    </row>
    <row r="720" spans="1:6" ht="15" x14ac:dyDescent="0.25">
      <c r="A720"/>
      <c r="B720"/>
      <c r="C720"/>
      <c r="D720"/>
      <c r="E720"/>
      <c r="F720"/>
    </row>
    <row r="721" spans="1:6" ht="15" x14ac:dyDescent="0.25">
      <c r="A721"/>
      <c r="B721"/>
      <c r="C721"/>
      <c r="D721"/>
      <c r="E721"/>
      <c r="F721"/>
    </row>
    <row r="722" spans="1:6" ht="15" x14ac:dyDescent="0.25">
      <c r="A722"/>
      <c r="B722"/>
      <c r="C722"/>
      <c r="D722"/>
      <c r="E722"/>
      <c r="F722"/>
    </row>
    <row r="723" spans="1:6" ht="15" x14ac:dyDescent="0.25">
      <c r="A723"/>
      <c r="B723"/>
      <c r="C723"/>
      <c r="D723"/>
      <c r="E723"/>
      <c r="F723"/>
    </row>
    <row r="724" spans="1:6" ht="15" x14ac:dyDescent="0.25">
      <c r="A724"/>
      <c r="B724"/>
      <c r="C724"/>
      <c r="D724"/>
      <c r="E724"/>
      <c r="F724"/>
    </row>
    <row r="725" spans="1:6" ht="15" x14ac:dyDescent="0.25">
      <c r="A725"/>
      <c r="B725"/>
      <c r="C725"/>
      <c r="D725"/>
      <c r="E725"/>
      <c r="F725"/>
    </row>
    <row r="726" spans="1:6" ht="15" x14ac:dyDescent="0.25">
      <c r="A726"/>
      <c r="B726"/>
      <c r="C726"/>
      <c r="D726"/>
      <c r="E726"/>
      <c r="F726"/>
    </row>
    <row r="727" spans="1:6" ht="15" x14ac:dyDescent="0.25">
      <c r="A727"/>
      <c r="B727"/>
      <c r="C727"/>
      <c r="D727"/>
      <c r="E727"/>
      <c r="F727"/>
    </row>
    <row r="728" spans="1:6" ht="15" x14ac:dyDescent="0.25">
      <c r="A728"/>
      <c r="B728"/>
      <c r="C728"/>
      <c r="D728"/>
      <c r="E728"/>
      <c r="F728"/>
    </row>
    <row r="729" spans="1:6" ht="15" x14ac:dyDescent="0.25">
      <c r="A729"/>
      <c r="B729"/>
      <c r="C729"/>
      <c r="D729"/>
      <c r="E729"/>
      <c r="F729"/>
    </row>
    <row r="730" spans="1:6" ht="15" x14ac:dyDescent="0.25">
      <c r="A730"/>
      <c r="B730"/>
      <c r="C730"/>
      <c r="D730"/>
      <c r="E730"/>
      <c r="F730"/>
    </row>
    <row r="731" spans="1:6" ht="15" x14ac:dyDescent="0.25">
      <c r="A731"/>
      <c r="B731"/>
      <c r="C731"/>
      <c r="D731"/>
      <c r="E731"/>
      <c r="F731"/>
    </row>
    <row r="732" spans="1:6" ht="15" x14ac:dyDescent="0.25">
      <c r="A732"/>
      <c r="B732"/>
      <c r="C732"/>
      <c r="D732"/>
      <c r="E732"/>
      <c r="F732"/>
    </row>
    <row r="733" spans="1:6" ht="15" x14ac:dyDescent="0.25">
      <c r="A733"/>
      <c r="B733"/>
      <c r="C733"/>
      <c r="D733"/>
      <c r="E733"/>
      <c r="F733"/>
    </row>
    <row r="734" spans="1:6" ht="15" x14ac:dyDescent="0.25">
      <c r="A734"/>
      <c r="B734"/>
      <c r="C734"/>
      <c r="D734"/>
      <c r="E734"/>
      <c r="F734"/>
    </row>
    <row r="735" spans="1:6" ht="15" x14ac:dyDescent="0.25">
      <c r="A735"/>
      <c r="B735"/>
      <c r="C735"/>
      <c r="D735"/>
      <c r="E735"/>
      <c r="F735"/>
    </row>
    <row r="736" spans="1:6" ht="15" x14ac:dyDescent="0.25">
      <c r="A736"/>
      <c r="B736"/>
      <c r="C736"/>
      <c r="D736"/>
      <c r="E736"/>
      <c r="F736"/>
    </row>
    <row r="737" spans="1:6" ht="15" x14ac:dyDescent="0.25">
      <c r="A737"/>
      <c r="B737"/>
      <c r="C737"/>
      <c r="D737"/>
      <c r="E737"/>
      <c r="F737"/>
    </row>
    <row r="738" spans="1:6" ht="15" x14ac:dyDescent="0.25">
      <c r="A738"/>
      <c r="B738"/>
      <c r="C738"/>
      <c r="D738"/>
      <c r="E738"/>
      <c r="F738"/>
    </row>
    <row r="739" spans="1:6" ht="15" x14ac:dyDescent="0.25">
      <c r="A739"/>
      <c r="B739"/>
      <c r="C739"/>
      <c r="D739"/>
      <c r="E739"/>
      <c r="F739"/>
    </row>
    <row r="740" spans="1:6" ht="15" x14ac:dyDescent="0.25">
      <c r="A740"/>
      <c r="B740"/>
      <c r="C740"/>
      <c r="D740"/>
      <c r="E740"/>
      <c r="F740"/>
    </row>
    <row r="741" spans="1:6" ht="15" x14ac:dyDescent="0.25">
      <c r="A741"/>
      <c r="B741"/>
      <c r="C741"/>
      <c r="D741"/>
      <c r="E741"/>
      <c r="F741"/>
    </row>
    <row r="742" spans="1:6" ht="15" x14ac:dyDescent="0.25">
      <c r="A742"/>
      <c r="B742"/>
      <c r="C742"/>
      <c r="D742"/>
      <c r="E742"/>
      <c r="F742"/>
    </row>
    <row r="743" spans="1:6" ht="15" x14ac:dyDescent="0.25">
      <c r="A743"/>
      <c r="B743"/>
      <c r="C743"/>
      <c r="D743"/>
      <c r="E743"/>
      <c r="F743"/>
    </row>
    <row r="744" spans="1:6" ht="15" x14ac:dyDescent="0.25">
      <c r="A744"/>
      <c r="B744"/>
      <c r="C744"/>
      <c r="D744"/>
      <c r="E744"/>
      <c r="F744"/>
    </row>
    <row r="745" spans="1:6" ht="15" x14ac:dyDescent="0.25">
      <c r="A745"/>
      <c r="B745"/>
      <c r="C745"/>
      <c r="D745"/>
      <c r="E745"/>
      <c r="F745"/>
    </row>
    <row r="746" spans="1:6" ht="15" x14ac:dyDescent="0.25">
      <c r="A746"/>
      <c r="B746"/>
      <c r="C746"/>
      <c r="D746"/>
      <c r="E746"/>
      <c r="F746"/>
    </row>
    <row r="747" spans="1:6" ht="15" x14ac:dyDescent="0.25">
      <c r="A747"/>
      <c r="B747"/>
      <c r="C747"/>
      <c r="D747"/>
      <c r="E747"/>
      <c r="F747"/>
    </row>
    <row r="748" spans="1:6" ht="15" x14ac:dyDescent="0.25">
      <c r="A748"/>
      <c r="B748"/>
      <c r="C748"/>
      <c r="D748"/>
      <c r="E748"/>
      <c r="F748"/>
    </row>
    <row r="749" spans="1:6" ht="15" x14ac:dyDescent="0.25">
      <c r="A749"/>
      <c r="B749"/>
      <c r="C749"/>
      <c r="D749"/>
      <c r="E749"/>
      <c r="F749"/>
    </row>
    <row r="750" spans="1:6" ht="15" x14ac:dyDescent="0.25">
      <c r="A750"/>
      <c r="B750"/>
      <c r="C750"/>
      <c r="D750"/>
      <c r="E750"/>
      <c r="F750"/>
    </row>
    <row r="751" spans="1:6" ht="15" x14ac:dyDescent="0.25">
      <c r="A751"/>
      <c r="B751"/>
      <c r="C751"/>
      <c r="D751"/>
      <c r="E751"/>
      <c r="F751"/>
    </row>
    <row r="752" spans="1:6" ht="15" x14ac:dyDescent="0.25">
      <c r="A752"/>
      <c r="B752"/>
      <c r="C752"/>
      <c r="D752"/>
      <c r="E752"/>
      <c r="F752"/>
    </row>
    <row r="753" spans="1:6" ht="15" x14ac:dyDescent="0.25">
      <c r="A753"/>
      <c r="B753"/>
      <c r="C753"/>
      <c r="D753"/>
      <c r="E753"/>
      <c r="F753"/>
    </row>
    <row r="754" spans="1:6" ht="15" x14ac:dyDescent="0.25">
      <c r="A754"/>
      <c r="B754"/>
      <c r="C754"/>
      <c r="D754"/>
      <c r="E754"/>
      <c r="F754"/>
    </row>
    <row r="755" spans="1:6" ht="15" x14ac:dyDescent="0.25">
      <c r="A755"/>
      <c r="B755"/>
      <c r="C755"/>
      <c r="D755"/>
      <c r="E755"/>
      <c r="F755"/>
    </row>
    <row r="756" spans="1:6" ht="15" x14ac:dyDescent="0.25">
      <c r="A756"/>
      <c r="B756"/>
      <c r="C756"/>
      <c r="D756"/>
      <c r="E756"/>
      <c r="F756"/>
    </row>
    <row r="757" spans="1:6" ht="15" x14ac:dyDescent="0.25">
      <c r="A757"/>
      <c r="B757"/>
      <c r="C757"/>
      <c r="D757"/>
      <c r="E757"/>
      <c r="F757"/>
    </row>
    <row r="758" spans="1:6" ht="15" x14ac:dyDescent="0.25">
      <c r="A758"/>
      <c r="B758"/>
      <c r="C758"/>
      <c r="D758"/>
      <c r="E758"/>
      <c r="F758"/>
    </row>
    <row r="759" spans="1:6" ht="15" x14ac:dyDescent="0.25">
      <c r="A759"/>
      <c r="B759"/>
      <c r="C759"/>
      <c r="D759"/>
      <c r="E759"/>
      <c r="F759"/>
    </row>
    <row r="760" spans="1:6" ht="15" x14ac:dyDescent="0.25">
      <c r="A760"/>
      <c r="B760"/>
      <c r="C760"/>
      <c r="D760"/>
      <c r="E760"/>
      <c r="F760"/>
    </row>
    <row r="761" spans="1:6" ht="15" x14ac:dyDescent="0.25">
      <c r="A761"/>
      <c r="B761"/>
      <c r="C761"/>
      <c r="D761"/>
      <c r="E761"/>
      <c r="F761"/>
    </row>
    <row r="762" spans="1:6" ht="15" x14ac:dyDescent="0.25">
      <c r="A762"/>
      <c r="B762"/>
      <c r="C762"/>
      <c r="D762"/>
      <c r="E762"/>
      <c r="F762"/>
    </row>
    <row r="763" spans="1:6" ht="15" x14ac:dyDescent="0.25">
      <c r="A763"/>
      <c r="B763"/>
      <c r="C763"/>
      <c r="D763"/>
      <c r="E763"/>
      <c r="F763"/>
    </row>
    <row r="764" spans="1:6" ht="15" x14ac:dyDescent="0.25">
      <c r="A764"/>
      <c r="B764"/>
      <c r="C764"/>
      <c r="D764"/>
      <c r="E764"/>
      <c r="F764"/>
    </row>
    <row r="765" spans="1:6" ht="15" x14ac:dyDescent="0.25">
      <c r="A765"/>
      <c r="B765"/>
      <c r="C765"/>
      <c r="D765"/>
      <c r="E765"/>
      <c r="F765"/>
    </row>
    <row r="766" spans="1:6" ht="15" x14ac:dyDescent="0.25">
      <c r="A766"/>
      <c r="B766"/>
      <c r="C766"/>
      <c r="D766"/>
      <c r="E766"/>
      <c r="F766"/>
    </row>
    <row r="767" spans="1:6" ht="15" x14ac:dyDescent="0.25">
      <c r="A767"/>
      <c r="B767"/>
      <c r="C767"/>
      <c r="D767"/>
      <c r="E767"/>
      <c r="F767"/>
    </row>
    <row r="768" spans="1:6" ht="15" x14ac:dyDescent="0.25">
      <c r="A768"/>
      <c r="B768"/>
      <c r="C768"/>
      <c r="D768"/>
      <c r="E768"/>
      <c r="F768"/>
    </row>
    <row r="769" spans="1:6" ht="15" x14ac:dyDescent="0.25">
      <c r="A769"/>
      <c r="B769"/>
      <c r="C769"/>
      <c r="D769"/>
      <c r="E769"/>
      <c r="F769"/>
    </row>
    <row r="770" spans="1:6" ht="15" x14ac:dyDescent="0.25">
      <c r="A770"/>
      <c r="B770"/>
      <c r="C770"/>
      <c r="D770"/>
      <c r="E770"/>
      <c r="F770"/>
    </row>
    <row r="771" spans="1:6" ht="15" x14ac:dyDescent="0.25">
      <c r="A771"/>
      <c r="B771"/>
      <c r="C771"/>
      <c r="D771"/>
      <c r="E771"/>
      <c r="F771"/>
    </row>
    <row r="772" spans="1:6" ht="15" x14ac:dyDescent="0.25">
      <c r="A772"/>
      <c r="B772"/>
      <c r="C772"/>
      <c r="D772"/>
      <c r="E772"/>
      <c r="F772"/>
    </row>
    <row r="773" spans="1:6" ht="15" x14ac:dyDescent="0.25">
      <c r="A773"/>
      <c r="B773"/>
      <c r="C773"/>
      <c r="D773"/>
      <c r="E773"/>
      <c r="F773"/>
    </row>
    <row r="774" spans="1:6" ht="15" x14ac:dyDescent="0.25">
      <c r="A774"/>
      <c r="B774"/>
      <c r="C774"/>
      <c r="D774"/>
      <c r="E774"/>
      <c r="F774"/>
    </row>
    <row r="775" spans="1:6" ht="15" x14ac:dyDescent="0.25">
      <c r="A775"/>
      <c r="B775"/>
      <c r="C775"/>
      <c r="D775"/>
      <c r="E775"/>
      <c r="F775"/>
    </row>
    <row r="776" spans="1:6" ht="15" x14ac:dyDescent="0.25">
      <c r="A776"/>
      <c r="B776"/>
      <c r="C776"/>
      <c r="D776"/>
      <c r="E776"/>
      <c r="F776"/>
    </row>
    <row r="777" spans="1:6" ht="15" x14ac:dyDescent="0.25">
      <c r="A777"/>
      <c r="B777"/>
      <c r="C777"/>
      <c r="D777"/>
      <c r="E777"/>
      <c r="F777"/>
    </row>
    <row r="778" spans="1:6" ht="15" x14ac:dyDescent="0.25">
      <c r="A778"/>
      <c r="B778"/>
      <c r="C778"/>
      <c r="D778"/>
      <c r="E778"/>
      <c r="F778"/>
    </row>
    <row r="779" spans="1:6" ht="15" x14ac:dyDescent="0.25">
      <c r="A779"/>
      <c r="B779"/>
      <c r="C779"/>
      <c r="D779"/>
      <c r="E779"/>
      <c r="F779"/>
    </row>
    <row r="780" spans="1:6" ht="15" x14ac:dyDescent="0.25">
      <c r="A780"/>
      <c r="B780"/>
      <c r="C780"/>
      <c r="D780"/>
      <c r="E780"/>
      <c r="F780"/>
    </row>
    <row r="781" spans="1:6" ht="15" x14ac:dyDescent="0.25">
      <c r="A781"/>
      <c r="B781"/>
      <c r="C781"/>
      <c r="D781"/>
      <c r="E781"/>
      <c r="F781"/>
    </row>
    <row r="782" spans="1:6" ht="15" x14ac:dyDescent="0.25">
      <c r="A782"/>
      <c r="B782"/>
      <c r="C782"/>
      <c r="D782"/>
      <c r="E782"/>
      <c r="F782"/>
    </row>
    <row r="783" spans="1:6" ht="15" x14ac:dyDescent="0.25">
      <c r="A783"/>
      <c r="B783"/>
      <c r="C783"/>
      <c r="D783"/>
      <c r="E783"/>
      <c r="F783"/>
    </row>
    <row r="784" spans="1:6" ht="15" x14ac:dyDescent="0.25">
      <c r="A784"/>
      <c r="B784"/>
      <c r="C784"/>
      <c r="D784"/>
      <c r="E784"/>
      <c r="F784"/>
    </row>
    <row r="785" spans="1:6" ht="15" x14ac:dyDescent="0.25">
      <c r="A785"/>
      <c r="B785"/>
      <c r="C785"/>
      <c r="D785"/>
      <c r="E785"/>
      <c r="F785"/>
    </row>
    <row r="786" spans="1:6" ht="15" x14ac:dyDescent="0.25">
      <c r="A786"/>
      <c r="B786"/>
      <c r="C786"/>
      <c r="D786"/>
      <c r="E786"/>
      <c r="F786"/>
    </row>
    <row r="787" spans="1:6" ht="15" x14ac:dyDescent="0.25">
      <c r="A787"/>
      <c r="B787"/>
      <c r="C787"/>
      <c r="D787"/>
      <c r="E787"/>
      <c r="F787"/>
    </row>
    <row r="788" spans="1:6" ht="15" x14ac:dyDescent="0.25">
      <c r="A788"/>
      <c r="B788"/>
      <c r="C788"/>
      <c r="D788"/>
      <c r="E788"/>
      <c r="F788"/>
    </row>
    <row r="789" spans="1:6" ht="15" x14ac:dyDescent="0.25">
      <c r="A789"/>
      <c r="B789"/>
      <c r="C789"/>
      <c r="D789"/>
      <c r="E789"/>
      <c r="F789"/>
    </row>
    <row r="790" spans="1:6" ht="15" x14ac:dyDescent="0.25">
      <c r="A790"/>
      <c r="B790"/>
      <c r="C790"/>
      <c r="D790"/>
      <c r="E790"/>
      <c r="F790"/>
    </row>
    <row r="791" spans="1:6" ht="15" x14ac:dyDescent="0.25">
      <c r="A791"/>
      <c r="B791"/>
      <c r="C791"/>
      <c r="D791"/>
      <c r="E791"/>
      <c r="F791"/>
    </row>
    <row r="792" spans="1:6" ht="15" x14ac:dyDescent="0.25">
      <c r="A792"/>
      <c r="B792"/>
      <c r="C792"/>
      <c r="D792"/>
      <c r="E792"/>
      <c r="F792"/>
    </row>
    <row r="793" spans="1:6" ht="15" x14ac:dyDescent="0.25">
      <c r="A793"/>
      <c r="B793"/>
      <c r="C793"/>
      <c r="D793"/>
      <c r="E793"/>
      <c r="F793"/>
    </row>
    <row r="794" spans="1:6" ht="15" x14ac:dyDescent="0.25">
      <c r="A794"/>
      <c r="B794"/>
      <c r="C794"/>
      <c r="D794"/>
      <c r="E794"/>
      <c r="F794"/>
    </row>
    <row r="795" spans="1:6" ht="15" x14ac:dyDescent="0.25">
      <c r="A795"/>
      <c r="B795"/>
      <c r="C795"/>
      <c r="D795"/>
      <c r="E795"/>
      <c r="F795"/>
    </row>
    <row r="796" spans="1:6" ht="15" x14ac:dyDescent="0.25">
      <c r="A796"/>
      <c r="B796"/>
      <c r="C796"/>
      <c r="D796"/>
      <c r="E796"/>
      <c r="F796"/>
    </row>
    <row r="797" spans="1:6" ht="15" x14ac:dyDescent="0.25">
      <c r="A797"/>
      <c r="B797"/>
      <c r="C797"/>
      <c r="D797"/>
      <c r="E797"/>
      <c r="F797"/>
    </row>
    <row r="798" spans="1:6" ht="15" x14ac:dyDescent="0.25">
      <c r="A798"/>
      <c r="B798"/>
      <c r="C798"/>
      <c r="D798"/>
      <c r="E798"/>
      <c r="F798"/>
    </row>
    <row r="799" spans="1:6" ht="15" x14ac:dyDescent="0.25">
      <c r="A799"/>
      <c r="B799"/>
      <c r="C799"/>
      <c r="D799"/>
      <c r="E799"/>
      <c r="F799"/>
    </row>
    <row r="800" spans="1:6" ht="15" x14ac:dyDescent="0.25">
      <c r="A800"/>
      <c r="B800"/>
      <c r="C800"/>
      <c r="D800"/>
      <c r="E800"/>
      <c r="F800"/>
    </row>
    <row r="801" spans="1:6" ht="15" x14ac:dyDescent="0.25">
      <c r="A801"/>
      <c r="B801"/>
      <c r="C801"/>
      <c r="D801"/>
      <c r="E801"/>
      <c r="F801"/>
    </row>
    <row r="802" spans="1:6" ht="15" x14ac:dyDescent="0.25">
      <c r="A802"/>
      <c r="B802"/>
      <c r="C802"/>
      <c r="D802"/>
      <c r="E802"/>
      <c r="F802"/>
    </row>
    <row r="803" spans="1:6" ht="15" x14ac:dyDescent="0.25">
      <c r="A803"/>
      <c r="B803"/>
      <c r="C803"/>
      <c r="D803"/>
      <c r="E803"/>
      <c r="F803"/>
    </row>
    <row r="804" spans="1:6" ht="15" x14ac:dyDescent="0.25">
      <c r="A804"/>
      <c r="B804"/>
      <c r="C804"/>
      <c r="D804"/>
      <c r="E804"/>
      <c r="F804"/>
    </row>
    <row r="805" spans="1:6" ht="15" x14ac:dyDescent="0.25">
      <c r="A805"/>
      <c r="B805"/>
      <c r="C805"/>
      <c r="D805"/>
      <c r="E805"/>
      <c r="F805"/>
    </row>
    <row r="806" spans="1:6" ht="15" x14ac:dyDescent="0.25">
      <c r="A806"/>
      <c r="B806"/>
      <c r="C806"/>
      <c r="D806"/>
      <c r="E806"/>
      <c r="F806"/>
    </row>
    <row r="807" spans="1:6" ht="15" x14ac:dyDescent="0.25">
      <c r="A807"/>
      <c r="B807"/>
      <c r="C807"/>
      <c r="D807"/>
      <c r="E807"/>
      <c r="F807"/>
    </row>
    <row r="808" spans="1:6" ht="15" x14ac:dyDescent="0.25">
      <c r="A808"/>
      <c r="B808"/>
      <c r="C808"/>
      <c r="D808"/>
      <c r="E808"/>
      <c r="F808"/>
    </row>
    <row r="809" spans="1:6" ht="15" x14ac:dyDescent="0.25">
      <c r="A809"/>
      <c r="B809"/>
      <c r="C809"/>
      <c r="D809"/>
      <c r="E809"/>
      <c r="F809"/>
    </row>
    <row r="810" spans="1:6" ht="15" x14ac:dyDescent="0.25">
      <c r="A810"/>
      <c r="B810"/>
      <c r="C810"/>
      <c r="D810"/>
      <c r="E810"/>
      <c r="F810"/>
    </row>
    <row r="811" spans="1:6" ht="15" x14ac:dyDescent="0.25">
      <c r="A811"/>
      <c r="B811"/>
      <c r="C811"/>
      <c r="D811"/>
      <c r="E811"/>
      <c r="F811"/>
    </row>
    <row r="812" spans="1:6" ht="15" x14ac:dyDescent="0.25">
      <c r="A812"/>
      <c r="B812"/>
      <c r="C812"/>
      <c r="D812"/>
      <c r="E812"/>
      <c r="F812"/>
    </row>
    <row r="813" spans="1:6" ht="15" x14ac:dyDescent="0.25">
      <c r="A813"/>
      <c r="B813"/>
      <c r="C813"/>
      <c r="D813"/>
      <c r="E813"/>
      <c r="F813"/>
    </row>
    <row r="814" spans="1:6" ht="15" x14ac:dyDescent="0.25">
      <c r="A814"/>
      <c r="B814"/>
      <c r="C814"/>
      <c r="D814"/>
      <c r="E814"/>
      <c r="F814"/>
    </row>
    <row r="815" spans="1:6" ht="15" x14ac:dyDescent="0.25">
      <c r="A815"/>
      <c r="B815"/>
      <c r="C815"/>
      <c r="D815"/>
      <c r="E815"/>
      <c r="F815"/>
    </row>
    <row r="816" spans="1:6" ht="15" x14ac:dyDescent="0.25">
      <c r="A816"/>
      <c r="B816"/>
      <c r="C816"/>
      <c r="D816"/>
      <c r="E816"/>
      <c r="F816"/>
    </row>
    <row r="817" spans="1:6" ht="15" x14ac:dyDescent="0.25">
      <c r="A817"/>
      <c r="B817"/>
      <c r="C817"/>
      <c r="D817"/>
      <c r="E817"/>
      <c r="F817"/>
    </row>
    <row r="818" spans="1:6" ht="15" x14ac:dyDescent="0.25">
      <c r="A818"/>
      <c r="B818"/>
      <c r="C818"/>
      <c r="D818"/>
      <c r="E818"/>
      <c r="F818"/>
    </row>
    <row r="819" spans="1:6" ht="15" x14ac:dyDescent="0.25">
      <c r="A819"/>
      <c r="B819"/>
      <c r="C819"/>
      <c r="D819"/>
      <c r="E819"/>
      <c r="F819"/>
    </row>
    <row r="820" spans="1:6" ht="15" x14ac:dyDescent="0.25">
      <c r="A820"/>
      <c r="B820"/>
      <c r="C820"/>
      <c r="D820"/>
      <c r="E820"/>
      <c r="F820"/>
    </row>
    <row r="821" spans="1:6" ht="15" x14ac:dyDescent="0.25">
      <c r="A821"/>
      <c r="B821"/>
      <c r="C821"/>
      <c r="D821"/>
      <c r="E821"/>
      <c r="F821"/>
    </row>
    <row r="822" spans="1:6" ht="15" x14ac:dyDescent="0.25">
      <c r="A822"/>
      <c r="B822"/>
      <c r="C822"/>
      <c r="D822"/>
      <c r="E822"/>
      <c r="F822"/>
    </row>
    <row r="823" spans="1:6" ht="15" x14ac:dyDescent="0.25">
      <c r="A823"/>
      <c r="B823"/>
      <c r="C823"/>
      <c r="D823"/>
      <c r="E823"/>
      <c r="F823"/>
    </row>
    <row r="824" spans="1:6" ht="15" x14ac:dyDescent="0.25">
      <c r="A824"/>
      <c r="B824"/>
      <c r="C824"/>
      <c r="D824"/>
      <c r="E824"/>
      <c r="F824"/>
    </row>
    <row r="825" spans="1:6" ht="15" x14ac:dyDescent="0.25">
      <c r="A825"/>
      <c r="B825"/>
      <c r="C825"/>
      <c r="D825"/>
      <c r="E825"/>
      <c r="F825"/>
    </row>
    <row r="826" spans="1:6" ht="15" x14ac:dyDescent="0.25">
      <c r="A826"/>
      <c r="B826"/>
      <c r="C826"/>
      <c r="D826"/>
      <c r="E826"/>
      <c r="F826"/>
    </row>
    <row r="827" spans="1:6" ht="15" x14ac:dyDescent="0.25">
      <c r="A827"/>
      <c r="B827"/>
      <c r="C827"/>
      <c r="D827"/>
      <c r="E827"/>
      <c r="F827"/>
    </row>
    <row r="828" spans="1:6" ht="15" x14ac:dyDescent="0.25">
      <c r="A828"/>
      <c r="B828"/>
      <c r="C828"/>
      <c r="D828"/>
      <c r="E828"/>
      <c r="F828"/>
    </row>
    <row r="829" spans="1:6" ht="15" x14ac:dyDescent="0.25">
      <c r="A829"/>
      <c r="B829"/>
      <c r="C829"/>
      <c r="D829"/>
      <c r="E829"/>
      <c r="F829"/>
    </row>
    <row r="830" spans="1:6" ht="15" x14ac:dyDescent="0.25">
      <c r="A830"/>
      <c r="B830"/>
      <c r="C830"/>
      <c r="D830"/>
      <c r="E830"/>
      <c r="F830"/>
    </row>
    <row r="831" spans="1:6" ht="15" x14ac:dyDescent="0.25">
      <c r="A831"/>
      <c r="B831"/>
      <c r="C831"/>
      <c r="D831"/>
      <c r="E831"/>
      <c r="F831"/>
    </row>
    <row r="832" spans="1:6" ht="15" x14ac:dyDescent="0.25">
      <c r="A832"/>
      <c r="B832"/>
      <c r="C832"/>
      <c r="D832"/>
      <c r="E832"/>
      <c r="F832"/>
    </row>
    <row r="833" spans="1:6" ht="15" x14ac:dyDescent="0.25">
      <c r="A833"/>
      <c r="B833"/>
      <c r="C833"/>
      <c r="D833"/>
      <c r="E833"/>
      <c r="F833"/>
    </row>
    <row r="834" spans="1:6" ht="15" x14ac:dyDescent="0.25">
      <c r="A834"/>
      <c r="B834"/>
      <c r="C834"/>
      <c r="D834"/>
      <c r="E834"/>
      <c r="F834"/>
    </row>
    <row r="835" spans="1:6" ht="15" x14ac:dyDescent="0.25">
      <c r="A835"/>
      <c r="B835"/>
      <c r="C835"/>
      <c r="D835"/>
      <c r="E835"/>
      <c r="F835"/>
    </row>
    <row r="836" spans="1:6" ht="15" x14ac:dyDescent="0.25">
      <c r="A836"/>
      <c r="B836"/>
      <c r="C836"/>
      <c r="D836"/>
      <c r="E836"/>
      <c r="F836"/>
    </row>
    <row r="837" spans="1:6" ht="15" x14ac:dyDescent="0.25">
      <c r="A837"/>
      <c r="B837"/>
      <c r="C837"/>
      <c r="D837"/>
      <c r="E837"/>
      <c r="F837"/>
    </row>
    <row r="838" spans="1:6" ht="15" x14ac:dyDescent="0.25">
      <c r="A838"/>
      <c r="B838"/>
      <c r="C838"/>
      <c r="D838"/>
      <c r="E838"/>
      <c r="F838"/>
    </row>
    <row r="839" spans="1:6" ht="15" x14ac:dyDescent="0.25">
      <c r="A839"/>
      <c r="B839"/>
      <c r="C839"/>
      <c r="D839"/>
      <c r="E839"/>
      <c r="F839"/>
    </row>
    <row r="840" spans="1:6" ht="15" x14ac:dyDescent="0.25">
      <c r="A840"/>
      <c r="B840"/>
      <c r="C840"/>
      <c r="D840"/>
      <c r="E840"/>
      <c r="F840"/>
    </row>
    <row r="841" spans="1:6" ht="15" x14ac:dyDescent="0.25">
      <c r="A841"/>
      <c r="B841"/>
      <c r="C841"/>
      <c r="D841"/>
      <c r="E841"/>
      <c r="F841"/>
    </row>
    <row r="842" spans="1:6" ht="15" x14ac:dyDescent="0.25">
      <c r="A842"/>
      <c r="B842"/>
      <c r="C842"/>
      <c r="D842"/>
      <c r="E842"/>
      <c r="F842"/>
    </row>
    <row r="843" spans="1:6" ht="15" x14ac:dyDescent="0.25">
      <c r="A843"/>
      <c r="B843"/>
      <c r="C843"/>
      <c r="D843"/>
      <c r="E843"/>
      <c r="F843"/>
    </row>
    <row r="844" spans="1:6" ht="15" x14ac:dyDescent="0.25">
      <c r="A844"/>
      <c r="B844"/>
      <c r="C844"/>
      <c r="D844"/>
      <c r="E844"/>
      <c r="F844"/>
    </row>
    <row r="845" spans="1:6" ht="15" x14ac:dyDescent="0.25">
      <c r="A845"/>
      <c r="B845"/>
      <c r="C845"/>
      <c r="D845"/>
      <c r="E845"/>
      <c r="F845"/>
    </row>
    <row r="846" spans="1:6" ht="15" x14ac:dyDescent="0.25">
      <c r="A846"/>
      <c r="B846"/>
      <c r="C846"/>
      <c r="D846"/>
      <c r="E846"/>
      <c r="F846"/>
    </row>
    <row r="847" spans="1:6" ht="15" x14ac:dyDescent="0.25">
      <c r="A847"/>
      <c r="B847"/>
      <c r="C847"/>
      <c r="D847"/>
      <c r="E847"/>
      <c r="F847"/>
    </row>
    <row r="848" spans="1:6" ht="15" x14ac:dyDescent="0.25">
      <c r="A848"/>
      <c r="B848"/>
      <c r="C848"/>
      <c r="D848"/>
      <c r="E848"/>
      <c r="F848"/>
    </row>
    <row r="849" spans="1:6" ht="15" x14ac:dyDescent="0.25">
      <c r="A849"/>
      <c r="B849"/>
      <c r="C849"/>
      <c r="D849"/>
      <c r="E849"/>
      <c r="F849"/>
    </row>
    <row r="850" spans="1:6" ht="15" x14ac:dyDescent="0.25">
      <c r="A850"/>
      <c r="B850"/>
      <c r="C850"/>
      <c r="D850"/>
      <c r="E850"/>
      <c r="F850"/>
    </row>
    <row r="851" spans="1:6" ht="15" x14ac:dyDescent="0.25">
      <c r="A851"/>
      <c r="B851"/>
      <c r="C851"/>
      <c r="D851"/>
      <c r="E851"/>
      <c r="F851"/>
    </row>
    <row r="852" spans="1:6" ht="15" x14ac:dyDescent="0.25">
      <c r="A852"/>
      <c r="B852"/>
      <c r="C852"/>
      <c r="D852"/>
      <c r="E852"/>
      <c r="F852"/>
    </row>
    <row r="853" spans="1:6" ht="15" x14ac:dyDescent="0.25">
      <c r="A853"/>
      <c r="B853"/>
      <c r="C853"/>
      <c r="D853"/>
      <c r="E853"/>
      <c r="F853"/>
    </row>
    <row r="854" spans="1:6" ht="15" x14ac:dyDescent="0.25">
      <c r="A854"/>
      <c r="B854"/>
      <c r="C854"/>
      <c r="D854"/>
      <c r="E854"/>
      <c r="F854"/>
    </row>
    <row r="855" spans="1:6" ht="15" x14ac:dyDescent="0.25">
      <c r="A855"/>
      <c r="B855"/>
      <c r="C855"/>
      <c r="D855"/>
      <c r="E855"/>
      <c r="F855"/>
    </row>
    <row r="856" spans="1:6" ht="15" x14ac:dyDescent="0.25">
      <c r="A856"/>
      <c r="B856"/>
      <c r="C856"/>
      <c r="D856"/>
      <c r="E856"/>
      <c r="F856"/>
    </row>
    <row r="857" spans="1:6" ht="15" x14ac:dyDescent="0.25">
      <c r="A857"/>
      <c r="B857"/>
      <c r="C857"/>
      <c r="D857"/>
      <c r="E857"/>
      <c r="F857"/>
    </row>
    <row r="858" spans="1:6" ht="15" x14ac:dyDescent="0.25">
      <c r="A858"/>
      <c r="B858"/>
      <c r="C858"/>
      <c r="D858"/>
      <c r="E858"/>
      <c r="F858"/>
    </row>
    <row r="859" spans="1:6" ht="15" x14ac:dyDescent="0.25">
      <c r="A859"/>
      <c r="B859"/>
      <c r="C859"/>
      <c r="D859"/>
      <c r="E859"/>
      <c r="F859"/>
    </row>
    <row r="860" spans="1:6" ht="15" x14ac:dyDescent="0.25">
      <c r="A860"/>
      <c r="B860"/>
      <c r="C860"/>
      <c r="D860"/>
      <c r="E860"/>
      <c r="F860"/>
    </row>
    <row r="861" spans="1:6" ht="15" x14ac:dyDescent="0.25">
      <c r="A861"/>
      <c r="B861"/>
      <c r="C861"/>
      <c r="D861"/>
      <c r="E861"/>
      <c r="F861"/>
    </row>
    <row r="862" spans="1:6" ht="15" x14ac:dyDescent="0.25">
      <c r="A862"/>
      <c r="B862"/>
      <c r="C862"/>
      <c r="D862"/>
      <c r="E862"/>
      <c r="F862"/>
    </row>
    <row r="863" spans="1:6" ht="15" x14ac:dyDescent="0.25">
      <c r="A863"/>
      <c r="B863"/>
      <c r="C863"/>
      <c r="D863"/>
      <c r="E863"/>
      <c r="F863"/>
    </row>
    <row r="864" spans="1:6" ht="15" x14ac:dyDescent="0.25">
      <c r="A864"/>
      <c r="B864"/>
      <c r="C864"/>
      <c r="D864"/>
      <c r="E864"/>
      <c r="F864"/>
    </row>
    <row r="865" spans="1:6" ht="15" x14ac:dyDescent="0.25">
      <c r="A865"/>
      <c r="B865"/>
      <c r="C865"/>
      <c r="D865"/>
      <c r="E865"/>
      <c r="F865"/>
    </row>
    <row r="866" spans="1:6" ht="15" x14ac:dyDescent="0.25">
      <c r="A866"/>
      <c r="B866"/>
      <c r="C866"/>
      <c r="D866"/>
      <c r="E866"/>
      <c r="F866"/>
    </row>
    <row r="867" spans="1:6" ht="15" x14ac:dyDescent="0.25">
      <c r="A867"/>
      <c r="B867"/>
      <c r="C867"/>
      <c r="D867"/>
      <c r="E867"/>
      <c r="F867"/>
    </row>
    <row r="868" spans="1:6" ht="15" x14ac:dyDescent="0.25">
      <c r="A868"/>
      <c r="B868"/>
      <c r="C868"/>
      <c r="D868"/>
      <c r="E868"/>
      <c r="F868"/>
    </row>
    <row r="869" spans="1:6" ht="15" x14ac:dyDescent="0.25">
      <c r="A869"/>
      <c r="B869"/>
      <c r="C869"/>
      <c r="D869"/>
      <c r="E869"/>
      <c r="F869"/>
    </row>
    <row r="870" spans="1:6" ht="15" x14ac:dyDescent="0.25">
      <c r="A870"/>
      <c r="B870"/>
      <c r="C870"/>
      <c r="D870"/>
      <c r="E870"/>
      <c r="F870"/>
    </row>
    <row r="871" spans="1:6" ht="15" x14ac:dyDescent="0.25">
      <c r="A871"/>
      <c r="B871"/>
      <c r="C871"/>
      <c r="D871"/>
      <c r="E871"/>
      <c r="F871"/>
    </row>
    <row r="872" spans="1:6" ht="15" x14ac:dyDescent="0.25">
      <c r="A872"/>
      <c r="B872"/>
      <c r="C872"/>
      <c r="D872"/>
      <c r="E872"/>
      <c r="F872"/>
    </row>
    <row r="873" spans="1:6" ht="15" x14ac:dyDescent="0.25">
      <c r="A873"/>
      <c r="B873"/>
      <c r="C873"/>
      <c r="D873"/>
      <c r="E873"/>
      <c r="F873"/>
    </row>
    <row r="874" spans="1:6" ht="15" x14ac:dyDescent="0.25">
      <c r="A874"/>
      <c r="B874"/>
      <c r="C874"/>
      <c r="D874"/>
      <c r="E874"/>
      <c r="F874"/>
    </row>
    <row r="875" spans="1:6" ht="15" x14ac:dyDescent="0.25">
      <c r="A875"/>
      <c r="B875"/>
      <c r="C875"/>
      <c r="D875"/>
      <c r="E875"/>
      <c r="F875"/>
    </row>
    <row r="876" spans="1:6" ht="15" x14ac:dyDescent="0.25">
      <c r="A876"/>
      <c r="B876"/>
      <c r="C876"/>
      <c r="D876"/>
      <c r="E876"/>
      <c r="F876"/>
    </row>
    <row r="877" spans="1:6" ht="15" x14ac:dyDescent="0.25">
      <c r="A877"/>
      <c r="B877"/>
      <c r="C877"/>
      <c r="D877"/>
      <c r="E877"/>
      <c r="F877"/>
    </row>
    <row r="878" spans="1:6" ht="15" x14ac:dyDescent="0.25">
      <c r="A878"/>
      <c r="B878"/>
      <c r="C878"/>
      <c r="D878"/>
      <c r="E878"/>
      <c r="F878"/>
    </row>
    <row r="879" spans="1:6" ht="15" x14ac:dyDescent="0.25">
      <c r="A879"/>
      <c r="B879"/>
      <c r="C879"/>
      <c r="D879"/>
      <c r="E879"/>
      <c r="F879"/>
    </row>
    <row r="880" spans="1:6" ht="15" x14ac:dyDescent="0.25">
      <c r="A880"/>
      <c r="B880"/>
      <c r="C880"/>
      <c r="D880"/>
      <c r="E880"/>
      <c r="F880"/>
    </row>
    <row r="881" spans="1:6" ht="15" x14ac:dyDescent="0.25">
      <c r="A881"/>
      <c r="B881"/>
      <c r="C881"/>
      <c r="D881"/>
      <c r="E881"/>
      <c r="F881"/>
    </row>
    <row r="882" spans="1:6" ht="15" x14ac:dyDescent="0.25">
      <c r="A882"/>
      <c r="B882"/>
      <c r="C882"/>
      <c r="D882"/>
      <c r="E882"/>
      <c r="F882"/>
    </row>
    <row r="883" spans="1:6" ht="15" x14ac:dyDescent="0.25">
      <c r="A883"/>
      <c r="B883"/>
      <c r="C883"/>
      <c r="D883"/>
      <c r="E883"/>
      <c r="F883"/>
    </row>
    <row r="884" spans="1:6" ht="15" x14ac:dyDescent="0.25">
      <c r="A884"/>
      <c r="B884"/>
      <c r="C884"/>
      <c r="D884"/>
      <c r="E884"/>
      <c r="F884"/>
    </row>
    <row r="885" spans="1:6" ht="15" x14ac:dyDescent="0.25">
      <c r="A885"/>
      <c r="B885"/>
      <c r="C885"/>
      <c r="D885"/>
      <c r="E885"/>
      <c r="F885"/>
    </row>
    <row r="886" spans="1:6" ht="15" x14ac:dyDescent="0.25">
      <c r="A886"/>
      <c r="B886"/>
      <c r="C886"/>
      <c r="D886"/>
      <c r="E886"/>
      <c r="F886"/>
    </row>
    <row r="887" spans="1:6" ht="15" x14ac:dyDescent="0.25">
      <c r="A887"/>
      <c r="B887"/>
      <c r="C887"/>
      <c r="D887"/>
      <c r="E887"/>
      <c r="F887"/>
    </row>
    <row r="888" spans="1:6" ht="15" x14ac:dyDescent="0.25">
      <c r="A888"/>
      <c r="B888"/>
      <c r="C888"/>
      <c r="D888"/>
      <c r="E888"/>
      <c r="F888"/>
    </row>
    <row r="889" spans="1:6" ht="15" x14ac:dyDescent="0.25">
      <c r="A889"/>
      <c r="B889"/>
      <c r="C889"/>
      <c r="D889"/>
      <c r="E889"/>
      <c r="F889"/>
    </row>
    <row r="890" spans="1:6" ht="15" x14ac:dyDescent="0.25">
      <c r="A890"/>
      <c r="B890"/>
      <c r="C890"/>
      <c r="D890"/>
      <c r="E890"/>
      <c r="F890"/>
    </row>
    <row r="891" spans="1:6" ht="15" x14ac:dyDescent="0.25">
      <c r="A891"/>
      <c r="B891"/>
      <c r="C891"/>
      <c r="D891"/>
      <c r="E891"/>
      <c r="F891"/>
    </row>
    <row r="892" spans="1:6" ht="15" x14ac:dyDescent="0.25">
      <c r="A892"/>
      <c r="B892"/>
      <c r="C892"/>
      <c r="D892"/>
      <c r="E892"/>
      <c r="F892"/>
    </row>
    <row r="893" spans="1:6" ht="15" x14ac:dyDescent="0.25">
      <c r="A893"/>
      <c r="B893"/>
      <c r="C893"/>
      <c r="D893"/>
      <c r="E893"/>
      <c r="F893"/>
    </row>
    <row r="894" spans="1:6" ht="15" x14ac:dyDescent="0.25">
      <c r="A894"/>
      <c r="B894"/>
      <c r="C894"/>
      <c r="D894"/>
      <c r="E894"/>
      <c r="F894"/>
    </row>
    <row r="895" spans="1:6" ht="15" x14ac:dyDescent="0.25">
      <c r="A895"/>
      <c r="B895"/>
      <c r="C895"/>
      <c r="D895"/>
      <c r="E895"/>
      <c r="F895"/>
    </row>
    <row r="896" spans="1:6" ht="15" x14ac:dyDescent="0.25">
      <c r="A896"/>
      <c r="B896"/>
      <c r="C896"/>
      <c r="D896"/>
      <c r="E896"/>
      <c r="F896"/>
    </row>
    <row r="897" spans="1:6" ht="15" x14ac:dyDescent="0.25">
      <c r="A897"/>
      <c r="B897"/>
      <c r="C897"/>
      <c r="D897"/>
      <c r="E897"/>
      <c r="F897"/>
    </row>
    <row r="898" spans="1:6" ht="15" x14ac:dyDescent="0.25">
      <c r="A898"/>
      <c r="B898"/>
      <c r="C898"/>
      <c r="D898"/>
      <c r="E898"/>
      <c r="F898"/>
    </row>
    <row r="899" spans="1:6" ht="15" x14ac:dyDescent="0.25">
      <c r="A899"/>
      <c r="B899"/>
      <c r="C899"/>
      <c r="D899"/>
      <c r="E899"/>
      <c r="F899"/>
    </row>
    <row r="900" spans="1:6" ht="15" x14ac:dyDescent="0.25">
      <c r="A900"/>
      <c r="B900"/>
      <c r="C900"/>
      <c r="D900"/>
      <c r="E900"/>
      <c r="F900"/>
    </row>
    <row r="901" spans="1:6" ht="15" x14ac:dyDescent="0.25">
      <c r="A901"/>
      <c r="B901"/>
      <c r="C901"/>
      <c r="D901"/>
      <c r="E901"/>
      <c r="F901"/>
    </row>
    <row r="902" spans="1:6" ht="15" x14ac:dyDescent="0.25">
      <c r="A902"/>
      <c r="B902"/>
      <c r="C902"/>
      <c r="D902"/>
      <c r="E902"/>
      <c r="F902"/>
    </row>
    <row r="903" spans="1:6" ht="15" x14ac:dyDescent="0.25">
      <c r="A903"/>
      <c r="B903"/>
      <c r="C903"/>
      <c r="D903"/>
      <c r="E903"/>
      <c r="F903"/>
    </row>
    <row r="904" spans="1:6" ht="15" x14ac:dyDescent="0.25">
      <c r="A904"/>
      <c r="B904"/>
      <c r="C904"/>
      <c r="D904"/>
      <c r="E904"/>
      <c r="F904"/>
    </row>
    <row r="905" spans="1:6" ht="15" x14ac:dyDescent="0.25">
      <c r="A905"/>
      <c r="B905"/>
      <c r="C905"/>
      <c r="D905"/>
      <c r="E905"/>
      <c r="F905"/>
    </row>
    <row r="906" spans="1:6" ht="15" x14ac:dyDescent="0.25">
      <c r="A906"/>
      <c r="B906"/>
      <c r="C906"/>
      <c r="D906"/>
      <c r="E906"/>
      <c r="F906"/>
    </row>
    <row r="907" spans="1:6" ht="15" x14ac:dyDescent="0.25">
      <c r="A907"/>
      <c r="B907"/>
      <c r="C907"/>
      <c r="D907"/>
      <c r="E907"/>
      <c r="F907"/>
    </row>
    <row r="908" spans="1:6" ht="15" x14ac:dyDescent="0.25">
      <c r="A908"/>
      <c r="B908"/>
      <c r="C908"/>
      <c r="D908"/>
      <c r="E908"/>
      <c r="F908"/>
    </row>
    <row r="909" spans="1:6" ht="15" x14ac:dyDescent="0.25">
      <c r="A909"/>
      <c r="B909"/>
      <c r="C909"/>
      <c r="D909"/>
      <c r="E909"/>
      <c r="F909"/>
    </row>
    <row r="910" spans="1:6" ht="15" x14ac:dyDescent="0.25">
      <c r="A910"/>
      <c r="B910"/>
      <c r="C910"/>
      <c r="D910"/>
      <c r="E910"/>
      <c r="F910"/>
    </row>
    <row r="911" spans="1:6" ht="15" x14ac:dyDescent="0.25">
      <c r="A911"/>
      <c r="B911"/>
      <c r="C911"/>
      <c r="D911"/>
      <c r="E911"/>
      <c r="F911"/>
    </row>
    <row r="912" spans="1:6" ht="15" x14ac:dyDescent="0.25">
      <c r="A912"/>
      <c r="B912"/>
      <c r="C912"/>
      <c r="D912"/>
      <c r="E912"/>
      <c r="F912"/>
    </row>
    <row r="913" spans="1:6" ht="15" x14ac:dyDescent="0.25">
      <c r="A913"/>
      <c r="B913"/>
      <c r="C913"/>
      <c r="D913"/>
      <c r="E913"/>
      <c r="F913"/>
    </row>
    <row r="914" spans="1:6" ht="15" x14ac:dyDescent="0.25">
      <c r="A914"/>
      <c r="B914"/>
      <c r="C914"/>
      <c r="D914"/>
      <c r="E914"/>
      <c r="F914"/>
    </row>
    <row r="915" spans="1:6" ht="15" x14ac:dyDescent="0.25">
      <c r="A915"/>
      <c r="B915"/>
      <c r="C915"/>
      <c r="D915"/>
      <c r="E915"/>
      <c r="F915"/>
    </row>
    <row r="916" spans="1:6" ht="15" x14ac:dyDescent="0.25">
      <c r="A916"/>
      <c r="B916"/>
      <c r="C916"/>
      <c r="D916"/>
      <c r="E916"/>
      <c r="F916"/>
    </row>
    <row r="917" spans="1:6" ht="15" x14ac:dyDescent="0.25">
      <c r="A917"/>
      <c r="B917"/>
      <c r="C917"/>
      <c r="D917"/>
      <c r="E917"/>
      <c r="F917"/>
    </row>
    <row r="918" spans="1:6" ht="15" x14ac:dyDescent="0.25">
      <c r="A918"/>
      <c r="B918"/>
      <c r="C918"/>
      <c r="D918"/>
      <c r="E918"/>
      <c r="F918"/>
    </row>
    <row r="919" spans="1:6" ht="15" x14ac:dyDescent="0.25">
      <c r="A919"/>
      <c r="B919"/>
      <c r="C919"/>
      <c r="D919"/>
      <c r="E919"/>
      <c r="F919"/>
    </row>
    <row r="920" spans="1:6" ht="15" x14ac:dyDescent="0.25">
      <c r="A920"/>
      <c r="B920"/>
      <c r="C920"/>
      <c r="D920"/>
      <c r="E920"/>
      <c r="F920"/>
    </row>
    <row r="921" spans="1:6" ht="15" x14ac:dyDescent="0.25">
      <c r="A921"/>
      <c r="B921"/>
      <c r="C921"/>
      <c r="D921"/>
      <c r="E921"/>
      <c r="F921"/>
    </row>
    <row r="922" spans="1:6" ht="15" x14ac:dyDescent="0.25">
      <c r="A922"/>
      <c r="B922"/>
      <c r="C922"/>
      <c r="D922"/>
      <c r="E922"/>
      <c r="F922"/>
    </row>
    <row r="923" spans="1:6" ht="15" x14ac:dyDescent="0.25">
      <c r="A923"/>
      <c r="B923"/>
      <c r="C923"/>
      <c r="D923"/>
      <c r="E923"/>
      <c r="F923"/>
    </row>
    <row r="924" spans="1:6" ht="15" x14ac:dyDescent="0.25">
      <c r="A924"/>
      <c r="B924"/>
      <c r="C924"/>
      <c r="D924"/>
      <c r="E924"/>
      <c r="F924"/>
    </row>
    <row r="925" spans="1:6" ht="15" x14ac:dyDescent="0.25">
      <c r="A925"/>
      <c r="B925"/>
      <c r="C925"/>
      <c r="D925"/>
      <c r="E925"/>
      <c r="F925"/>
    </row>
    <row r="926" spans="1:6" ht="15" x14ac:dyDescent="0.25">
      <c r="A926"/>
      <c r="B926"/>
      <c r="C926"/>
      <c r="D926"/>
      <c r="E926"/>
      <c r="F926"/>
    </row>
    <row r="927" spans="1:6" ht="15" x14ac:dyDescent="0.25">
      <c r="A927"/>
      <c r="B927"/>
      <c r="C927"/>
      <c r="D927"/>
      <c r="E927"/>
      <c r="F927"/>
    </row>
    <row r="928" spans="1:6" ht="15" x14ac:dyDescent="0.25">
      <c r="A928"/>
      <c r="B928"/>
      <c r="C928"/>
      <c r="D928"/>
      <c r="E928"/>
      <c r="F928"/>
    </row>
    <row r="929" spans="1:6" ht="15" x14ac:dyDescent="0.25">
      <c r="A929"/>
      <c r="B929"/>
      <c r="C929"/>
      <c r="D929"/>
      <c r="E929"/>
      <c r="F929"/>
    </row>
    <row r="930" spans="1:6" ht="15" x14ac:dyDescent="0.25">
      <c r="A930"/>
      <c r="B930"/>
      <c r="C930"/>
      <c r="D930"/>
      <c r="E930"/>
      <c r="F930"/>
    </row>
    <row r="931" spans="1:6" ht="15" x14ac:dyDescent="0.25">
      <c r="A931"/>
      <c r="B931"/>
      <c r="C931"/>
      <c r="D931"/>
      <c r="E931"/>
      <c r="F931"/>
    </row>
    <row r="932" spans="1:6" ht="15" x14ac:dyDescent="0.25">
      <c r="A932"/>
      <c r="B932"/>
      <c r="C932"/>
      <c r="D932"/>
      <c r="E932"/>
      <c r="F932"/>
    </row>
    <row r="933" spans="1:6" ht="15" x14ac:dyDescent="0.25">
      <c r="A933"/>
      <c r="B933"/>
      <c r="C933"/>
      <c r="D933"/>
      <c r="E933"/>
      <c r="F933"/>
    </row>
    <row r="934" spans="1:6" ht="15" x14ac:dyDescent="0.25">
      <c r="A934"/>
      <c r="B934"/>
      <c r="C934"/>
      <c r="D934"/>
      <c r="E934"/>
      <c r="F934"/>
    </row>
    <row r="935" spans="1:6" ht="15" x14ac:dyDescent="0.25">
      <c r="A935"/>
      <c r="B935"/>
      <c r="C935"/>
      <c r="D935"/>
      <c r="E935"/>
      <c r="F935"/>
    </row>
    <row r="936" spans="1:6" ht="15" x14ac:dyDescent="0.25">
      <c r="A936"/>
      <c r="B936"/>
      <c r="C936"/>
      <c r="D936"/>
      <c r="E936"/>
      <c r="F936"/>
    </row>
    <row r="937" spans="1:6" ht="15" x14ac:dyDescent="0.25">
      <c r="A937"/>
      <c r="B937"/>
      <c r="C937"/>
      <c r="D937"/>
      <c r="E937"/>
      <c r="F937"/>
    </row>
    <row r="938" spans="1:6" ht="15" x14ac:dyDescent="0.25">
      <c r="A938"/>
      <c r="B938"/>
      <c r="C938"/>
      <c r="D938"/>
      <c r="E938"/>
      <c r="F938"/>
    </row>
    <row r="939" spans="1:6" ht="15" x14ac:dyDescent="0.25">
      <c r="A939"/>
      <c r="B939"/>
      <c r="C939"/>
      <c r="D939"/>
      <c r="E939"/>
      <c r="F939"/>
    </row>
    <row r="940" spans="1:6" ht="15" x14ac:dyDescent="0.25">
      <c r="A940"/>
      <c r="B940"/>
      <c r="C940"/>
      <c r="D940"/>
      <c r="E940"/>
      <c r="F940"/>
    </row>
    <row r="941" spans="1:6" ht="15" x14ac:dyDescent="0.25">
      <c r="A941"/>
      <c r="B941"/>
      <c r="C941"/>
      <c r="D941"/>
      <c r="E941"/>
      <c r="F941"/>
    </row>
    <row r="942" spans="1:6" ht="15" x14ac:dyDescent="0.25">
      <c r="A942"/>
      <c r="B942"/>
      <c r="C942"/>
      <c r="D942"/>
      <c r="E942"/>
      <c r="F942"/>
    </row>
    <row r="943" spans="1:6" ht="15" x14ac:dyDescent="0.25">
      <c r="A943"/>
      <c r="B943"/>
      <c r="C943"/>
      <c r="D943"/>
      <c r="E943"/>
      <c r="F943"/>
    </row>
    <row r="944" spans="1:6" ht="15" x14ac:dyDescent="0.25">
      <c r="A944"/>
      <c r="B944"/>
      <c r="C944"/>
      <c r="D944"/>
      <c r="E944"/>
      <c r="F944"/>
    </row>
    <row r="945" spans="1:6" ht="15" x14ac:dyDescent="0.25">
      <c r="A945"/>
      <c r="B945"/>
      <c r="C945"/>
      <c r="D945"/>
      <c r="E945"/>
      <c r="F945"/>
    </row>
    <row r="946" spans="1:6" ht="15" x14ac:dyDescent="0.25">
      <c r="A946"/>
      <c r="B946"/>
      <c r="C946"/>
      <c r="D946"/>
      <c r="E946"/>
      <c r="F946"/>
    </row>
    <row r="947" spans="1:6" ht="15" x14ac:dyDescent="0.25">
      <c r="A947"/>
      <c r="B947"/>
      <c r="C947"/>
      <c r="D947"/>
      <c r="E947"/>
      <c r="F947"/>
    </row>
    <row r="948" spans="1:6" ht="15" x14ac:dyDescent="0.25">
      <c r="A948"/>
      <c r="B948"/>
      <c r="C948"/>
      <c r="D948"/>
      <c r="E948"/>
      <c r="F948"/>
    </row>
    <row r="949" spans="1:6" ht="15" x14ac:dyDescent="0.25">
      <c r="A949"/>
      <c r="B949"/>
      <c r="C949"/>
      <c r="D949"/>
      <c r="E949"/>
      <c r="F949"/>
    </row>
    <row r="950" spans="1:6" ht="15" x14ac:dyDescent="0.25">
      <c r="A950"/>
      <c r="B950"/>
      <c r="C950"/>
      <c r="D950"/>
      <c r="E950"/>
      <c r="F950"/>
    </row>
    <row r="951" spans="1:6" ht="15" x14ac:dyDescent="0.25">
      <c r="A951"/>
      <c r="B951"/>
      <c r="C951"/>
      <c r="D951"/>
      <c r="E951"/>
      <c r="F951"/>
    </row>
    <row r="952" spans="1:6" ht="15" x14ac:dyDescent="0.25">
      <c r="A952"/>
      <c r="B952"/>
      <c r="C952"/>
      <c r="D952"/>
      <c r="E952"/>
      <c r="F952"/>
    </row>
    <row r="953" spans="1:6" ht="15" x14ac:dyDescent="0.25">
      <c r="A953"/>
      <c r="B953"/>
      <c r="C953"/>
      <c r="D953"/>
      <c r="E953"/>
      <c r="F953"/>
    </row>
    <row r="954" spans="1:6" ht="15" x14ac:dyDescent="0.25">
      <c r="A954"/>
      <c r="B954"/>
      <c r="C954"/>
      <c r="D954"/>
      <c r="E954"/>
      <c r="F954"/>
    </row>
    <row r="955" spans="1:6" ht="15" x14ac:dyDescent="0.25">
      <c r="A955"/>
      <c r="B955"/>
      <c r="C955"/>
      <c r="D955"/>
      <c r="E955"/>
      <c r="F955"/>
    </row>
    <row r="956" spans="1:6" ht="15" x14ac:dyDescent="0.25">
      <c r="A956"/>
      <c r="B956"/>
      <c r="C956"/>
      <c r="D956"/>
      <c r="E956"/>
      <c r="F956"/>
    </row>
    <row r="957" spans="1:6" ht="15" x14ac:dyDescent="0.25">
      <c r="A957"/>
      <c r="B957"/>
      <c r="C957"/>
      <c r="D957"/>
      <c r="E957"/>
      <c r="F957"/>
    </row>
    <row r="958" spans="1:6" ht="15" x14ac:dyDescent="0.25">
      <c r="A958"/>
      <c r="B958"/>
      <c r="C958"/>
      <c r="D958"/>
      <c r="E958"/>
      <c r="F958"/>
    </row>
    <row r="959" spans="1:6" ht="15" x14ac:dyDescent="0.25">
      <c r="A959"/>
      <c r="B959"/>
      <c r="C959"/>
      <c r="D959"/>
      <c r="E959"/>
      <c r="F959"/>
    </row>
    <row r="960" spans="1:6" ht="15" x14ac:dyDescent="0.25">
      <c r="A960"/>
      <c r="B960"/>
      <c r="C960"/>
      <c r="D960"/>
      <c r="E960"/>
      <c r="F960"/>
    </row>
    <row r="961" spans="1:6" ht="15" x14ac:dyDescent="0.25">
      <c r="A961"/>
      <c r="B961"/>
      <c r="C961"/>
      <c r="D961"/>
      <c r="E961"/>
      <c r="F961"/>
    </row>
    <row r="962" spans="1:6" ht="15" x14ac:dyDescent="0.25">
      <c r="A962"/>
      <c r="B962"/>
      <c r="C962"/>
      <c r="D962"/>
      <c r="E962"/>
      <c r="F962"/>
    </row>
    <row r="963" spans="1:6" ht="15" x14ac:dyDescent="0.25">
      <c r="A963"/>
      <c r="B963"/>
      <c r="C963"/>
      <c r="D963"/>
      <c r="E963"/>
      <c r="F963"/>
    </row>
    <row r="964" spans="1:6" ht="15" x14ac:dyDescent="0.25">
      <c r="A964"/>
      <c r="B964"/>
      <c r="C964"/>
      <c r="D964"/>
      <c r="E964"/>
      <c r="F964"/>
    </row>
    <row r="965" spans="1:6" ht="15" x14ac:dyDescent="0.25">
      <c r="A965"/>
      <c r="B965"/>
      <c r="C965"/>
      <c r="D965"/>
      <c r="E965"/>
      <c r="F965"/>
    </row>
    <row r="966" spans="1:6" ht="15" x14ac:dyDescent="0.25">
      <c r="A966"/>
      <c r="B966"/>
      <c r="C966"/>
      <c r="D966"/>
      <c r="E966"/>
      <c r="F966"/>
    </row>
    <row r="967" spans="1:6" ht="15" x14ac:dyDescent="0.25">
      <c r="A967"/>
      <c r="B967"/>
      <c r="C967"/>
      <c r="D967"/>
      <c r="E967"/>
      <c r="F967"/>
    </row>
    <row r="968" spans="1:6" ht="15" x14ac:dyDescent="0.25">
      <c r="A968"/>
      <c r="B968"/>
      <c r="C968"/>
      <c r="D968"/>
      <c r="E968"/>
      <c r="F968"/>
    </row>
    <row r="969" spans="1:6" ht="15" x14ac:dyDescent="0.25">
      <c r="A969"/>
      <c r="B969"/>
      <c r="C969"/>
      <c r="D969"/>
      <c r="E969"/>
      <c r="F969"/>
    </row>
    <row r="970" spans="1:6" ht="15" x14ac:dyDescent="0.25">
      <c r="A970"/>
      <c r="B970"/>
      <c r="C970"/>
      <c r="D970"/>
      <c r="E970"/>
      <c r="F970"/>
    </row>
    <row r="971" spans="1:6" ht="15" x14ac:dyDescent="0.25">
      <c r="A971"/>
      <c r="B971"/>
      <c r="C971"/>
      <c r="D971"/>
      <c r="E971"/>
      <c r="F971"/>
    </row>
    <row r="972" spans="1:6" ht="15" x14ac:dyDescent="0.25">
      <c r="A972"/>
      <c r="B972"/>
      <c r="C972"/>
      <c r="D972"/>
      <c r="E972"/>
      <c r="F972"/>
    </row>
    <row r="973" spans="1:6" ht="15" x14ac:dyDescent="0.25">
      <c r="A973"/>
      <c r="B973"/>
      <c r="C973"/>
      <c r="D973"/>
      <c r="E973"/>
      <c r="F973"/>
    </row>
    <row r="974" spans="1:6" ht="15" x14ac:dyDescent="0.25">
      <c r="A974"/>
      <c r="B974"/>
      <c r="C974"/>
      <c r="D974"/>
      <c r="E974"/>
      <c r="F974"/>
    </row>
    <row r="975" spans="1:6" ht="15" x14ac:dyDescent="0.25">
      <c r="A975"/>
      <c r="B975"/>
      <c r="C975"/>
      <c r="D975"/>
      <c r="E975"/>
      <c r="F975"/>
    </row>
    <row r="976" spans="1:6" ht="15" x14ac:dyDescent="0.25">
      <c r="A976"/>
      <c r="B976"/>
      <c r="C976"/>
      <c r="D976"/>
      <c r="E976"/>
      <c r="F976"/>
    </row>
    <row r="977" spans="1:6" ht="15" x14ac:dyDescent="0.25">
      <c r="A977"/>
      <c r="B977"/>
      <c r="C977"/>
      <c r="D977"/>
      <c r="E977"/>
      <c r="F977"/>
    </row>
    <row r="978" spans="1:6" ht="15" x14ac:dyDescent="0.25">
      <c r="A978"/>
      <c r="B978"/>
      <c r="C978"/>
      <c r="D978"/>
      <c r="E978"/>
      <c r="F978"/>
    </row>
    <row r="979" spans="1:6" ht="15" x14ac:dyDescent="0.25">
      <c r="A979"/>
      <c r="B979"/>
      <c r="C979"/>
      <c r="D979"/>
      <c r="E979"/>
      <c r="F979"/>
    </row>
    <row r="980" spans="1:6" ht="15" x14ac:dyDescent="0.25">
      <c r="A980"/>
      <c r="B980"/>
      <c r="C980"/>
      <c r="D980"/>
      <c r="E980"/>
      <c r="F980"/>
    </row>
    <row r="981" spans="1:6" ht="15" x14ac:dyDescent="0.25">
      <c r="A981"/>
      <c r="B981"/>
      <c r="C981"/>
      <c r="D981"/>
      <c r="E981"/>
      <c r="F981"/>
    </row>
    <row r="982" spans="1:6" ht="15" x14ac:dyDescent="0.25">
      <c r="A982"/>
      <c r="B982"/>
      <c r="C982"/>
      <c r="D982"/>
      <c r="E982"/>
      <c r="F982"/>
    </row>
    <row r="983" spans="1:6" ht="15" x14ac:dyDescent="0.25">
      <c r="A983"/>
      <c r="B983"/>
      <c r="C983"/>
      <c r="D983"/>
      <c r="E983"/>
      <c r="F983"/>
    </row>
    <row r="984" spans="1:6" ht="15" x14ac:dyDescent="0.25">
      <c r="A984"/>
      <c r="B984"/>
      <c r="C984"/>
      <c r="D984"/>
      <c r="E984"/>
      <c r="F984"/>
    </row>
    <row r="985" spans="1:6" ht="15" x14ac:dyDescent="0.25">
      <c r="A985"/>
      <c r="B985"/>
      <c r="C985"/>
      <c r="D985"/>
      <c r="E985"/>
      <c r="F985"/>
    </row>
    <row r="986" spans="1:6" ht="15" x14ac:dyDescent="0.25">
      <c r="A986"/>
      <c r="B986"/>
      <c r="C986"/>
      <c r="D986"/>
      <c r="E986"/>
      <c r="F986"/>
    </row>
    <row r="987" spans="1:6" ht="15" x14ac:dyDescent="0.25">
      <c r="A987"/>
      <c r="B987"/>
      <c r="C987"/>
      <c r="D987"/>
      <c r="E987"/>
      <c r="F987"/>
    </row>
    <row r="988" spans="1:6" ht="15" x14ac:dyDescent="0.25">
      <c r="A988"/>
      <c r="B988"/>
      <c r="C988"/>
      <c r="D988"/>
      <c r="E988"/>
      <c r="F988"/>
    </row>
    <row r="989" spans="1:6" ht="15" x14ac:dyDescent="0.25">
      <c r="A989"/>
      <c r="B989"/>
      <c r="C989"/>
      <c r="D989"/>
      <c r="E989"/>
      <c r="F989"/>
    </row>
    <row r="990" spans="1:6" ht="15" x14ac:dyDescent="0.25">
      <c r="A990"/>
      <c r="B990"/>
      <c r="C990"/>
      <c r="D990"/>
      <c r="E990"/>
      <c r="F990"/>
    </row>
    <row r="991" spans="1:6" ht="15" x14ac:dyDescent="0.25">
      <c r="A991"/>
      <c r="B991"/>
      <c r="C991"/>
      <c r="D991"/>
      <c r="E991"/>
      <c r="F991"/>
    </row>
    <row r="992" spans="1:6" ht="15" x14ac:dyDescent="0.25">
      <c r="A992"/>
      <c r="B992"/>
      <c r="C992"/>
      <c r="D992"/>
      <c r="E992"/>
      <c r="F992"/>
    </row>
    <row r="993" spans="1:6" ht="15" x14ac:dyDescent="0.25">
      <c r="A993"/>
      <c r="B993"/>
      <c r="C993"/>
      <c r="D993"/>
      <c r="E993"/>
      <c r="F993"/>
    </row>
    <row r="994" spans="1:6" ht="15" x14ac:dyDescent="0.25">
      <c r="A994"/>
      <c r="B994"/>
      <c r="C994"/>
      <c r="D994"/>
      <c r="E994"/>
      <c r="F994"/>
    </row>
    <row r="995" spans="1:6" ht="15" x14ac:dyDescent="0.25">
      <c r="A995"/>
      <c r="B995"/>
      <c r="C995"/>
      <c r="D995"/>
      <c r="E995"/>
      <c r="F995"/>
    </row>
    <row r="996" spans="1:6" ht="15" x14ac:dyDescent="0.25">
      <c r="A996"/>
      <c r="B996"/>
      <c r="C996"/>
      <c r="D996"/>
      <c r="E996"/>
      <c r="F996"/>
    </row>
    <row r="997" spans="1:6" ht="15" x14ac:dyDescent="0.25">
      <c r="A997"/>
      <c r="B997"/>
      <c r="C997"/>
      <c r="D997"/>
      <c r="E997"/>
      <c r="F997"/>
    </row>
    <row r="998" spans="1:6" ht="15" x14ac:dyDescent="0.25">
      <c r="A998"/>
      <c r="B998"/>
      <c r="C998"/>
      <c r="D998"/>
      <c r="E998"/>
      <c r="F998"/>
    </row>
    <row r="999" spans="1:6" ht="15" x14ac:dyDescent="0.25">
      <c r="A999"/>
      <c r="B999"/>
      <c r="C999"/>
      <c r="D999"/>
      <c r="E999"/>
      <c r="F999"/>
    </row>
    <row r="1000" spans="1:6" ht="15" x14ac:dyDescent="0.25">
      <c r="A1000"/>
      <c r="B1000"/>
      <c r="C1000"/>
      <c r="D1000"/>
      <c r="E1000"/>
      <c r="F1000"/>
    </row>
    <row r="1001" spans="1:6" ht="15" x14ac:dyDescent="0.25">
      <c r="A1001"/>
      <c r="B1001"/>
      <c r="C1001"/>
      <c r="D1001"/>
      <c r="E1001"/>
      <c r="F1001"/>
    </row>
    <row r="1002" spans="1:6" ht="15" x14ac:dyDescent="0.25">
      <c r="A1002"/>
      <c r="B1002"/>
      <c r="C1002"/>
      <c r="D1002"/>
      <c r="E1002"/>
      <c r="F1002"/>
    </row>
    <row r="1003" spans="1:6" ht="15" x14ac:dyDescent="0.25">
      <c r="A1003"/>
      <c r="B1003"/>
      <c r="C1003"/>
      <c r="D1003"/>
      <c r="E1003"/>
      <c r="F1003"/>
    </row>
    <row r="1004" spans="1:6" ht="15" x14ac:dyDescent="0.25">
      <c r="A1004"/>
      <c r="B1004"/>
      <c r="C1004"/>
      <c r="D1004"/>
      <c r="E1004"/>
      <c r="F1004"/>
    </row>
    <row r="1005" spans="1:6" ht="15" x14ac:dyDescent="0.25">
      <c r="A1005"/>
      <c r="B1005"/>
      <c r="C1005"/>
      <c r="D1005"/>
      <c r="E1005"/>
      <c r="F1005"/>
    </row>
    <row r="1006" spans="1:6" ht="15" x14ac:dyDescent="0.25">
      <c r="A1006"/>
      <c r="B1006"/>
      <c r="C1006"/>
      <c r="D1006"/>
      <c r="E1006"/>
      <c r="F1006"/>
    </row>
    <row r="1007" spans="1:6" ht="15" x14ac:dyDescent="0.25">
      <c r="A1007"/>
      <c r="B1007"/>
      <c r="C1007"/>
      <c r="D1007"/>
      <c r="E1007"/>
      <c r="F1007"/>
    </row>
    <row r="1008" spans="1:6" ht="15" x14ac:dyDescent="0.25">
      <c r="A1008"/>
      <c r="B1008"/>
      <c r="C1008"/>
      <c r="D1008"/>
      <c r="E1008"/>
      <c r="F1008"/>
    </row>
    <row r="1009" spans="1:6" ht="15" x14ac:dyDescent="0.25">
      <c r="A1009"/>
      <c r="B1009"/>
      <c r="C1009"/>
      <c r="D1009"/>
      <c r="E1009"/>
      <c r="F1009"/>
    </row>
    <row r="1010" spans="1:6" ht="15" x14ac:dyDescent="0.25">
      <c r="A1010"/>
      <c r="B1010"/>
      <c r="C1010"/>
      <c r="D1010"/>
      <c r="E1010"/>
      <c r="F1010"/>
    </row>
    <row r="1011" spans="1:6" ht="15" x14ac:dyDescent="0.25">
      <c r="A1011"/>
      <c r="B1011"/>
      <c r="C1011"/>
      <c r="D1011"/>
      <c r="E1011"/>
      <c r="F1011"/>
    </row>
    <row r="1012" spans="1:6" ht="15" x14ac:dyDescent="0.25">
      <c r="A1012"/>
      <c r="B1012"/>
      <c r="C1012"/>
      <c r="D1012"/>
      <c r="E1012"/>
      <c r="F1012"/>
    </row>
    <row r="1013" spans="1:6" ht="15" x14ac:dyDescent="0.25">
      <c r="A1013"/>
      <c r="B1013"/>
      <c r="C1013"/>
      <c r="D1013"/>
      <c r="E1013"/>
      <c r="F1013"/>
    </row>
    <row r="1014" spans="1:6" ht="15" x14ac:dyDescent="0.25">
      <c r="A1014"/>
      <c r="B1014"/>
      <c r="C1014"/>
      <c r="D1014"/>
      <c r="E1014"/>
      <c r="F1014"/>
    </row>
    <row r="1015" spans="1:6" ht="15" x14ac:dyDescent="0.25">
      <c r="A1015"/>
      <c r="B1015"/>
      <c r="C1015"/>
      <c r="D1015"/>
      <c r="E1015"/>
      <c r="F1015"/>
    </row>
    <row r="1016" spans="1:6" ht="15" x14ac:dyDescent="0.25">
      <c r="A1016"/>
      <c r="B1016"/>
      <c r="C1016"/>
      <c r="D1016"/>
      <c r="E1016"/>
      <c r="F1016"/>
    </row>
    <row r="1017" spans="1:6" ht="15" x14ac:dyDescent="0.25">
      <c r="A1017"/>
      <c r="B1017"/>
      <c r="C1017"/>
      <c r="D1017"/>
      <c r="E1017"/>
      <c r="F1017"/>
    </row>
    <row r="1018" spans="1:6" ht="15" x14ac:dyDescent="0.25">
      <c r="A1018"/>
      <c r="B1018"/>
      <c r="C1018"/>
      <c r="D1018"/>
      <c r="E1018"/>
      <c r="F1018"/>
    </row>
    <row r="1019" spans="1:6" ht="15" x14ac:dyDescent="0.25">
      <c r="A1019"/>
      <c r="B1019"/>
      <c r="C1019"/>
      <c r="D1019"/>
      <c r="E1019"/>
      <c r="F1019"/>
    </row>
    <row r="1020" spans="1:6" ht="15" x14ac:dyDescent="0.25">
      <c r="A1020"/>
      <c r="B1020"/>
      <c r="C1020"/>
      <c r="D1020"/>
      <c r="E1020"/>
      <c r="F1020"/>
    </row>
    <row r="1021" spans="1:6" ht="15" x14ac:dyDescent="0.25">
      <c r="A1021"/>
      <c r="B1021"/>
      <c r="C1021"/>
      <c r="D1021"/>
      <c r="E1021"/>
      <c r="F1021"/>
    </row>
    <row r="1022" spans="1:6" ht="15" x14ac:dyDescent="0.25">
      <c r="A1022"/>
      <c r="B1022"/>
      <c r="C1022"/>
      <c r="D1022"/>
      <c r="E1022"/>
      <c r="F1022"/>
    </row>
    <row r="1023" spans="1:6" ht="15" x14ac:dyDescent="0.25">
      <c r="A1023"/>
      <c r="B1023"/>
      <c r="C1023"/>
      <c r="D1023"/>
      <c r="E1023"/>
      <c r="F1023"/>
    </row>
    <row r="1024" spans="1:6" ht="15" x14ac:dyDescent="0.25">
      <c r="A1024"/>
      <c r="B1024"/>
      <c r="C1024"/>
      <c r="D1024"/>
      <c r="E1024"/>
      <c r="F1024"/>
    </row>
    <row r="1025" spans="1:6" ht="15" x14ac:dyDescent="0.25">
      <c r="A1025"/>
      <c r="B1025"/>
      <c r="C1025"/>
      <c r="D1025"/>
      <c r="E1025"/>
      <c r="F1025"/>
    </row>
    <row r="1026" spans="1:6" ht="15" x14ac:dyDescent="0.25">
      <c r="A1026"/>
      <c r="B1026"/>
      <c r="C1026"/>
      <c r="D1026"/>
      <c r="E1026"/>
      <c r="F1026"/>
    </row>
    <row r="1027" spans="1:6" ht="15" x14ac:dyDescent="0.25">
      <c r="A1027"/>
      <c r="B1027"/>
      <c r="C1027"/>
      <c r="D1027"/>
      <c r="E1027"/>
      <c r="F1027"/>
    </row>
    <row r="1028" spans="1:6" ht="15" x14ac:dyDescent="0.25">
      <c r="A1028"/>
      <c r="B1028"/>
      <c r="C1028"/>
      <c r="D1028"/>
      <c r="E1028"/>
      <c r="F1028"/>
    </row>
    <row r="1029" spans="1:6" ht="15" x14ac:dyDescent="0.25">
      <c r="A1029"/>
      <c r="B1029"/>
      <c r="C1029"/>
      <c r="D1029"/>
      <c r="E1029"/>
      <c r="F1029"/>
    </row>
    <row r="1030" spans="1:6" ht="15" x14ac:dyDescent="0.25">
      <c r="A1030"/>
      <c r="B1030"/>
      <c r="C1030"/>
      <c r="D1030"/>
      <c r="E1030"/>
      <c r="F1030"/>
    </row>
    <row r="1031" spans="1:6" ht="15" x14ac:dyDescent="0.25">
      <c r="A1031"/>
      <c r="B1031"/>
      <c r="C1031"/>
      <c r="D1031"/>
      <c r="E1031"/>
      <c r="F1031"/>
    </row>
    <row r="1032" spans="1:6" ht="15" x14ac:dyDescent="0.25">
      <c r="A1032"/>
      <c r="B1032"/>
      <c r="C1032"/>
      <c r="D1032"/>
      <c r="E1032"/>
      <c r="F1032"/>
    </row>
    <row r="1033" spans="1:6" ht="15" x14ac:dyDescent="0.25">
      <c r="A1033"/>
      <c r="B1033"/>
      <c r="C1033"/>
      <c r="D1033"/>
      <c r="E1033"/>
      <c r="F1033"/>
    </row>
    <row r="1034" spans="1:6" ht="15" x14ac:dyDescent="0.25">
      <c r="A1034"/>
      <c r="B1034"/>
      <c r="C1034"/>
      <c r="D1034"/>
      <c r="E1034"/>
      <c r="F1034"/>
    </row>
    <row r="1035" spans="1:6" ht="15" x14ac:dyDescent="0.25">
      <c r="A1035"/>
      <c r="B1035"/>
      <c r="C1035"/>
      <c r="D1035"/>
      <c r="E1035"/>
      <c r="F1035"/>
    </row>
    <row r="1036" spans="1:6" ht="15" x14ac:dyDescent="0.25">
      <c r="A1036"/>
      <c r="B1036"/>
      <c r="C1036"/>
      <c r="D1036"/>
      <c r="E1036"/>
      <c r="F1036"/>
    </row>
    <row r="1037" spans="1:6" ht="15" x14ac:dyDescent="0.25">
      <c r="A1037"/>
      <c r="B1037"/>
      <c r="C1037"/>
      <c r="D1037"/>
      <c r="E1037"/>
      <c r="F1037"/>
    </row>
    <row r="1038" spans="1:6" ht="15" x14ac:dyDescent="0.25">
      <c r="A1038"/>
      <c r="B1038"/>
      <c r="C1038"/>
      <c r="D1038"/>
      <c r="E1038"/>
      <c r="F1038"/>
    </row>
    <row r="1039" spans="1:6" ht="15" x14ac:dyDescent="0.25">
      <c r="A1039"/>
      <c r="B1039"/>
      <c r="C1039"/>
      <c r="D1039"/>
      <c r="E1039"/>
      <c r="F1039"/>
    </row>
    <row r="1040" spans="1:6" ht="15" x14ac:dyDescent="0.25">
      <c r="A1040"/>
      <c r="B1040"/>
      <c r="C1040"/>
      <c r="D1040"/>
      <c r="E1040"/>
      <c r="F1040"/>
    </row>
    <row r="1041" spans="1:6" ht="15" x14ac:dyDescent="0.25">
      <c r="A1041"/>
      <c r="B1041"/>
      <c r="C1041"/>
      <c r="D1041"/>
      <c r="E1041"/>
      <c r="F1041"/>
    </row>
    <row r="1042" spans="1:6" ht="15" x14ac:dyDescent="0.25">
      <c r="A1042"/>
      <c r="B1042"/>
      <c r="C1042"/>
      <c r="D1042"/>
      <c r="E1042"/>
      <c r="F1042"/>
    </row>
    <row r="1043" spans="1:6" ht="15" x14ac:dyDescent="0.25">
      <c r="A1043"/>
      <c r="B1043"/>
      <c r="C1043"/>
      <c r="D1043"/>
      <c r="E1043"/>
      <c r="F1043"/>
    </row>
    <row r="1044" spans="1:6" ht="15" x14ac:dyDescent="0.25">
      <c r="A1044"/>
      <c r="B1044"/>
      <c r="C1044"/>
      <c r="D1044"/>
      <c r="E1044"/>
      <c r="F1044"/>
    </row>
    <row r="1045" spans="1:6" ht="15" x14ac:dyDescent="0.25">
      <c r="A1045"/>
      <c r="B1045"/>
      <c r="C1045"/>
      <c r="D1045"/>
      <c r="E1045"/>
      <c r="F1045"/>
    </row>
    <row r="1046" spans="1:6" ht="15" x14ac:dyDescent="0.25">
      <c r="A1046"/>
      <c r="B1046"/>
      <c r="C1046"/>
      <c r="D1046"/>
      <c r="E1046"/>
      <c r="F1046"/>
    </row>
    <row r="1047" spans="1:6" ht="15" x14ac:dyDescent="0.25">
      <c r="A1047"/>
      <c r="B1047"/>
      <c r="C1047"/>
      <c r="D1047"/>
      <c r="E1047"/>
      <c r="F1047"/>
    </row>
    <row r="1048" spans="1:6" ht="15" x14ac:dyDescent="0.25">
      <c r="A1048"/>
      <c r="B1048"/>
      <c r="C1048"/>
      <c r="D1048"/>
      <c r="E1048"/>
      <c r="F1048"/>
    </row>
    <row r="1049" spans="1:6" ht="15" x14ac:dyDescent="0.25">
      <c r="A1049"/>
      <c r="B1049"/>
      <c r="C1049"/>
      <c r="D1049"/>
      <c r="E1049"/>
      <c r="F1049"/>
    </row>
    <row r="1050" spans="1:6" ht="15" x14ac:dyDescent="0.25">
      <c r="A1050"/>
      <c r="B1050"/>
      <c r="C1050"/>
      <c r="D1050"/>
      <c r="E1050"/>
      <c r="F1050"/>
    </row>
    <row r="1051" spans="1:6" ht="15" x14ac:dyDescent="0.25">
      <c r="A1051"/>
      <c r="B1051"/>
      <c r="C1051"/>
      <c r="D1051"/>
      <c r="E1051"/>
      <c r="F1051"/>
    </row>
    <row r="1052" spans="1:6" ht="15" x14ac:dyDescent="0.25">
      <c r="A1052"/>
      <c r="B1052"/>
      <c r="C1052"/>
      <c r="D1052"/>
      <c r="E1052"/>
      <c r="F1052"/>
    </row>
    <row r="1053" spans="1:6" ht="15" x14ac:dyDescent="0.25">
      <c r="A1053"/>
      <c r="B1053"/>
      <c r="C1053"/>
      <c r="D1053"/>
      <c r="E1053"/>
      <c r="F1053"/>
    </row>
    <row r="1054" spans="1:6" ht="15" x14ac:dyDescent="0.25">
      <c r="A1054"/>
      <c r="B1054"/>
      <c r="C1054"/>
      <c r="D1054"/>
      <c r="E1054"/>
      <c r="F1054"/>
    </row>
    <row r="1055" spans="1:6" ht="15" x14ac:dyDescent="0.25">
      <c r="A1055"/>
      <c r="B1055"/>
      <c r="C1055"/>
      <c r="D1055"/>
      <c r="E1055"/>
      <c r="F1055"/>
    </row>
    <row r="1056" spans="1:6" ht="15" x14ac:dyDescent="0.25">
      <c r="A1056"/>
      <c r="B1056"/>
      <c r="C1056"/>
      <c r="D1056"/>
      <c r="E1056"/>
      <c r="F1056"/>
    </row>
    <row r="1057" spans="1:6" ht="15" x14ac:dyDescent="0.25">
      <c r="A1057"/>
      <c r="B1057"/>
      <c r="C1057"/>
      <c r="D1057"/>
      <c r="E1057"/>
      <c r="F1057"/>
    </row>
    <row r="1058" spans="1:6" ht="15" x14ac:dyDescent="0.25">
      <c r="A1058"/>
      <c r="B1058"/>
      <c r="C1058"/>
      <c r="D1058"/>
      <c r="E1058"/>
      <c r="F1058"/>
    </row>
    <row r="1059" spans="1:6" ht="15" x14ac:dyDescent="0.25">
      <c r="A1059"/>
      <c r="B1059"/>
      <c r="C1059"/>
      <c r="D1059"/>
      <c r="E1059"/>
      <c r="F1059"/>
    </row>
    <row r="1060" spans="1:6" ht="15" x14ac:dyDescent="0.25">
      <c r="A1060"/>
      <c r="B1060"/>
      <c r="C1060"/>
      <c r="D1060"/>
      <c r="E1060"/>
      <c r="F1060"/>
    </row>
    <row r="1061" spans="1:6" ht="15" x14ac:dyDescent="0.25">
      <c r="A1061"/>
      <c r="B1061"/>
      <c r="C1061"/>
      <c r="D1061"/>
      <c r="E1061"/>
      <c r="F1061"/>
    </row>
    <row r="1062" spans="1:6" ht="15" x14ac:dyDescent="0.25">
      <c r="A1062"/>
      <c r="B1062"/>
      <c r="C1062"/>
      <c r="D1062"/>
      <c r="E1062"/>
      <c r="F1062"/>
    </row>
    <row r="1063" spans="1:6" ht="15" x14ac:dyDescent="0.25">
      <c r="A1063"/>
      <c r="B1063"/>
      <c r="C1063"/>
      <c r="D1063"/>
      <c r="E1063"/>
      <c r="F1063"/>
    </row>
    <row r="1064" spans="1:6" ht="15" x14ac:dyDescent="0.25">
      <c r="A1064"/>
      <c r="B1064"/>
      <c r="C1064"/>
      <c r="D1064"/>
      <c r="E1064"/>
      <c r="F1064"/>
    </row>
    <row r="1065" spans="1:6" ht="15" x14ac:dyDescent="0.25">
      <c r="A1065"/>
      <c r="B1065"/>
      <c r="C1065"/>
      <c r="D1065"/>
      <c r="E1065"/>
      <c r="F1065"/>
    </row>
    <row r="1066" spans="1:6" ht="15" x14ac:dyDescent="0.25">
      <c r="A1066"/>
      <c r="B1066"/>
      <c r="C1066"/>
      <c r="D1066"/>
      <c r="E1066"/>
      <c r="F1066"/>
    </row>
    <row r="1067" spans="1:6" ht="15" x14ac:dyDescent="0.25">
      <c r="A1067"/>
      <c r="B1067"/>
      <c r="C1067"/>
      <c r="D1067"/>
      <c r="E1067"/>
      <c r="F1067"/>
    </row>
    <row r="1068" spans="1:6" ht="15" x14ac:dyDescent="0.25">
      <c r="A1068"/>
      <c r="B1068"/>
      <c r="C1068"/>
      <c r="D1068"/>
      <c r="E1068"/>
      <c r="F1068"/>
    </row>
    <row r="1069" spans="1:6" ht="15" x14ac:dyDescent="0.25">
      <c r="A1069"/>
      <c r="B1069"/>
      <c r="C1069"/>
      <c r="D1069"/>
      <c r="E1069"/>
      <c r="F1069"/>
    </row>
    <row r="1070" spans="1:6" ht="15" x14ac:dyDescent="0.25">
      <c r="A1070"/>
      <c r="B1070"/>
      <c r="C1070"/>
      <c r="D1070"/>
      <c r="E1070"/>
      <c r="F1070"/>
    </row>
    <row r="1071" spans="1:6" ht="15" x14ac:dyDescent="0.25">
      <c r="A1071"/>
      <c r="B1071"/>
      <c r="C1071"/>
      <c r="D1071"/>
      <c r="E1071"/>
      <c r="F1071"/>
    </row>
    <row r="1072" spans="1:6" ht="15" x14ac:dyDescent="0.25">
      <c r="A1072"/>
      <c r="B1072"/>
      <c r="C1072"/>
      <c r="D1072"/>
      <c r="E1072"/>
      <c r="F1072"/>
    </row>
    <row r="1073" spans="1:6" ht="15" x14ac:dyDescent="0.25">
      <c r="A1073"/>
      <c r="B1073"/>
      <c r="C1073"/>
      <c r="D1073"/>
      <c r="E1073"/>
      <c r="F1073"/>
    </row>
    <row r="1074" spans="1:6" ht="15" x14ac:dyDescent="0.25">
      <c r="A1074"/>
      <c r="B1074"/>
      <c r="C1074"/>
      <c r="D1074"/>
      <c r="E1074"/>
      <c r="F1074"/>
    </row>
    <row r="1075" spans="1:6" ht="15" x14ac:dyDescent="0.25">
      <c r="A1075"/>
      <c r="B1075"/>
      <c r="C1075"/>
      <c r="D1075"/>
      <c r="E1075"/>
      <c r="F1075"/>
    </row>
    <row r="1076" spans="1:6" ht="15" x14ac:dyDescent="0.25">
      <c r="A1076"/>
      <c r="B1076"/>
      <c r="C1076"/>
      <c r="D1076"/>
      <c r="E1076"/>
      <c r="F1076"/>
    </row>
    <row r="1077" spans="1:6" ht="15" x14ac:dyDescent="0.25">
      <c r="A1077"/>
      <c r="B1077"/>
      <c r="C1077"/>
      <c r="D1077"/>
      <c r="E1077"/>
      <c r="F1077"/>
    </row>
    <row r="1078" spans="1:6" ht="15" x14ac:dyDescent="0.25">
      <c r="A1078"/>
      <c r="B1078"/>
      <c r="C1078"/>
      <c r="D1078"/>
      <c r="E1078"/>
      <c r="F1078"/>
    </row>
    <row r="1079" spans="1:6" ht="15" x14ac:dyDescent="0.25">
      <c r="A1079"/>
      <c r="B1079"/>
      <c r="C1079"/>
      <c r="D1079"/>
      <c r="E1079"/>
      <c r="F1079"/>
    </row>
    <row r="1080" spans="1:6" ht="15" x14ac:dyDescent="0.25">
      <c r="A1080"/>
      <c r="B1080"/>
      <c r="C1080"/>
      <c r="D1080"/>
      <c r="E1080"/>
      <c r="F1080"/>
    </row>
    <row r="1081" spans="1:6" ht="15" x14ac:dyDescent="0.25">
      <c r="A1081"/>
      <c r="B1081"/>
      <c r="C1081"/>
      <c r="D1081"/>
      <c r="E1081"/>
      <c r="F1081"/>
    </row>
    <row r="1082" spans="1:6" ht="15" x14ac:dyDescent="0.25">
      <c r="A1082"/>
      <c r="B1082"/>
      <c r="C1082"/>
      <c r="D1082"/>
      <c r="E1082"/>
      <c r="F1082"/>
    </row>
    <row r="1083" spans="1:6" ht="15" x14ac:dyDescent="0.25">
      <c r="A1083"/>
      <c r="B1083"/>
      <c r="C1083"/>
      <c r="D1083"/>
      <c r="E1083"/>
      <c r="F1083"/>
    </row>
    <row r="1084" spans="1:6" ht="15" x14ac:dyDescent="0.25">
      <c r="A1084"/>
      <c r="B1084"/>
      <c r="C1084"/>
      <c r="D1084"/>
      <c r="E1084"/>
      <c r="F1084"/>
    </row>
    <row r="1085" spans="1:6" ht="15" x14ac:dyDescent="0.25">
      <c r="A1085"/>
      <c r="B1085"/>
      <c r="C1085"/>
      <c r="D1085"/>
      <c r="E1085"/>
      <c r="F1085"/>
    </row>
    <row r="1086" spans="1:6" ht="15" x14ac:dyDescent="0.25">
      <c r="A1086"/>
      <c r="B1086"/>
      <c r="C1086"/>
      <c r="D1086"/>
      <c r="E1086"/>
      <c r="F1086"/>
    </row>
    <row r="1087" spans="1:6" ht="15" x14ac:dyDescent="0.25">
      <c r="A1087"/>
      <c r="B1087"/>
      <c r="C1087"/>
      <c r="D1087"/>
      <c r="E1087"/>
      <c r="F1087"/>
    </row>
    <row r="1088" spans="1:6" ht="15" x14ac:dyDescent="0.25">
      <c r="A1088"/>
      <c r="B1088"/>
      <c r="C1088"/>
      <c r="D1088"/>
      <c r="E1088"/>
      <c r="F1088"/>
    </row>
    <row r="1089" spans="1:6" ht="15" x14ac:dyDescent="0.25">
      <c r="A1089"/>
      <c r="B1089"/>
      <c r="C1089"/>
      <c r="D1089"/>
      <c r="E1089"/>
      <c r="F1089"/>
    </row>
    <row r="1090" spans="1:6" ht="15" x14ac:dyDescent="0.25">
      <c r="A1090"/>
      <c r="B1090"/>
      <c r="C1090"/>
      <c r="D1090"/>
      <c r="E1090"/>
      <c r="F1090"/>
    </row>
    <row r="1091" spans="1:6" ht="15" x14ac:dyDescent="0.25">
      <c r="A1091"/>
      <c r="B1091"/>
      <c r="C1091"/>
      <c r="D1091"/>
      <c r="E1091"/>
      <c r="F1091"/>
    </row>
    <row r="1092" spans="1:6" ht="15" x14ac:dyDescent="0.25">
      <c r="A1092"/>
      <c r="B1092"/>
      <c r="C1092"/>
      <c r="D1092"/>
      <c r="E1092"/>
      <c r="F1092"/>
    </row>
    <row r="1093" spans="1:6" ht="15" x14ac:dyDescent="0.25">
      <c r="A1093"/>
      <c r="B1093"/>
      <c r="C1093"/>
      <c r="D1093"/>
      <c r="E1093"/>
      <c r="F1093"/>
    </row>
    <row r="1094" spans="1:6" ht="15" x14ac:dyDescent="0.25">
      <c r="A1094"/>
      <c r="B1094"/>
      <c r="C1094"/>
      <c r="D1094"/>
      <c r="E1094"/>
      <c r="F1094"/>
    </row>
    <row r="1095" spans="1:6" ht="15" x14ac:dyDescent="0.25">
      <c r="A1095"/>
      <c r="B1095"/>
      <c r="C1095"/>
      <c r="D1095"/>
      <c r="E1095"/>
      <c r="F1095"/>
    </row>
    <row r="1096" spans="1:6" ht="15" x14ac:dyDescent="0.25">
      <c r="A1096"/>
      <c r="B1096"/>
      <c r="C1096"/>
      <c r="D1096"/>
      <c r="E1096"/>
      <c r="F1096"/>
    </row>
    <row r="1097" spans="1:6" ht="15" x14ac:dyDescent="0.25">
      <c r="A1097"/>
      <c r="B1097"/>
      <c r="C1097"/>
      <c r="D1097"/>
      <c r="E1097"/>
      <c r="F1097"/>
    </row>
    <row r="1098" spans="1:6" ht="15" x14ac:dyDescent="0.25">
      <c r="A1098"/>
      <c r="B1098"/>
      <c r="C1098"/>
      <c r="D1098"/>
      <c r="E1098"/>
      <c r="F1098"/>
    </row>
    <row r="1099" spans="1:6" ht="15" x14ac:dyDescent="0.25">
      <c r="A1099"/>
      <c r="B1099"/>
      <c r="C1099"/>
      <c r="D1099"/>
      <c r="E1099"/>
      <c r="F1099"/>
    </row>
    <row r="1100" spans="1:6" ht="15" x14ac:dyDescent="0.25">
      <c r="A1100"/>
      <c r="B1100"/>
      <c r="C1100"/>
      <c r="D1100"/>
      <c r="E1100"/>
      <c r="F1100"/>
    </row>
    <row r="1101" spans="1:6" ht="15" x14ac:dyDescent="0.25">
      <c r="A1101"/>
      <c r="B1101"/>
      <c r="C1101"/>
      <c r="D1101"/>
      <c r="E1101"/>
      <c r="F1101"/>
    </row>
    <row r="1102" spans="1:6" ht="15" x14ac:dyDescent="0.25">
      <c r="A1102"/>
      <c r="B1102"/>
      <c r="C1102"/>
      <c r="D1102"/>
      <c r="E1102"/>
      <c r="F1102"/>
    </row>
    <row r="1103" spans="1:6" ht="15" x14ac:dyDescent="0.25">
      <c r="A1103"/>
      <c r="B1103"/>
      <c r="C1103"/>
      <c r="D1103"/>
      <c r="E1103"/>
      <c r="F1103"/>
    </row>
    <row r="1104" spans="1:6" ht="15" x14ac:dyDescent="0.25">
      <c r="A1104"/>
      <c r="B1104"/>
      <c r="C1104"/>
      <c r="D1104"/>
      <c r="E1104"/>
      <c r="F1104"/>
    </row>
    <row r="1105" spans="1:6" ht="15" x14ac:dyDescent="0.25">
      <c r="A1105"/>
      <c r="B1105"/>
      <c r="C1105"/>
      <c r="D1105"/>
      <c r="E1105"/>
      <c r="F1105"/>
    </row>
    <row r="1106" spans="1:6" ht="15" x14ac:dyDescent="0.25">
      <c r="A1106"/>
      <c r="B1106"/>
      <c r="C1106"/>
      <c r="D1106"/>
      <c r="E1106"/>
      <c r="F1106"/>
    </row>
    <row r="1107" spans="1:6" ht="15" x14ac:dyDescent="0.25">
      <c r="A1107"/>
      <c r="B1107"/>
      <c r="C1107"/>
      <c r="D1107"/>
      <c r="E1107"/>
      <c r="F1107"/>
    </row>
    <row r="1108" spans="1:6" ht="15" x14ac:dyDescent="0.25">
      <c r="A1108"/>
      <c r="B1108"/>
      <c r="C1108"/>
      <c r="D1108"/>
      <c r="E1108"/>
      <c r="F1108"/>
    </row>
    <row r="1109" spans="1:6" ht="15" x14ac:dyDescent="0.25">
      <c r="A1109"/>
      <c r="B1109"/>
      <c r="C1109"/>
      <c r="D1109"/>
      <c r="E1109"/>
      <c r="F1109"/>
    </row>
    <row r="1110" spans="1:6" ht="15" x14ac:dyDescent="0.25">
      <c r="A1110"/>
      <c r="B1110"/>
      <c r="C1110"/>
      <c r="D1110"/>
      <c r="E1110"/>
      <c r="F1110"/>
    </row>
    <row r="1111" spans="1:6" ht="15" x14ac:dyDescent="0.25">
      <c r="A1111"/>
      <c r="B1111"/>
      <c r="C1111"/>
      <c r="D1111"/>
      <c r="E1111"/>
      <c r="F1111"/>
    </row>
    <row r="1112" spans="1:6" ht="15" x14ac:dyDescent="0.25">
      <c r="A1112"/>
      <c r="B1112"/>
      <c r="C1112"/>
      <c r="D1112"/>
      <c r="E1112"/>
      <c r="F1112"/>
    </row>
    <row r="1113" spans="1:6" ht="15" x14ac:dyDescent="0.25">
      <c r="A1113"/>
      <c r="B1113"/>
      <c r="C1113"/>
      <c r="D1113"/>
      <c r="E1113"/>
      <c r="F1113"/>
    </row>
    <row r="1114" spans="1:6" ht="15" x14ac:dyDescent="0.25">
      <c r="A1114"/>
      <c r="B1114"/>
      <c r="C1114"/>
      <c r="D1114"/>
      <c r="E1114"/>
      <c r="F1114"/>
    </row>
    <row r="1115" spans="1:6" ht="15" x14ac:dyDescent="0.25">
      <c r="A1115"/>
      <c r="B1115"/>
      <c r="C1115"/>
      <c r="D1115"/>
      <c r="E1115"/>
      <c r="F1115"/>
    </row>
    <row r="1116" spans="1:6" ht="15" x14ac:dyDescent="0.25">
      <c r="A1116"/>
      <c r="B1116"/>
      <c r="C1116"/>
      <c r="D1116"/>
      <c r="E1116"/>
      <c r="F1116"/>
    </row>
    <row r="1117" spans="1:6" ht="15" x14ac:dyDescent="0.25">
      <c r="A1117"/>
      <c r="B1117"/>
      <c r="C1117"/>
      <c r="D1117"/>
      <c r="E1117"/>
      <c r="F1117"/>
    </row>
    <row r="1118" spans="1:6" ht="15" x14ac:dyDescent="0.25">
      <c r="A1118"/>
      <c r="B1118"/>
      <c r="C1118"/>
      <c r="D1118"/>
      <c r="E1118"/>
      <c r="F1118"/>
    </row>
    <row r="1119" spans="1:6" ht="15" x14ac:dyDescent="0.25">
      <c r="A1119"/>
      <c r="B1119"/>
      <c r="C1119"/>
      <c r="D1119"/>
      <c r="E1119"/>
      <c r="F1119"/>
    </row>
    <row r="1120" spans="1:6" ht="15" x14ac:dyDescent="0.25">
      <c r="A1120"/>
      <c r="B1120"/>
      <c r="C1120"/>
      <c r="D1120"/>
      <c r="E1120"/>
      <c r="F1120"/>
    </row>
    <row r="1121" spans="1:6" ht="15" x14ac:dyDescent="0.25">
      <c r="A1121"/>
      <c r="B1121"/>
      <c r="C1121"/>
      <c r="D1121"/>
      <c r="E1121"/>
      <c r="F1121"/>
    </row>
    <row r="1122" spans="1:6" ht="15" x14ac:dyDescent="0.25">
      <c r="A1122"/>
      <c r="B1122"/>
      <c r="C1122"/>
      <c r="D1122"/>
      <c r="E1122"/>
      <c r="F1122"/>
    </row>
    <row r="1123" spans="1:6" ht="15" x14ac:dyDescent="0.25">
      <c r="A1123"/>
      <c r="B1123"/>
      <c r="C1123"/>
      <c r="D1123"/>
      <c r="E1123"/>
      <c r="F1123"/>
    </row>
    <row r="1124" spans="1:6" ht="15" x14ac:dyDescent="0.25">
      <c r="A1124"/>
      <c r="B1124"/>
      <c r="C1124"/>
      <c r="D1124"/>
      <c r="E1124"/>
      <c r="F1124"/>
    </row>
    <row r="1125" spans="1:6" ht="15" x14ac:dyDescent="0.25">
      <c r="A1125"/>
      <c r="B1125"/>
      <c r="C1125"/>
      <c r="D1125"/>
      <c r="E1125"/>
      <c r="F1125"/>
    </row>
    <row r="1126" spans="1:6" ht="15" x14ac:dyDescent="0.25">
      <c r="A1126"/>
      <c r="B1126"/>
      <c r="C1126"/>
      <c r="D1126"/>
      <c r="E1126"/>
      <c r="F1126"/>
    </row>
    <row r="1127" spans="1:6" ht="15" x14ac:dyDescent="0.25">
      <c r="A1127"/>
      <c r="B1127"/>
      <c r="C1127"/>
      <c r="D1127"/>
      <c r="E1127"/>
      <c r="F1127"/>
    </row>
    <row r="1128" spans="1:6" ht="15" x14ac:dyDescent="0.25">
      <c r="A1128"/>
      <c r="B1128"/>
      <c r="C1128"/>
      <c r="D1128"/>
      <c r="E1128"/>
      <c r="F1128"/>
    </row>
    <row r="1129" spans="1:6" ht="15" x14ac:dyDescent="0.25">
      <c r="A1129"/>
      <c r="B1129"/>
      <c r="C1129"/>
      <c r="D1129"/>
      <c r="E1129"/>
      <c r="F1129"/>
    </row>
    <row r="1130" spans="1:6" ht="15" x14ac:dyDescent="0.25">
      <c r="A1130"/>
      <c r="B1130"/>
      <c r="C1130"/>
      <c r="D1130"/>
      <c r="E1130"/>
      <c r="F1130"/>
    </row>
    <row r="1131" spans="1:6" ht="15" x14ac:dyDescent="0.25">
      <c r="A1131"/>
      <c r="B1131"/>
      <c r="C1131"/>
      <c r="D1131"/>
      <c r="E1131"/>
      <c r="F1131"/>
    </row>
    <row r="1132" spans="1:6" ht="15" x14ac:dyDescent="0.25">
      <c r="A1132"/>
      <c r="B1132"/>
      <c r="C1132"/>
      <c r="D1132"/>
      <c r="E1132"/>
      <c r="F1132"/>
    </row>
    <row r="1133" spans="1:6" ht="15" x14ac:dyDescent="0.25">
      <c r="A1133"/>
      <c r="B1133"/>
      <c r="C1133"/>
      <c r="D1133"/>
      <c r="E1133"/>
      <c r="F1133"/>
    </row>
    <row r="1134" spans="1:6" ht="15" x14ac:dyDescent="0.25">
      <c r="A1134"/>
      <c r="B1134"/>
      <c r="C1134"/>
      <c r="D1134"/>
      <c r="E1134"/>
      <c r="F1134"/>
    </row>
    <row r="1135" spans="1:6" ht="15" x14ac:dyDescent="0.25">
      <c r="A1135"/>
      <c r="B1135"/>
      <c r="C1135"/>
      <c r="D1135"/>
      <c r="E1135"/>
      <c r="F1135"/>
    </row>
    <row r="1136" spans="1:6" ht="15" x14ac:dyDescent="0.25">
      <c r="A1136"/>
      <c r="B1136"/>
      <c r="C1136"/>
      <c r="D1136"/>
      <c r="E1136"/>
      <c r="F1136"/>
    </row>
    <row r="1137" spans="1:6" ht="15" x14ac:dyDescent="0.25">
      <c r="A1137"/>
      <c r="B1137"/>
      <c r="C1137"/>
      <c r="D1137"/>
      <c r="E1137"/>
      <c r="F1137"/>
    </row>
    <row r="1138" spans="1:6" ht="15" x14ac:dyDescent="0.25">
      <c r="A1138"/>
      <c r="B1138"/>
      <c r="C1138"/>
      <c r="D1138"/>
      <c r="E1138"/>
      <c r="F1138"/>
    </row>
    <row r="1139" spans="1:6" ht="15" x14ac:dyDescent="0.25">
      <c r="A1139"/>
      <c r="B1139"/>
      <c r="C1139"/>
      <c r="D1139"/>
      <c r="E1139"/>
      <c r="F1139"/>
    </row>
    <row r="1140" spans="1:6" ht="15" x14ac:dyDescent="0.25">
      <c r="A1140"/>
      <c r="B1140"/>
      <c r="C1140"/>
      <c r="D1140"/>
      <c r="E1140"/>
      <c r="F1140"/>
    </row>
    <row r="1141" spans="1:6" ht="15" x14ac:dyDescent="0.25">
      <c r="A1141"/>
      <c r="B1141"/>
      <c r="C1141"/>
      <c r="D1141"/>
      <c r="E1141"/>
      <c r="F1141"/>
    </row>
    <row r="1142" spans="1:6" ht="15" x14ac:dyDescent="0.25">
      <c r="A1142"/>
      <c r="B1142"/>
      <c r="C1142"/>
      <c r="D1142"/>
      <c r="E1142"/>
      <c r="F1142"/>
    </row>
    <row r="1143" spans="1:6" ht="15" x14ac:dyDescent="0.25">
      <c r="A1143"/>
      <c r="B1143"/>
      <c r="C1143"/>
      <c r="D1143"/>
      <c r="E1143"/>
      <c r="F1143"/>
    </row>
    <row r="1144" spans="1:6" ht="15" x14ac:dyDescent="0.25">
      <c r="A1144"/>
      <c r="B1144"/>
      <c r="C1144"/>
      <c r="D1144"/>
      <c r="E1144"/>
      <c r="F1144"/>
    </row>
    <row r="1145" spans="1:6" ht="15" x14ac:dyDescent="0.25">
      <c r="A1145"/>
      <c r="B1145"/>
      <c r="C1145"/>
      <c r="D1145"/>
      <c r="E1145"/>
      <c r="F1145"/>
    </row>
    <row r="1146" spans="1:6" ht="15" x14ac:dyDescent="0.25">
      <c r="A1146"/>
      <c r="B1146"/>
      <c r="C1146"/>
      <c r="D1146"/>
      <c r="E1146"/>
      <c r="F1146"/>
    </row>
    <row r="1147" spans="1:6" ht="15" x14ac:dyDescent="0.25">
      <c r="A1147"/>
      <c r="B1147"/>
      <c r="C1147"/>
      <c r="D1147"/>
      <c r="E1147"/>
      <c r="F1147"/>
    </row>
    <row r="1148" spans="1:6" ht="15" x14ac:dyDescent="0.25">
      <c r="A1148"/>
      <c r="B1148"/>
      <c r="C1148"/>
      <c r="D1148"/>
      <c r="E1148"/>
      <c r="F1148"/>
    </row>
    <row r="1149" spans="1:6" ht="15" x14ac:dyDescent="0.25">
      <c r="A1149"/>
      <c r="B1149"/>
      <c r="C1149"/>
      <c r="D1149"/>
      <c r="E1149"/>
      <c r="F1149"/>
    </row>
    <row r="1150" spans="1:6" ht="15" x14ac:dyDescent="0.25">
      <c r="A1150"/>
      <c r="B1150"/>
      <c r="C1150"/>
      <c r="D1150"/>
      <c r="E1150"/>
      <c r="F1150"/>
    </row>
    <row r="1151" spans="1:6" ht="15" x14ac:dyDescent="0.25">
      <c r="A1151"/>
      <c r="B1151"/>
      <c r="C1151"/>
      <c r="D1151"/>
      <c r="E1151"/>
      <c r="F1151"/>
    </row>
    <row r="1152" spans="1:6" ht="15" x14ac:dyDescent="0.25">
      <c r="A1152"/>
      <c r="B1152"/>
      <c r="C1152"/>
      <c r="D1152"/>
      <c r="E1152"/>
      <c r="F1152"/>
    </row>
    <row r="1153" spans="1:6" ht="15" x14ac:dyDescent="0.25">
      <c r="A1153"/>
      <c r="B1153"/>
      <c r="C1153"/>
      <c r="D1153"/>
      <c r="E1153"/>
      <c r="F1153"/>
    </row>
    <row r="1154" spans="1:6" ht="15" x14ac:dyDescent="0.25">
      <c r="A1154"/>
      <c r="B1154"/>
      <c r="C1154"/>
      <c r="D1154"/>
      <c r="E1154"/>
      <c r="F1154"/>
    </row>
    <row r="1155" spans="1:6" ht="15" x14ac:dyDescent="0.25">
      <c r="A1155"/>
      <c r="B1155"/>
      <c r="C1155"/>
      <c r="D1155"/>
      <c r="E1155"/>
      <c r="F1155"/>
    </row>
    <row r="1156" spans="1:6" ht="15" x14ac:dyDescent="0.25">
      <c r="A1156"/>
      <c r="B1156"/>
      <c r="C1156"/>
      <c r="D1156"/>
      <c r="E1156"/>
      <c r="F1156"/>
    </row>
    <row r="1157" spans="1:6" ht="15" x14ac:dyDescent="0.25">
      <c r="A1157"/>
      <c r="B1157"/>
      <c r="C1157"/>
      <c r="D1157"/>
      <c r="E1157"/>
      <c r="F1157"/>
    </row>
    <row r="1158" spans="1:6" ht="15" x14ac:dyDescent="0.25">
      <c r="A1158"/>
      <c r="B1158"/>
      <c r="C1158"/>
      <c r="D1158"/>
      <c r="E1158"/>
      <c r="F1158"/>
    </row>
    <row r="1159" spans="1:6" ht="15" x14ac:dyDescent="0.25">
      <c r="A1159"/>
      <c r="B1159"/>
      <c r="C1159"/>
      <c r="D1159"/>
      <c r="E1159"/>
      <c r="F1159"/>
    </row>
    <row r="1160" spans="1:6" ht="15" x14ac:dyDescent="0.25">
      <c r="A1160"/>
      <c r="B1160"/>
      <c r="C1160"/>
      <c r="D1160"/>
      <c r="E1160"/>
      <c r="F1160"/>
    </row>
    <row r="1161" spans="1:6" ht="15" x14ac:dyDescent="0.25">
      <c r="A1161"/>
      <c r="B1161"/>
      <c r="C1161"/>
      <c r="D1161"/>
      <c r="E1161"/>
      <c r="F1161"/>
    </row>
    <row r="1162" spans="1:6" ht="15" x14ac:dyDescent="0.25">
      <c r="A1162"/>
      <c r="B1162"/>
      <c r="C1162"/>
      <c r="D1162"/>
      <c r="E1162"/>
      <c r="F1162"/>
    </row>
    <row r="1163" spans="1:6" ht="15" x14ac:dyDescent="0.25">
      <c r="A1163"/>
      <c r="B1163"/>
      <c r="C1163"/>
      <c r="D1163"/>
      <c r="E1163"/>
      <c r="F1163"/>
    </row>
    <row r="1164" spans="1:6" ht="15" x14ac:dyDescent="0.25">
      <c r="A1164"/>
      <c r="B1164"/>
      <c r="C1164"/>
      <c r="D1164"/>
      <c r="E1164"/>
      <c r="F1164"/>
    </row>
    <row r="1165" spans="1:6" ht="15" x14ac:dyDescent="0.25">
      <c r="A1165"/>
      <c r="B1165"/>
      <c r="C1165"/>
      <c r="D1165"/>
      <c r="E1165"/>
      <c r="F1165"/>
    </row>
    <row r="1166" spans="1:6" ht="15" x14ac:dyDescent="0.25">
      <c r="A1166"/>
      <c r="B1166"/>
      <c r="C1166"/>
      <c r="D1166"/>
      <c r="E1166"/>
      <c r="F1166"/>
    </row>
    <row r="1167" spans="1:6" ht="15" x14ac:dyDescent="0.25">
      <c r="A1167"/>
      <c r="B1167"/>
      <c r="C1167"/>
      <c r="D1167"/>
      <c r="E1167"/>
      <c r="F1167"/>
    </row>
    <row r="1168" spans="1:6" ht="15" x14ac:dyDescent="0.25">
      <c r="A1168"/>
      <c r="B1168"/>
      <c r="C1168"/>
      <c r="D1168"/>
      <c r="E1168"/>
      <c r="F1168"/>
    </row>
    <row r="1169" spans="1:6" ht="15" x14ac:dyDescent="0.25">
      <c r="A1169"/>
      <c r="B1169"/>
      <c r="C1169"/>
      <c r="D1169"/>
      <c r="E1169"/>
      <c r="F1169"/>
    </row>
    <row r="1170" spans="1:6" ht="15" x14ac:dyDescent="0.25">
      <c r="A1170"/>
      <c r="B1170"/>
      <c r="C1170"/>
      <c r="D1170"/>
      <c r="E1170"/>
      <c r="F1170"/>
    </row>
    <row r="1171" spans="1:6" ht="15" x14ac:dyDescent="0.25">
      <c r="A1171"/>
      <c r="B1171"/>
      <c r="C1171"/>
      <c r="D1171"/>
      <c r="E1171"/>
      <c r="F1171"/>
    </row>
    <row r="1172" spans="1:6" ht="15" x14ac:dyDescent="0.25">
      <c r="A1172"/>
      <c r="B1172"/>
      <c r="C1172"/>
      <c r="D1172"/>
      <c r="E1172"/>
      <c r="F1172"/>
    </row>
    <row r="1173" spans="1:6" ht="15" x14ac:dyDescent="0.25">
      <c r="A1173"/>
      <c r="B1173"/>
      <c r="C1173"/>
      <c r="D1173"/>
      <c r="E1173"/>
      <c r="F1173"/>
    </row>
    <row r="1174" spans="1:6" ht="15" x14ac:dyDescent="0.25">
      <c r="A1174"/>
      <c r="B1174"/>
      <c r="C1174"/>
      <c r="D1174"/>
      <c r="E1174"/>
      <c r="F1174"/>
    </row>
    <row r="1175" spans="1:6" ht="15" x14ac:dyDescent="0.25">
      <c r="A1175"/>
      <c r="B1175"/>
      <c r="C1175"/>
      <c r="D1175"/>
      <c r="E1175"/>
      <c r="F1175"/>
    </row>
    <row r="1176" spans="1:6" ht="15" x14ac:dyDescent="0.25">
      <c r="A1176"/>
      <c r="B1176"/>
      <c r="C1176"/>
      <c r="D1176"/>
      <c r="E1176"/>
      <c r="F1176"/>
    </row>
    <row r="1177" spans="1:6" ht="15" x14ac:dyDescent="0.25">
      <c r="A1177"/>
      <c r="B1177"/>
      <c r="C1177"/>
      <c r="D1177"/>
      <c r="E1177"/>
      <c r="F1177"/>
    </row>
    <row r="1178" spans="1:6" ht="15" x14ac:dyDescent="0.25">
      <c r="A1178"/>
      <c r="B1178"/>
      <c r="C1178"/>
      <c r="D1178"/>
      <c r="E1178"/>
      <c r="F1178"/>
    </row>
    <row r="1179" spans="1:6" ht="15" x14ac:dyDescent="0.25">
      <c r="A1179"/>
      <c r="B1179"/>
      <c r="C1179"/>
      <c r="D1179"/>
      <c r="E1179"/>
      <c r="F1179"/>
    </row>
    <row r="1180" spans="1:6" ht="15" x14ac:dyDescent="0.25">
      <c r="A1180"/>
      <c r="B1180"/>
      <c r="C1180"/>
      <c r="D1180"/>
      <c r="E1180"/>
      <c r="F1180"/>
    </row>
    <row r="1181" spans="1:6" ht="15" x14ac:dyDescent="0.25">
      <c r="A1181"/>
      <c r="B1181"/>
      <c r="C1181"/>
      <c r="D1181"/>
      <c r="E1181"/>
      <c r="F1181"/>
    </row>
    <row r="1182" spans="1:6" ht="15" x14ac:dyDescent="0.25">
      <c r="A1182"/>
      <c r="B1182"/>
      <c r="C1182"/>
      <c r="D1182"/>
      <c r="E1182"/>
      <c r="F1182"/>
    </row>
    <row r="1183" spans="1:6" ht="15" x14ac:dyDescent="0.25">
      <c r="A1183"/>
      <c r="B1183"/>
      <c r="C1183"/>
      <c r="D1183"/>
      <c r="E1183"/>
      <c r="F1183"/>
    </row>
    <row r="1184" spans="1:6" ht="15" x14ac:dyDescent="0.25">
      <c r="A1184"/>
      <c r="B1184"/>
      <c r="C1184"/>
      <c r="D1184"/>
      <c r="E1184"/>
      <c r="F1184"/>
    </row>
    <row r="1185" spans="1:6" ht="15" x14ac:dyDescent="0.25">
      <c r="A1185"/>
      <c r="B1185"/>
      <c r="C1185"/>
      <c r="D1185"/>
      <c r="E1185"/>
      <c r="F1185"/>
    </row>
    <row r="1186" spans="1:6" ht="15" x14ac:dyDescent="0.25">
      <c r="A1186"/>
      <c r="B1186"/>
      <c r="C1186"/>
      <c r="D1186"/>
      <c r="E1186"/>
      <c r="F1186"/>
    </row>
    <row r="1187" spans="1:6" ht="15" x14ac:dyDescent="0.25">
      <c r="A1187"/>
      <c r="B1187"/>
      <c r="C1187"/>
      <c r="D1187"/>
      <c r="E1187"/>
      <c r="F1187"/>
    </row>
    <row r="1188" spans="1:6" ht="15" x14ac:dyDescent="0.25">
      <c r="A1188"/>
      <c r="B1188"/>
      <c r="C1188"/>
      <c r="D1188"/>
      <c r="E1188"/>
      <c r="F1188"/>
    </row>
    <row r="1189" spans="1:6" ht="15" x14ac:dyDescent="0.25">
      <c r="A1189"/>
      <c r="B1189"/>
      <c r="C1189"/>
      <c r="D1189"/>
      <c r="E1189"/>
      <c r="F1189"/>
    </row>
    <row r="1190" spans="1:6" ht="15" x14ac:dyDescent="0.25">
      <c r="A1190"/>
      <c r="B1190"/>
      <c r="C1190"/>
      <c r="D1190"/>
      <c r="E1190"/>
      <c r="F1190"/>
    </row>
    <row r="1191" spans="1:6" ht="15" x14ac:dyDescent="0.25">
      <c r="A1191"/>
      <c r="B1191"/>
      <c r="C1191"/>
      <c r="D1191"/>
      <c r="E1191"/>
      <c r="F1191"/>
    </row>
    <row r="1192" spans="1:6" ht="15" x14ac:dyDescent="0.25">
      <c r="A1192"/>
      <c r="B1192"/>
      <c r="C1192"/>
      <c r="D1192"/>
      <c r="E1192"/>
      <c r="F1192"/>
    </row>
    <row r="1193" spans="1:6" ht="15" x14ac:dyDescent="0.25">
      <c r="A1193"/>
      <c r="B1193"/>
      <c r="C1193"/>
      <c r="D1193"/>
      <c r="E1193"/>
      <c r="F1193"/>
    </row>
    <row r="1194" spans="1:6" ht="15" x14ac:dyDescent="0.25">
      <c r="A1194"/>
      <c r="B1194"/>
      <c r="C1194"/>
      <c r="D1194"/>
      <c r="E1194"/>
      <c r="F1194"/>
    </row>
    <row r="1195" spans="1:6" ht="15" x14ac:dyDescent="0.25">
      <c r="A1195"/>
      <c r="B1195"/>
      <c r="C1195"/>
      <c r="D1195"/>
      <c r="E1195"/>
      <c r="F1195"/>
    </row>
    <row r="1196" spans="1:6" ht="15" x14ac:dyDescent="0.25">
      <c r="A1196"/>
      <c r="B1196"/>
      <c r="C1196"/>
      <c r="D1196"/>
      <c r="E1196"/>
      <c r="F1196"/>
    </row>
    <row r="1197" spans="1:6" ht="15" x14ac:dyDescent="0.25">
      <c r="A1197"/>
      <c r="B1197"/>
      <c r="C1197"/>
      <c r="D1197"/>
      <c r="E1197"/>
      <c r="F1197"/>
    </row>
    <row r="1198" spans="1:6" ht="15" x14ac:dyDescent="0.25">
      <c r="A1198"/>
      <c r="B1198"/>
      <c r="C1198"/>
      <c r="D1198"/>
      <c r="E1198"/>
      <c r="F1198"/>
    </row>
    <row r="1199" spans="1:6" ht="15" x14ac:dyDescent="0.25">
      <c r="A1199"/>
      <c r="B1199"/>
      <c r="C1199"/>
      <c r="D1199"/>
      <c r="E1199"/>
      <c r="F1199"/>
    </row>
    <row r="1200" spans="1:6" ht="15" x14ac:dyDescent="0.25">
      <c r="A1200"/>
      <c r="B1200"/>
      <c r="C1200"/>
      <c r="D1200"/>
      <c r="E1200"/>
      <c r="F1200"/>
    </row>
    <row r="1201" spans="1:6" ht="15" x14ac:dyDescent="0.25">
      <c r="A1201"/>
      <c r="B1201"/>
      <c r="C1201"/>
      <c r="D1201"/>
      <c r="E1201"/>
      <c r="F1201"/>
    </row>
    <row r="1202" spans="1:6" ht="15" x14ac:dyDescent="0.25">
      <c r="A1202"/>
      <c r="B1202"/>
      <c r="C1202"/>
      <c r="D1202"/>
      <c r="E1202"/>
      <c r="F1202"/>
    </row>
    <row r="1203" spans="1:6" ht="15" x14ac:dyDescent="0.25">
      <c r="A1203"/>
      <c r="B1203"/>
      <c r="C1203"/>
      <c r="D1203"/>
      <c r="E1203"/>
      <c r="F1203"/>
    </row>
    <row r="1204" spans="1:6" ht="15" x14ac:dyDescent="0.25">
      <c r="A1204"/>
      <c r="B1204"/>
      <c r="C1204"/>
      <c r="D1204"/>
      <c r="E1204"/>
      <c r="F1204"/>
    </row>
    <row r="1205" spans="1:6" ht="15" x14ac:dyDescent="0.25">
      <c r="A1205"/>
      <c r="B1205"/>
      <c r="C1205"/>
      <c r="D1205"/>
      <c r="E1205"/>
      <c r="F1205"/>
    </row>
    <row r="1206" spans="1:6" ht="15" x14ac:dyDescent="0.25">
      <c r="A1206"/>
      <c r="B1206"/>
      <c r="C1206"/>
      <c r="D1206"/>
      <c r="E1206"/>
      <c r="F1206"/>
    </row>
    <row r="1207" spans="1:6" ht="15" x14ac:dyDescent="0.25">
      <c r="A1207"/>
      <c r="B1207"/>
      <c r="C1207"/>
      <c r="D1207"/>
      <c r="E1207"/>
      <c r="F1207"/>
    </row>
    <row r="1208" spans="1:6" ht="15" x14ac:dyDescent="0.25">
      <c r="A1208"/>
      <c r="B1208"/>
      <c r="C1208"/>
      <c r="D1208"/>
      <c r="E1208"/>
      <c r="F1208"/>
    </row>
    <row r="1209" spans="1:6" ht="15" x14ac:dyDescent="0.25">
      <c r="A1209"/>
      <c r="B1209"/>
      <c r="C1209"/>
      <c r="D1209"/>
      <c r="E1209"/>
      <c r="F1209"/>
    </row>
    <row r="1210" spans="1:6" ht="15" x14ac:dyDescent="0.25">
      <c r="A1210"/>
      <c r="B1210"/>
      <c r="C1210"/>
      <c r="D1210"/>
      <c r="E1210"/>
      <c r="F1210"/>
    </row>
    <row r="1211" spans="1:6" ht="15" x14ac:dyDescent="0.25">
      <c r="A1211"/>
      <c r="B1211"/>
      <c r="C1211"/>
      <c r="D1211"/>
      <c r="E1211"/>
      <c r="F1211"/>
    </row>
    <row r="1212" spans="1:6" ht="15" x14ac:dyDescent="0.25">
      <c r="A1212"/>
      <c r="B1212"/>
      <c r="C1212"/>
      <c r="D1212"/>
      <c r="E1212"/>
      <c r="F1212"/>
    </row>
    <row r="1213" spans="1:6" ht="15" x14ac:dyDescent="0.25">
      <c r="A1213"/>
      <c r="B1213"/>
      <c r="C1213"/>
      <c r="D1213"/>
      <c r="E1213"/>
      <c r="F1213"/>
    </row>
    <row r="1214" spans="1:6" ht="15" x14ac:dyDescent="0.25">
      <c r="A1214"/>
      <c r="B1214"/>
      <c r="C1214"/>
      <c r="D1214"/>
      <c r="E1214"/>
      <c r="F1214"/>
    </row>
    <row r="1215" spans="1:6" ht="15" x14ac:dyDescent="0.25">
      <c r="A1215"/>
      <c r="B1215"/>
      <c r="C1215"/>
      <c r="D1215"/>
      <c r="E1215"/>
      <c r="F1215"/>
    </row>
    <row r="1216" spans="1:6" ht="15" x14ac:dyDescent="0.25">
      <c r="A1216"/>
      <c r="B1216"/>
      <c r="C1216"/>
      <c r="D1216"/>
      <c r="E1216"/>
      <c r="F1216"/>
    </row>
    <row r="1217" spans="1:6" ht="15" x14ac:dyDescent="0.25">
      <c r="A1217"/>
      <c r="B1217"/>
      <c r="C1217"/>
      <c r="D1217"/>
      <c r="E1217"/>
      <c r="F1217"/>
    </row>
    <row r="1218" spans="1:6" ht="15" x14ac:dyDescent="0.25">
      <c r="A1218"/>
      <c r="B1218"/>
      <c r="C1218"/>
      <c r="D1218"/>
      <c r="E1218"/>
      <c r="F1218"/>
    </row>
    <row r="1219" spans="1:6" ht="15" x14ac:dyDescent="0.25">
      <c r="A1219"/>
      <c r="B1219"/>
      <c r="C1219"/>
      <c r="D1219"/>
      <c r="E1219"/>
      <c r="F1219"/>
    </row>
    <row r="1220" spans="1:6" ht="15" x14ac:dyDescent="0.25">
      <c r="A1220"/>
      <c r="B1220"/>
      <c r="C1220"/>
      <c r="D1220"/>
      <c r="E1220"/>
      <c r="F1220"/>
    </row>
    <row r="1221" spans="1:6" ht="15" x14ac:dyDescent="0.25">
      <c r="A1221"/>
      <c r="B1221"/>
      <c r="C1221"/>
      <c r="D1221"/>
      <c r="E1221"/>
      <c r="F1221"/>
    </row>
    <row r="1222" spans="1:6" ht="15" x14ac:dyDescent="0.25">
      <c r="A1222"/>
      <c r="B1222"/>
      <c r="C1222"/>
      <c r="D1222"/>
      <c r="E1222"/>
      <c r="F1222"/>
    </row>
    <row r="1223" spans="1:6" ht="15" x14ac:dyDescent="0.25">
      <c r="A1223"/>
      <c r="B1223"/>
      <c r="C1223"/>
      <c r="D1223"/>
      <c r="E1223"/>
      <c r="F1223"/>
    </row>
    <row r="1224" spans="1:6" ht="15" x14ac:dyDescent="0.25">
      <c r="A1224"/>
      <c r="B1224"/>
      <c r="C1224"/>
      <c r="D1224"/>
      <c r="E1224"/>
      <c r="F1224"/>
    </row>
    <row r="1225" spans="1:6" ht="15" x14ac:dyDescent="0.25">
      <c r="A1225"/>
      <c r="B1225"/>
      <c r="C1225"/>
      <c r="D1225"/>
      <c r="E1225"/>
      <c r="F1225"/>
    </row>
    <row r="1226" spans="1:6" ht="15" x14ac:dyDescent="0.25">
      <c r="A1226"/>
      <c r="B1226"/>
      <c r="C1226"/>
      <c r="D1226"/>
      <c r="E1226"/>
      <c r="F1226"/>
    </row>
    <row r="1227" spans="1:6" ht="15" x14ac:dyDescent="0.25">
      <c r="A1227"/>
      <c r="B1227"/>
      <c r="C1227"/>
      <c r="D1227"/>
      <c r="E1227"/>
      <c r="F1227"/>
    </row>
    <row r="1228" spans="1:6" ht="15" x14ac:dyDescent="0.25">
      <c r="A1228"/>
      <c r="B1228"/>
      <c r="C1228"/>
      <c r="D1228"/>
      <c r="E1228"/>
      <c r="F1228"/>
    </row>
    <row r="1229" spans="1:6" ht="15" x14ac:dyDescent="0.25">
      <c r="A1229"/>
      <c r="B1229"/>
      <c r="C1229"/>
      <c r="D1229"/>
      <c r="E1229"/>
      <c r="F1229"/>
    </row>
    <row r="1230" spans="1:6" ht="15" x14ac:dyDescent="0.25">
      <c r="A1230"/>
      <c r="B1230"/>
      <c r="C1230"/>
      <c r="D1230"/>
      <c r="E1230"/>
      <c r="F1230"/>
    </row>
    <row r="1231" spans="1:6" ht="15" x14ac:dyDescent="0.25">
      <c r="A1231"/>
      <c r="B1231"/>
      <c r="C1231"/>
      <c r="D1231"/>
      <c r="E1231"/>
      <c r="F1231"/>
    </row>
    <row r="1232" spans="1:6" ht="15" x14ac:dyDescent="0.25">
      <c r="A1232"/>
      <c r="B1232"/>
      <c r="C1232"/>
      <c r="D1232"/>
      <c r="E1232"/>
      <c r="F1232"/>
    </row>
    <row r="1233" spans="1:6" ht="15" x14ac:dyDescent="0.25">
      <c r="A1233"/>
      <c r="B1233"/>
      <c r="C1233"/>
      <c r="D1233"/>
      <c r="E1233"/>
      <c r="F1233"/>
    </row>
    <row r="1234" spans="1:6" ht="15" x14ac:dyDescent="0.25">
      <c r="A1234"/>
      <c r="B1234"/>
      <c r="C1234"/>
      <c r="D1234"/>
      <c r="E1234"/>
      <c r="F1234"/>
    </row>
    <row r="1235" spans="1:6" ht="15" x14ac:dyDescent="0.25">
      <c r="A1235"/>
      <c r="B1235"/>
      <c r="C1235"/>
      <c r="D1235"/>
      <c r="E1235"/>
      <c r="F1235"/>
    </row>
    <row r="1236" spans="1:6" ht="15" x14ac:dyDescent="0.25">
      <c r="A1236"/>
      <c r="B1236"/>
      <c r="C1236"/>
      <c r="D1236"/>
      <c r="E1236"/>
      <c r="F1236"/>
    </row>
    <row r="1237" spans="1:6" ht="15" x14ac:dyDescent="0.25">
      <c r="A1237"/>
      <c r="B1237"/>
      <c r="C1237"/>
      <c r="D1237"/>
      <c r="E1237"/>
      <c r="F1237"/>
    </row>
    <row r="1238" spans="1:6" ht="15" x14ac:dyDescent="0.25">
      <c r="A1238"/>
      <c r="B1238"/>
      <c r="C1238"/>
      <c r="D1238"/>
      <c r="E1238"/>
      <c r="F1238"/>
    </row>
    <row r="1239" spans="1:6" ht="15" x14ac:dyDescent="0.25">
      <c r="A1239"/>
      <c r="B1239"/>
      <c r="C1239"/>
      <c r="D1239"/>
      <c r="E1239"/>
      <c r="F1239"/>
    </row>
    <row r="1240" spans="1:6" ht="15" x14ac:dyDescent="0.25">
      <c r="A1240"/>
      <c r="B1240"/>
      <c r="C1240"/>
      <c r="D1240"/>
      <c r="E1240"/>
      <c r="F1240"/>
    </row>
    <row r="1241" spans="1:6" ht="15" x14ac:dyDescent="0.25">
      <c r="A1241"/>
      <c r="B1241"/>
      <c r="C1241"/>
      <c r="D1241"/>
      <c r="E1241"/>
      <c r="F1241"/>
    </row>
    <row r="1242" spans="1:6" ht="15" x14ac:dyDescent="0.25">
      <c r="A1242"/>
      <c r="B1242"/>
      <c r="C1242"/>
      <c r="D1242"/>
      <c r="E1242"/>
      <c r="F1242"/>
    </row>
    <row r="1243" spans="1:6" ht="15" x14ac:dyDescent="0.25">
      <c r="A1243"/>
      <c r="B1243"/>
      <c r="C1243"/>
      <c r="D1243"/>
      <c r="E1243"/>
      <c r="F1243"/>
    </row>
    <row r="1244" spans="1:6" ht="15" x14ac:dyDescent="0.25">
      <c r="A1244"/>
      <c r="B1244"/>
      <c r="C1244"/>
      <c r="D1244"/>
      <c r="E1244"/>
      <c r="F1244"/>
    </row>
    <row r="1245" spans="1:6" ht="15" x14ac:dyDescent="0.25">
      <c r="A1245"/>
      <c r="B1245"/>
      <c r="C1245"/>
      <c r="D1245"/>
      <c r="E1245"/>
      <c r="F1245"/>
    </row>
    <row r="1246" spans="1:6" ht="15" x14ac:dyDescent="0.25">
      <c r="A1246"/>
      <c r="B1246"/>
      <c r="C1246"/>
      <c r="D1246"/>
      <c r="E1246"/>
      <c r="F1246"/>
    </row>
    <row r="1247" spans="1:6" ht="15" x14ac:dyDescent="0.25">
      <c r="A1247"/>
      <c r="B1247"/>
      <c r="C1247"/>
      <c r="D1247"/>
      <c r="E1247"/>
      <c r="F1247"/>
    </row>
    <row r="1248" spans="1:6" ht="15" x14ac:dyDescent="0.25">
      <c r="A1248"/>
      <c r="B1248"/>
      <c r="C1248"/>
      <c r="D1248"/>
      <c r="E1248"/>
      <c r="F1248"/>
    </row>
    <row r="1249" spans="1:6" ht="15" x14ac:dyDescent="0.25">
      <c r="A1249"/>
      <c r="B1249"/>
      <c r="C1249"/>
      <c r="D1249"/>
      <c r="E1249"/>
      <c r="F1249"/>
    </row>
    <row r="1250" spans="1:6" ht="15" x14ac:dyDescent="0.25">
      <c r="A1250"/>
      <c r="B1250"/>
      <c r="C1250"/>
      <c r="D1250"/>
      <c r="E1250"/>
      <c r="F1250"/>
    </row>
    <row r="1251" spans="1:6" ht="15" x14ac:dyDescent="0.25">
      <c r="A1251"/>
      <c r="B1251"/>
      <c r="C1251"/>
      <c r="D1251"/>
      <c r="E1251"/>
      <c r="F1251"/>
    </row>
    <row r="1252" spans="1:6" ht="15" x14ac:dyDescent="0.25">
      <c r="A1252"/>
      <c r="B1252"/>
      <c r="C1252"/>
      <c r="D1252"/>
      <c r="E1252"/>
      <c r="F1252"/>
    </row>
    <row r="1253" spans="1:6" ht="15" x14ac:dyDescent="0.25">
      <c r="A1253"/>
      <c r="B1253"/>
      <c r="C1253"/>
      <c r="D1253"/>
      <c r="E1253"/>
      <c r="F1253"/>
    </row>
    <row r="1254" spans="1:6" ht="15" x14ac:dyDescent="0.25">
      <c r="A1254"/>
      <c r="B1254"/>
      <c r="C1254"/>
      <c r="D1254"/>
      <c r="E1254"/>
      <c r="F1254"/>
    </row>
    <row r="1255" spans="1:6" ht="15" x14ac:dyDescent="0.25">
      <c r="A1255"/>
      <c r="B1255"/>
      <c r="C1255"/>
      <c r="D1255"/>
      <c r="E1255"/>
      <c r="F1255"/>
    </row>
    <row r="1256" spans="1:6" ht="15" x14ac:dyDescent="0.25">
      <c r="A1256"/>
      <c r="B1256"/>
      <c r="C1256"/>
      <c r="D1256"/>
      <c r="E1256"/>
      <c r="F1256"/>
    </row>
    <row r="1257" spans="1:6" ht="15" x14ac:dyDescent="0.25">
      <c r="A1257"/>
      <c r="B1257"/>
      <c r="C1257"/>
      <c r="D1257"/>
      <c r="E1257"/>
      <c r="F1257"/>
    </row>
    <row r="1258" spans="1:6" ht="15" x14ac:dyDescent="0.25">
      <c r="A1258"/>
      <c r="B1258"/>
      <c r="C1258"/>
      <c r="D1258"/>
      <c r="E1258"/>
      <c r="F1258"/>
    </row>
    <row r="1259" spans="1:6" ht="15" x14ac:dyDescent="0.25">
      <c r="A1259"/>
      <c r="B1259"/>
      <c r="C1259"/>
      <c r="D1259"/>
      <c r="E1259"/>
      <c r="F1259"/>
    </row>
    <row r="1260" spans="1:6" ht="15" x14ac:dyDescent="0.25">
      <c r="A1260"/>
      <c r="B1260"/>
      <c r="C1260"/>
      <c r="D1260"/>
      <c r="E1260"/>
      <c r="F1260"/>
    </row>
    <row r="1261" spans="1:6" ht="15" x14ac:dyDescent="0.25">
      <c r="A1261"/>
      <c r="B1261"/>
      <c r="C1261"/>
      <c r="D1261"/>
      <c r="E1261"/>
      <c r="F1261"/>
    </row>
    <row r="1262" spans="1:6" ht="15" x14ac:dyDescent="0.25">
      <c r="A1262"/>
      <c r="B1262"/>
      <c r="C1262"/>
      <c r="D1262"/>
      <c r="E1262"/>
      <c r="F1262"/>
    </row>
    <row r="1263" spans="1:6" ht="15" x14ac:dyDescent="0.25">
      <c r="A1263"/>
      <c r="B1263"/>
      <c r="C1263"/>
      <c r="D1263"/>
      <c r="E1263"/>
      <c r="F1263"/>
    </row>
    <row r="1264" spans="1:6" ht="15" x14ac:dyDescent="0.25">
      <c r="A1264"/>
      <c r="B1264"/>
      <c r="C1264"/>
      <c r="D1264"/>
      <c r="E1264"/>
      <c r="F1264"/>
    </row>
    <row r="1265" spans="1:6" ht="15" x14ac:dyDescent="0.25">
      <c r="A1265"/>
      <c r="B1265"/>
      <c r="C1265"/>
      <c r="D1265"/>
      <c r="E1265"/>
      <c r="F1265"/>
    </row>
    <row r="1266" spans="1:6" ht="15" x14ac:dyDescent="0.25">
      <c r="A1266"/>
      <c r="B1266"/>
      <c r="C1266"/>
      <c r="D1266"/>
      <c r="E1266"/>
      <c r="F1266"/>
    </row>
    <row r="1267" spans="1:6" ht="15" x14ac:dyDescent="0.25">
      <c r="A1267"/>
      <c r="B1267"/>
      <c r="C1267"/>
      <c r="D1267"/>
      <c r="E1267"/>
      <c r="F1267"/>
    </row>
    <row r="1268" spans="1:6" ht="15" x14ac:dyDescent="0.25">
      <c r="A1268"/>
      <c r="B1268"/>
      <c r="C1268"/>
      <c r="D1268"/>
      <c r="E1268"/>
      <c r="F1268"/>
    </row>
    <row r="1269" spans="1:6" ht="15" x14ac:dyDescent="0.25">
      <c r="A1269"/>
      <c r="B1269"/>
      <c r="C1269"/>
      <c r="D1269"/>
      <c r="E1269"/>
      <c r="F1269"/>
    </row>
    <row r="1270" spans="1:6" ht="15" x14ac:dyDescent="0.25">
      <c r="A1270"/>
      <c r="B1270"/>
      <c r="C1270"/>
      <c r="D1270"/>
      <c r="E1270"/>
      <c r="F1270"/>
    </row>
    <row r="1271" spans="1:6" ht="15" x14ac:dyDescent="0.25">
      <c r="A1271"/>
      <c r="B1271"/>
      <c r="C1271"/>
      <c r="D1271"/>
      <c r="E1271"/>
      <c r="F1271"/>
    </row>
    <row r="1272" spans="1:6" ht="15" x14ac:dyDescent="0.25">
      <c r="A1272"/>
      <c r="B1272"/>
      <c r="C1272"/>
      <c r="D1272"/>
      <c r="E1272"/>
      <c r="F1272"/>
    </row>
    <row r="1273" spans="1:6" ht="15" x14ac:dyDescent="0.25">
      <c r="A1273"/>
      <c r="B1273"/>
      <c r="C1273"/>
      <c r="D1273"/>
      <c r="E1273"/>
      <c r="F1273"/>
    </row>
    <row r="1274" spans="1:6" ht="15" x14ac:dyDescent="0.25">
      <c r="A1274"/>
      <c r="B1274"/>
      <c r="C1274"/>
      <c r="D1274"/>
      <c r="E1274"/>
      <c r="F1274"/>
    </row>
    <row r="1275" spans="1:6" ht="15" x14ac:dyDescent="0.25">
      <c r="A1275"/>
      <c r="B1275"/>
      <c r="C1275"/>
      <c r="D1275"/>
      <c r="E1275"/>
      <c r="F1275"/>
    </row>
    <row r="1276" spans="1:6" ht="15" x14ac:dyDescent="0.25">
      <c r="A1276"/>
      <c r="B1276"/>
      <c r="C1276"/>
      <c r="D1276"/>
      <c r="E1276"/>
      <c r="F1276"/>
    </row>
    <row r="1277" spans="1:6" ht="15" x14ac:dyDescent="0.25">
      <c r="A1277"/>
      <c r="B1277"/>
      <c r="C1277"/>
      <c r="D1277"/>
      <c r="E1277"/>
      <c r="F1277"/>
    </row>
    <row r="1278" spans="1:6" ht="15" x14ac:dyDescent="0.25">
      <c r="A1278"/>
      <c r="B1278"/>
      <c r="C1278"/>
      <c r="D1278"/>
      <c r="E1278"/>
      <c r="F1278"/>
    </row>
    <row r="1279" spans="1:6" ht="15" x14ac:dyDescent="0.25">
      <c r="A1279"/>
      <c r="B1279"/>
      <c r="C1279"/>
      <c r="D1279"/>
      <c r="E1279"/>
      <c r="F1279"/>
    </row>
    <row r="1280" spans="1:6" ht="15" x14ac:dyDescent="0.25">
      <c r="A1280"/>
      <c r="B1280"/>
      <c r="C1280"/>
      <c r="D1280"/>
      <c r="E1280"/>
      <c r="F1280"/>
    </row>
    <row r="1281" spans="1:6" ht="15" x14ac:dyDescent="0.25">
      <c r="A1281"/>
      <c r="B1281"/>
      <c r="C1281"/>
      <c r="D1281"/>
      <c r="E1281"/>
      <c r="F1281"/>
    </row>
    <row r="1282" spans="1:6" ht="15" x14ac:dyDescent="0.25">
      <c r="A1282"/>
      <c r="B1282"/>
      <c r="C1282"/>
      <c r="D1282"/>
      <c r="E1282"/>
      <c r="F1282"/>
    </row>
    <row r="1283" spans="1:6" ht="15" x14ac:dyDescent="0.25">
      <c r="A1283"/>
      <c r="B1283"/>
      <c r="C1283"/>
      <c r="D1283"/>
      <c r="E1283"/>
      <c r="F1283"/>
    </row>
    <row r="1284" spans="1:6" ht="15" x14ac:dyDescent="0.25">
      <c r="A1284"/>
      <c r="B1284"/>
      <c r="C1284"/>
      <c r="D1284"/>
      <c r="E1284"/>
      <c r="F1284"/>
    </row>
    <row r="1285" spans="1:6" ht="15" x14ac:dyDescent="0.25">
      <c r="A1285"/>
      <c r="B1285"/>
      <c r="C1285"/>
      <c r="D1285"/>
      <c r="E1285"/>
      <c r="F1285"/>
    </row>
    <row r="1286" spans="1:6" ht="15" x14ac:dyDescent="0.25">
      <c r="A1286"/>
      <c r="B1286"/>
      <c r="C1286"/>
      <c r="D1286"/>
      <c r="E1286"/>
      <c r="F1286"/>
    </row>
    <row r="1287" spans="1:6" ht="15" x14ac:dyDescent="0.25">
      <c r="A1287"/>
      <c r="B1287"/>
      <c r="C1287"/>
      <c r="D1287"/>
      <c r="E1287"/>
      <c r="F1287"/>
    </row>
    <row r="1288" spans="1:6" ht="15" x14ac:dyDescent="0.25">
      <c r="A1288"/>
      <c r="B1288"/>
      <c r="C1288"/>
      <c r="D1288"/>
      <c r="E1288"/>
      <c r="F1288"/>
    </row>
    <row r="1289" spans="1:6" ht="15" x14ac:dyDescent="0.25">
      <c r="A1289"/>
      <c r="B1289"/>
      <c r="C1289"/>
      <c r="D1289"/>
      <c r="E1289"/>
      <c r="F1289"/>
    </row>
    <row r="1290" spans="1:6" ht="15" x14ac:dyDescent="0.25">
      <c r="A1290"/>
      <c r="B1290"/>
      <c r="C1290"/>
      <c r="D1290"/>
      <c r="E1290"/>
      <c r="F1290"/>
    </row>
    <row r="1291" spans="1:6" ht="15" x14ac:dyDescent="0.25">
      <c r="A1291"/>
      <c r="B1291"/>
      <c r="C1291"/>
      <c r="D1291"/>
      <c r="E1291"/>
      <c r="F1291"/>
    </row>
    <row r="1292" spans="1:6" ht="15" x14ac:dyDescent="0.25">
      <c r="A1292"/>
      <c r="B1292"/>
      <c r="C1292"/>
      <c r="D1292"/>
      <c r="E1292"/>
      <c r="F1292"/>
    </row>
    <row r="1293" spans="1:6" ht="15" x14ac:dyDescent="0.25">
      <c r="A1293"/>
      <c r="B1293"/>
      <c r="C1293"/>
      <c r="D1293"/>
      <c r="E1293"/>
      <c r="F1293"/>
    </row>
    <row r="1294" spans="1:6" ht="15" x14ac:dyDescent="0.25">
      <c r="A1294"/>
      <c r="B1294"/>
      <c r="C1294"/>
      <c r="D1294"/>
      <c r="E1294"/>
      <c r="F1294"/>
    </row>
    <row r="1295" spans="1:6" ht="15" x14ac:dyDescent="0.25">
      <c r="A1295"/>
      <c r="B1295"/>
      <c r="C1295"/>
      <c r="D1295"/>
      <c r="E1295"/>
      <c r="F1295"/>
    </row>
    <row r="1296" spans="1:6" ht="15" x14ac:dyDescent="0.25">
      <c r="A1296"/>
      <c r="B1296"/>
      <c r="C1296"/>
      <c r="D1296"/>
      <c r="E1296"/>
      <c r="F1296"/>
    </row>
    <row r="1297" spans="1:6" ht="15" x14ac:dyDescent="0.25">
      <c r="A1297"/>
      <c r="B1297"/>
      <c r="C1297"/>
      <c r="D1297"/>
      <c r="E1297"/>
      <c r="F1297"/>
    </row>
    <row r="1298" spans="1:6" ht="15" x14ac:dyDescent="0.25">
      <c r="A1298"/>
      <c r="B1298"/>
      <c r="C1298"/>
      <c r="D1298"/>
      <c r="E1298"/>
      <c r="F1298"/>
    </row>
    <row r="1299" spans="1:6" ht="15" x14ac:dyDescent="0.25">
      <c r="A1299"/>
      <c r="B1299"/>
      <c r="C1299"/>
      <c r="D1299"/>
      <c r="E1299"/>
      <c r="F1299"/>
    </row>
    <row r="1300" spans="1:6" ht="15" x14ac:dyDescent="0.25">
      <c r="A1300"/>
      <c r="B1300"/>
      <c r="C1300"/>
      <c r="D1300"/>
      <c r="E1300"/>
      <c r="F1300"/>
    </row>
    <row r="1301" spans="1:6" ht="15" x14ac:dyDescent="0.25">
      <c r="A1301"/>
      <c r="B1301"/>
      <c r="C1301"/>
      <c r="D1301"/>
      <c r="E1301"/>
      <c r="F1301"/>
    </row>
    <row r="1302" spans="1:6" ht="15" x14ac:dyDescent="0.25">
      <c r="A1302"/>
      <c r="B1302"/>
      <c r="C1302"/>
      <c r="D1302"/>
      <c r="E1302"/>
      <c r="F1302"/>
    </row>
    <row r="1303" spans="1:6" ht="15" x14ac:dyDescent="0.25">
      <c r="A1303"/>
      <c r="B1303"/>
      <c r="C1303"/>
      <c r="D1303"/>
      <c r="E1303"/>
      <c r="F1303"/>
    </row>
    <row r="1304" spans="1:6" ht="15" x14ac:dyDescent="0.25">
      <c r="A1304"/>
      <c r="B1304"/>
      <c r="C1304"/>
      <c r="D1304"/>
      <c r="E1304"/>
      <c r="F1304"/>
    </row>
    <row r="1305" spans="1:6" ht="15" x14ac:dyDescent="0.25">
      <c r="A1305"/>
      <c r="B1305"/>
      <c r="C1305"/>
      <c r="D1305"/>
      <c r="E1305"/>
      <c r="F1305"/>
    </row>
    <row r="1306" spans="1:6" ht="15" x14ac:dyDescent="0.25">
      <c r="A1306"/>
      <c r="B1306"/>
      <c r="C1306"/>
      <c r="D1306"/>
      <c r="E1306"/>
      <c r="F1306"/>
    </row>
    <row r="1307" spans="1:6" ht="15" x14ac:dyDescent="0.25">
      <c r="A1307"/>
      <c r="B1307"/>
      <c r="C1307"/>
      <c r="D1307"/>
      <c r="E1307"/>
      <c r="F1307"/>
    </row>
    <row r="1308" spans="1:6" ht="15" x14ac:dyDescent="0.25">
      <c r="A1308"/>
      <c r="B1308"/>
      <c r="C1308"/>
      <c r="D1308"/>
      <c r="E1308"/>
      <c r="F1308"/>
    </row>
    <row r="1309" spans="1:6" ht="15" x14ac:dyDescent="0.25">
      <c r="A1309"/>
      <c r="B1309"/>
      <c r="C1309"/>
      <c r="D1309"/>
      <c r="E1309"/>
      <c r="F1309"/>
    </row>
    <row r="1310" spans="1:6" ht="15" x14ac:dyDescent="0.25">
      <c r="A1310"/>
      <c r="B1310"/>
      <c r="C1310"/>
      <c r="D1310"/>
      <c r="E1310"/>
      <c r="F1310"/>
    </row>
    <row r="1311" spans="1:6" ht="15" x14ac:dyDescent="0.25">
      <c r="A1311"/>
      <c r="B1311"/>
      <c r="C1311"/>
      <c r="D1311"/>
      <c r="E1311"/>
      <c r="F1311"/>
    </row>
    <row r="1312" spans="1:6" ht="15" x14ac:dyDescent="0.25">
      <c r="A1312"/>
      <c r="B1312"/>
      <c r="C1312"/>
      <c r="D1312"/>
      <c r="E1312"/>
      <c r="F1312"/>
    </row>
    <row r="1313" spans="1:6" ht="15" x14ac:dyDescent="0.25">
      <c r="A1313"/>
      <c r="B1313"/>
      <c r="C1313"/>
      <c r="D1313"/>
      <c r="E1313"/>
      <c r="F1313"/>
    </row>
    <row r="1314" spans="1:6" ht="15" x14ac:dyDescent="0.25">
      <c r="A1314"/>
      <c r="B1314"/>
      <c r="C1314"/>
      <c r="D1314"/>
      <c r="E1314"/>
      <c r="F1314"/>
    </row>
    <row r="1315" spans="1:6" ht="15" x14ac:dyDescent="0.25">
      <c r="A1315"/>
      <c r="B1315"/>
      <c r="C1315"/>
      <c r="D1315"/>
      <c r="E1315"/>
      <c r="F1315"/>
    </row>
    <row r="1316" spans="1:6" ht="15" x14ac:dyDescent="0.25">
      <c r="A1316"/>
      <c r="B1316"/>
      <c r="C1316"/>
      <c r="D1316"/>
      <c r="E1316"/>
      <c r="F1316"/>
    </row>
    <row r="1317" spans="1:6" ht="15" x14ac:dyDescent="0.25">
      <c r="A1317"/>
      <c r="B1317"/>
      <c r="C1317"/>
      <c r="D1317"/>
      <c r="E1317"/>
      <c r="F1317"/>
    </row>
    <row r="1318" spans="1:6" ht="15" x14ac:dyDescent="0.25">
      <c r="A1318"/>
      <c r="B1318"/>
      <c r="C1318"/>
      <c r="D1318"/>
      <c r="E1318"/>
      <c r="F1318"/>
    </row>
    <row r="1319" spans="1:6" ht="15" x14ac:dyDescent="0.25">
      <c r="A1319"/>
      <c r="B1319"/>
      <c r="C1319"/>
      <c r="D1319"/>
      <c r="E1319"/>
      <c r="F1319"/>
    </row>
    <row r="1320" spans="1:6" ht="15" x14ac:dyDescent="0.25">
      <c r="A1320"/>
      <c r="B1320"/>
      <c r="C1320"/>
      <c r="D1320"/>
      <c r="E1320"/>
      <c r="F1320"/>
    </row>
    <row r="1321" spans="1:6" ht="15" x14ac:dyDescent="0.25">
      <c r="A1321"/>
      <c r="B1321"/>
      <c r="C1321"/>
      <c r="D1321"/>
      <c r="E1321"/>
      <c r="F1321"/>
    </row>
    <row r="1322" spans="1:6" ht="15" x14ac:dyDescent="0.25">
      <c r="A1322"/>
      <c r="B1322"/>
      <c r="C1322"/>
      <c r="D1322"/>
      <c r="E1322"/>
      <c r="F1322"/>
    </row>
    <row r="1323" spans="1:6" ht="15" x14ac:dyDescent="0.25">
      <c r="A1323"/>
      <c r="B1323"/>
      <c r="C1323"/>
      <c r="D1323"/>
      <c r="E1323"/>
      <c r="F1323"/>
    </row>
    <row r="1324" spans="1:6" ht="15" x14ac:dyDescent="0.25">
      <c r="A1324"/>
      <c r="B1324"/>
      <c r="C1324"/>
      <c r="D1324"/>
      <c r="E1324"/>
      <c r="F1324"/>
    </row>
    <row r="1325" spans="1:6" ht="15" x14ac:dyDescent="0.25">
      <c r="A1325"/>
      <c r="B1325"/>
      <c r="C1325"/>
      <c r="D1325"/>
      <c r="E1325"/>
      <c r="F1325"/>
    </row>
    <row r="1326" spans="1:6" ht="15" x14ac:dyDescent="0.25">
      <c r="A1326"/>
      <c r="B1326"/>
      <c r="C1326"/>
      <c r="D1326"/>
      <c r="E1326"/>
      <c r="F1326"/>
    </row>
    <row r="1327" spans="1:6" ht="15" x14ac:dyDescent="0.25">
      <c r="A1327"/>
      <c r="B1327"/>
      <c r="C1327"/>
      <c r="D1327"/>
      <c r="E1327"/>
      <c r="F1327"/>
    </row>
    <row r="1328" spans="1:6" ht="15" x14ac:dyDescent="0.25">
      <c r="A1328"/>
      <c r="B1328"/>
      <c r="C1328"/>
      <c r="D1328"/>
      <c r="E1328"/>
      <c r="F1328"/>
    </row>
    <row r="1329" spans="1:6" ht="15" x14ac:dyDescent="0.25">
      <c r="A1329"/>
      <c r="B1329"/>
      <c r="C1329"/>
      <c r="D1329"/>
      <c r="E1329"/>
      <c r="F1329"/>
    </row>
    <row r="1330" spans="1:6" ht="15" x14ac:dyDescent="0.25">
      <c r="A1330"/>
      <c r="B1330"/>
      <c r="C1330"/>
      <c r="D1330"/>
      <c r="E1330"/>
      <c r="F1330"/>
    </row>
    <row r="1331" spans="1:6" ht="15" x14ac:dyDescent="0.25">
      <c r="A1331"/>
      <c r="B1331"/>
      <c r="C1331"/>
      <c r="D1331"/>
      <c r="E1331"/>
      <c r="F1331"/>
    </row>
    <row r="1332" spans="1:6" ht="15" x14ac:dyDescent="0.25">
      <c r="A1332"/>
      <c r="B1332"/>
      <c r="C1332"/>
      <c r="D1332"/>
      <c r="E1332"/>
      <c r="F1332"/>
    </row>
    <row r="1333" spans="1:6" ht="15" x14ac:dyDescent="0.25">
      <c r="A1333"/>
      <c r="B1333"/>
      <c r="C1333"/>
      <c r="D1333"/>
      <c r="E1333"/>
      <c r="F1333"/>
    </row>
    <row r="1334" spans="1:6" ht="15" x14ac:dyDescent="0.25">
      <c r="A1334"/>
      <c r="B1334"/>
      <c r="C1334"/>
      <c r="D1334"/>
      <c r="E1334"/>
      <c r="F1334"/>
    </row>
    <row r="1335" spans="1:6" ht="15" x14ac:dyDescent="0.25">
      <c r="A1335"/>
      <c r="B1335"/>
      <c r="C1335"/>
      <c r="D1335"/>
      <c r="E1335"/>
      <c r="F1335"/>
    </row>
    <row r="1336" spans="1:6" ht="15" x14ac:dyDescent="0.25">
      <c r="A1336"/>
      <c r="B1336"/>
      <c r="C1336"/>
      <c r="D1336"/>
      <c r="E1336"/>
      <c r="F1336"/>
    </row>
    <row r="1337" spans="1:6" ht="15" x14ac:dyDescent="0.25">
      <c r="A1337"/>
      <c r="B1337"/>
      <c r="C1337"/>
      <c r="D1337"/>
      <c r="E1337"/>
      <c r="F1337"/>
    </row>
    <row r="1338" spans="1:6" ht="15" x14ac:dyDescent="0.25">
      <c r="A1338"/>
      <c r="B1338"/>
      <c r="C1338"/>
      <c r="D1338"/>
      <c r="E1338"/>
      <c r="F1338"/>
    </row>
    <row r="1339" spans="1:6" ht="15" x14ac:dyDescent="0.25">
      <c r="A1339"/>
      <c r="B1339"/>
      <c r="C1339"/>
      <c r="D1339"/>
      <c r="E1339"/>
      <c r="F1339"/>
    </row>
    <row r="1340" spans="1:6" ht="15" x14ac:dyDescent="0.25">
      <c r="A1340"/>
      <c r="B1340"/>
      <c r="C1340"/>
      <c r="D1340"/>
      <c r="E1340"/>
      <c r="F1340"/>
    </row>
    <row r="1341" spans="1:6" ht="15" x14ac:dyDescent="0.25">
      <c r="A1341"/>
      <c r="B1341"/>
      <c r="C1341"/>
      <c r="D1341"/>
      <c r="E1341"/>
      <c r="F1341"/>
    </row>
    <row r="1342" spans="1:6" ht="15" x14ac:dyDescent="0.25">
      <c r="A1342"/>
      <c r="B1342"/>
      <c r="C1342"/>
      <c r="D1342"/>
      <c r="E1342"/>
      <c r="F1342"/>
    </row>
    <row r="1343" spans="1:6" ht="15" x14ac:dyDescent="0.25">
      <c r="A1343"/>
      <c r="B1343"/>
      <c r="C1343"/>
      <c r="D1343"/>
      <c r="E1343"/>
      <c r="F1343"/>
    </row>
    <row r="1344" spans="1:6" ht="15" x14ac:dyDescent="0.25">
      <c r="A1344"/>
      <c r="B1344"/>
      <c r="C1344"/>
      <c r="D1344"/>
      <c r="E1344"/>
      <c r="F1344"/>
    </row>
    <row r="1345" spans="1:6" ht="15" x14ac:dyDescent="0.25">
      <c r="A1345"/>
      <c r="B1345"/>
      <c r="C1345"/>
      <c r="D1345"/>
      <c r="E1345"/>
      <c r="F1345"/>
    </row>
    <row r="1346" spans="1:6" ht="15" x14ac:dyDescent="0.25">
      <c r="A1346"/>
      <c r="B1346"/>
      <c r="C1346"/>
      <c r="D1346"/>
      <c r="E1346"/>
      <c r="F1346"/>
    </row>
    <row r="1347" spans="1:6" ht="15" x14ac:dyDescent="0.25">
      <c r="A1347"/>
      <c r="B1347"/>
      <c r="C1347"/>
      <c r="D1347"/>
      <c r="E1347"/>
      <c r="F1347"/>
    </row>
    <row r="1348" spans="1:6" ht="15" x14ac:dyDescent="0.25">
      <c r="A1348"/>
      <c r="B1348"/>
      <c r="C1348"/>
      <c r="D1348"/>
      <c r="E1348"/>
      <c r="F1348"/>
    </row>
    <row r="1349" spans="1:6" ht="15" x14ac:dyDescent="0.25">
      <c r="A1349"/>
      <c r="B1349"/>
      <c r="C1349"/>
      <c r="D1349"/>
      <c r="E1349"/>
      <c r="F1349"/>
    </row>
    <row r="1350" spans="1:6" ht="15" x14ac:dyDescent="0.25">
      <c r="A1350"/>
      <c r="B1350"/>
      <c r="C1350"/>
      <c r="D1350"/>
      <c r="E1350"/>
      <c r="F1350"/>
    </row>
    <row r="1351" spans="1:6" ht="15" x14ac:dyDescent="0.25">
      <c r="A1351"/>
      <c r="B1351"/>
      <c r="C1351"/>
      <c r="D1351"/>
      <c r="E1351"/>
      <c r="F1351"/>
    </row>
    <row r="1352" spans="1:6" ht="15" x14ac:dyDescent="0.25">
      <c r="A1352"/>
      <c r="B1352"/>
      <c r="C1352"/>
      <c r="D1352"/>
      <c r="E1352"/>
      <c r="F1352"/>
    </row>
    <row r="1353" spans="1:6" ht="15" x14ac:dyDescent="0.25">
      <c r="A1353"/>
      <c r="B1353"/>
      <c r="C1353"/>
      <c r="D1353"/>
      <c r="E1353"/>
      <c r="F1353"/>
    </row>
    <row r="1354" spans="1:6" ht="15" x14ac:dyDescent="0.25">
      <c r="A1354"/>
      <c r="B1354"/>
      <c r="C1354"/>
      <c r="D1354"/>
      <c r="E1354"/>
      <c r="F1354"/>
    </row>
    <row r="1355" spans="1:6" ht="15" x14ac:dyDescent="0.25">
      <c r="A1355"/>
      <c r="B1355"/>
      <c r="C1355"/>
      <c r="D1355"/>
      <c r="E1355"/>
      <c r="F1355"/>
    </row>
    <row r="1356" spans="1:6" ht="15" x14ac:dyDescent="0.25">
      <c r="A1356"/>
      <c r="B1356"/>
      <c r="C1356"/>
      <c r="D1356"/>
      <c r="E1356"/>
      <c r="F1356"/>
    </row>
    <row r="1357" spans="1:6" ht="15" x14ac:dyDescent="0.25">
      <c r="A1357"/>
      <c r="B1357"/>
      <c r="C1357"/>
      <c r="D1357"/>
      <c r="E1357"/>
      <c r="F1357"/>
    </row>
    <row r="1358" spans="1:6" ht="15" x14ac:dyDescent="0.25">
      <c r="A1358"/>
      <c r="B1358"/>
      <c r="C1358"/>
      <c r="D1358"/>
      <c r="E1358"/>
      <c r="F1358"/>
    </row>
    <row r="1359" spans="1:6" ht="15" x14ac:dyDescent="0.25">
      <c r="A1359"/>
      <c r="B1359"/>
      <c r="C1359"/>
      <c r="D1359"/>
      <c r="E1359"/>
      <c r="F1359"/>
    </row>
    <row r="1360" spans="1:6" ht="15" x14ac:dyDescent="0.25">
      <c r="A1360"/>
      <c r="B1360"/>
      <c r="C1360"/>
      <c r="D1360"/>
      <c r="E1360"/>
      <c r="F1360"/>
    </row>
    <row r="1361" spans="1:6" ht="15" x14ac:dyDescent="0.25">
      <c r="A1361"/>
      <c r="B1361"/>
      <c r="C1361"/>
      <c r="D1361"/>
      <c r="E1361"/>
      <c r="F1361"/>
    </row>
    <row r="1362" spans="1:6" ht="15" x14ac:dyDescent="0.25">
      <c r="A1362"/>
      <c r="B1362"/>
      <c r="C1362"/>
      <c r="D1362"/>
      <c r="E1362"/>
      <c r="F1362"/>
    </row>
    <row r="1363" spans="1:6" ht="15" x14ac:dyDescent="0.25">
      <c r="A1363"/>
      <c r="B1363"/>
      <c r="C1363"/>
      <c r="D1363"/>
      <c r="E1363"/>
      <c r="F1363"/>
    </row>
    <row r="1364" spans="1:6" ht="15" x14ac:dyDescent="0.25">
      <c r="A1364"/>
      <c r="B1364"/>
      <c r="C1364"/>
      <c r="D1364"/>
      <c r="E1364"/>
      <c r="F1364"/>
    </row>
    <row r="1365" spans="1:6" ht="15" x14ac:dyDescent="0.25">
      <c r="A1365"/>
      <c r="B1365"/>
      <c r="C1365"/>
      <c r="D1365"/>
      <c r="E1365"/>
      <c r="F1365"/>
    </row>
    <row r="1366" spans="1:6" ht="15" x14ac:dyDescent="0.25">
      <c r="A1366"/>
      <c r="B1366"/>
      <c r="C1366"/>
      <c r="D1366"/>
      <c r="E1366"/>
      <c r="F1366"/>
    </row>
    <row r="1367" spans="1:6" ht="15" x14ac:dyDescent="0.25">
      <c r="A1367"/>
      <c r="B1367"/>
      <c r="C1367"/>
      <c r="D1367"/>
      <c r="E1367"/>
      <c r="F1367"/>
    </row>
    <row r="1368" spans="1:6" ht="15" x14ac:dyDescent="0.25">
      <c r="A1368"/>
      <c r="B1368"/>
      <c r="C1368"/>
      <c r="D1368"/>
      <c r="E1368"/>
      <c r="F1368"/>
    </row>
    <row r="1369" spans="1:6" ht="15" x14ac:dyDescent="0.25">
      <c r="A1369"/>
      <c r="B1369"/>
      <c r="C1369"/>
      <c r="D1369"/>
      <c r="E1369"/>
      <c r="F1369"/>
    </row>
    <row r="1370" spans="1:6" ht="15" x14ac:dyDescent="0.25">
      <c r="A1370"/>
      <c r="B1370"/>
      <c r="C1370"/>
      <c r="D1370"/>
      <c r="E1370"/>
      <c r="F1370"/>
    </row>
    <row r="1371" spans="1:6" ht="15" x14ac:dyDescent="0.25">
      <c r="A1371"/>
      <c r="B1371"/>
      <c r="C1371"/>
      <c r="D1371"/>
      <c r="E1371"/>
      <c r="F1371"/>
    </row>
    <row r="1372" spans="1:6" ht="15" x14ac:dyDescent="0.25">
      <c r="A1372"/>
      <c r="B1372"/>
      <c r="C1372"/>
      <c r="D1372"/>
      <c r="E1372"/>
      <c r="F1372"/>
    </row>
    <row r="1373" spans="1:6" ht="15" x14ac:dyDescent="0.25">
      <c r="A1373"/>
      <c r="B1373"/>
      <c r="C1373"/>
      <c r="D1373"/>
      <c r="E1373"/>
      <c r="F1373"/>
    </row>
    <row r="1374" spans="1:6" ht="15" x14ac:dyDescent="0.25">
      <c r="A1374"/>
      <c r="B1374"/>
      <c r="C1374"/>
      <c r="D1374"/>
      <c r="E1374"/>
      <c r="F1374"/>
    </row>
    <row r="1375" spans="1:6" ht="15" x14ac:dyDescent="0.25">
      <c r="A1375"/>
      <c r="B1375"/>
      <c r="C1375"/>
      <c r="D1375"/>
      <c r="E1375"/>
      <c r="F1375"/>
    </row>
    <row r="1376" spans="1:6" ht="15" x14ac:dyDescent="0.25">
      <c r="A1376"/>
      <c r="B1376"/>
      <c r="C1376"/>
      <c r="D1376"/>
      <c r="E1376"/>
      <c r="F1376"/>
    </row>
    <row r="1377" spans="1:6" ht="15" x14ac:dyDescent="0.25">
      <c r="A1377"/>
      <c r="B1377"/>
      <c r="C1377"/>
      <c r="D1377"/>
      <c r="E1377"/>
      <c r="F1377"/>
    </row>
    <row r="1378" spans="1:6" ht="15" x14ac:dyDescent="0.25">
      <c r="A1378"/>
      <c r="B1378"/>
      <c r="C1378"/>
      <c r="D1378"/>
      <c r="E1378"/>
      <c r="F1378"/>
    </row>
    <row r="1379" spans="1:6" ht="15" x14ac:dyDescent="0.25">
      <c r="A1379"/>
      <c r="B1379"/>
      <c r="C1379"/>
      <c r="D1379"/>
      <c r="E1379"/>
      <c r="F1379"/>
    </row>
    <row r="1380" spans="1:6" ht="15" x14ac:dyDescent="0.25">
      <c r="A1380"/>
      <c r="B1380"/>
      <c r="C1380"/>
      <c r="D1380"/>
      <c r="E1380"/>
      <c r="F1380"/>
    </row>
    <row r="1381" spans="1:6" ht="15" x14ac:dyDescent="0.25">
      <c r="A1381"/>
      <c r="B1381"/>
      <c r="C1381"/>
      <c r="D1381"/>
      <c r="E1381"/>
      <c r="F1381"/>
    </row>
    <row r="1382" spans="1:6" ht="15" x14ac:dyDescent="0.25">
      <c r="A1382"/>
      <c r="B1382"/>
      <c r="C1382"/>
      <c r="D1382"/>
      <c r="E1382"/>
      <c r="F1382"/>
    </row>
    <row r="1383" spans="1:6" ht="15" x14ac:dyDescent="0.25">
      <c r="A1383"/>
      <c r="B1383"/>
      <c r="C1383"/>
      <c r="D1383"/>
      <c r="E1383"/>
      <c r="F1383"/>
    </row>
    <row r="1384" spans="1:6" ht="15" x14ac:dyDescent="0.25">
      <c r="A1384"/>
      <c r="B1384"/>
      <c r="C1384"/>
      <c r="D1384"/>
      <c r="E1384"/>
      <c r="F1384"/>
    </row>
    <row r="1385" spans="1:6" ht="15" x14ac:dyDescent="0.25">
      <c r="A1385"/>
      <c r="B1385"/>
      <c r="C1385"/>
      <c r="D1385"/>
      <c r="E1385"/>
      <c r="F1385"/>
    </row>
    <row r="1386" spans="1:6" ht="15" x14ac:dyDescent="0.25">
      <c r="A1386"/>
      <c r="B1386"/>
      <c r="C1386"/>
      <c r="D1386"/>
      <c r="E1386"/>
      <c r="F1386"/>
    </row>
    <row r="1387" spans="1:6" ht="15" x14ac:dyDescent="0.25">
      <c r="A1387"/>
      <c r="B1387"/>
      <c r="C1387"/>
      <c r="D1387"/>
      <c r="E1387"/>
      <c r="F1387"/>
    </row>
    <row r="1388" spans="1:6" ht="15" x14ac:dyDescent="0.25">
      <c r="A1388"/>
      <c r="B1388"/>
      <c r="C1388"/>
      <c r="D1388"/>
      <c r="E1388"/>
      <c r="F1388"/>
    </row>
    <row r="1389" spans="1:6" ht="15" x14ac:dyDescent="0.25">
      <c r="A1389"/>
      <c r="B1389"/>
      <c r="C1389"/>
      <c r="D1389"/>
      <c r="E1389"/>
      <c r="F1389"/>
    </row>
    <row r="1390" spans="1:6" ht="15" x14ac:dyDescent="0.25">
      <c r="A1390"/>
      <c r="B1390"/>
      <c r="C1390"/>
      <c r="D1390"/>
      <c r="E1390"/>
      <c r="F1390"/>
    </row>
    <row r="1391" spans="1:6" ht="15" x14ac:dyDescent="0.25">
      <c r="A1391"/>
      <c r="B1391"/>
      <c r="C1391"/>
      <c r="D1391"/>
      <c r="E1391"/>
      <c r="F1391"/>
    </row>
    <row r="1392" spans="1:6" ht="15" x14ac:dyDescent="0.25">
      <c r="A1392"/>
      <c r="B1392"/>
      <c r="C1392"/>
      <c r="D1392"/>
      <c r="E1392"/>
      <c r="F1392"/>
    </row>
    <row r="1393" spans="1:6" ht="15" x14ac:dyDescent="0.25">
      <c r="A1393"/>
      <c r="B1393"/>
      <c r="C1393"/>
      <c r="D1393"/>
      <c r="E1393"/>
      <c r="F1393"/>
    </row>
    <row r="1394" spans="1:6" ht="15" x14ac:dyDescent="0.25">
      <c r="A1394"/>
      <c r="B1394"/>
      <c r="C1394"/>
      <c r="D1394"/>
      <c r="E1394"/>
      <c r="F1394"/>
    </row>
    <row r="1395" spans="1:6" ht="15" x14ac:dyDescent="0.25">
      <c r="A1395"/>
      <c r="B1395"/>
      <c r="C1395"/>
      <c r="D1395"/>
      <c r="E1395"/>
      <c r="F1395"/>
    </row>
    <row r="1396" spans="1:6" ht="15" x14ac:dyDescent="0.25">
      <c r="A1396"/>
      <c r="B1396"/>
      <c r="C1396"/>
      <c r="D1396"/>
      <c r="E1396"/>
      <c r="F1396"/>
    </row>
    <row r="1397" spans="1:6" ht="15" x14ac:dyDescent="0.25">
      <c r="A1397"/>
      <c r="B1397"/>
      <c r="C1397"/>
      <c r="D1397"/>
      <c r="E1397"/>
      <c r="F1397"/>
    </row>
    <row r="1398" spans="1:6" ht="15" x14ac:dyDescent="0.25">
      <c r="A1398"/>
      <c r="B1398"/>
      <c r="C1398"/>
      <c r="D1398"/>
      <c r="E1398"/>
      <c r="F1398"/>
    </row>
    <row r="1399" spans="1:6" ht="15" x14ac:dyDescent="0.25">
      <c r="A1399"/>
      <c r="B1399"/>
      <c r="C1399"/>
      <c r="D1399"/>
      <c r="E1399"/>
      <c r="F1399"/>
    </row>
    <row r="1400" spans="1:6" ht="15" x14ac:dyDescent="0.25">
      <c r="A1400"/>
      <c r="B1400"/>
      <c r="C1400"/>
      <c r="D1400"/>
      <c r="E1400"/>
      <c r="F1400"/>
    </row>
    <row r="1401" spans="1:6" ht="15" x14ac:dyDescent="0.25">
      <c r="A1401"/>
      <c r="B1401"/>
      <c r="C1401"/>
      <c r="D1401"/>
      <c r="E1401"/>
      <c r="F1401"/>
    </row>
    <row r="1402" spans="1:6" ht="15" x14ac:dyDescent="0.25">
      <c r="A1402"/>
      <c r="B1402"/>
      <c r="C1402"/>
      <c r="D1402"/>
      <c r="E1402"/>
      <c r="F1402"/>
    </row>
    <row r="1403" spans="1:6" ht="15" x14ac:dyDescent="0.25">
      <c r="A1403"/>
      <c r="B1403"/>
      <c r="C1403"/>
      <c r="D1403"/>
      <c r="E1403"/>
      <c r="F1403"/>
    </row>
    <row r="1404" spans="1:6" ht="15" x14ac:dyDescent="0.25">
      <c r="A1404"/>
      <c r="B1404"/>
      <c r="C1404"/>
      <c r="D1404"/>
      <c r="E1404"/>
      <c r="F1404"/>
    </row>
    <row r="1405" spans="1:6" ht="15" x14ac:dyDescent="0.25">
      <c r="A1405"/>
      <c r="B1405"/>
      <c r="C1405"/>
      <c r="D1405"/>
      <c r="E1405"/>
      <c r="F1405"/>
    </row>
    <row r="1406" spans="1:6" ht="15" x14ac:dyDescent="0.25">
      <c r="A1406"/>
      <c r="B1406"/>
      <c r="C1406"/>
      <c r="D1406"/>
      <c r="E1406"/>
      <c r="F1406"/>
    </row>
    <row r="1407" spans="1:6" ht="15" x14ac:dyDescent="0.25">
      <c r="A1407"/>
      <c r="B1407"/>
      <c r="C1407"/>
      <c r="D1407"/>
      <c r="E1407"/>
      <c r="F1407"/>
    </row>
    <row r="1408" spans="1:6" ht="15" x14ac:dyDescent="0.25">
      <c r="A1408"/>
      <c r="B1408"/>
      <c r="C1408"/>
      <c r="D1408"/>
      <c r="E1408"/>
      <c r="F1408"/>
    </row>
    <row r="1409" spans="1:6" ht="15" x14ac:dyDescent="0.25">
      <c r="A1409"/>
      <c r="B1409"/>
      <c r="C1409"/>
      <c r="D1409"/>
      <c r="E1409"/>
      <c r="F1409"/>
    </row>
    <row r="1410" spans="1:6" ht="15" x14ac:dyDescent="0.25">
      <c r="A1410"/>
      <c r="B1410"/>
      <c r="C1410"/>
      <c r="D1410"/>
      <c r="E1410"/>
      <c r="F1410"/>
    </row>
    <row r="1411" spans="1:6" ht="15" x14ac:dyDescent="0.25">
      <c r="A1411"/>
      <c r="B1411"/>
      <c r="C1411"/>
      <c r="D1411"/>
      <c r="E1411"/>
      <c r="F1411"/>
    </row>
    <row r="1412" spans="1:6" ht="15" x14ac:dyDescent="0.25">
      <c r="A1412"/>
      <c r="B1412"/>
      <c r="C1412"/>
      <c r="D1412"/>
      <c r="E1412"/>
      <c r="F1412"/>
    </row>
    <row r="1413" spans="1:6" ht="15" x14ac:dyDescent="0.25">
      <c r="A1413"/>
      <c r="B1413"/>
      <c r="C1413"/>
      <c r="D1413"/>
      <c r="E1413"/>
      <c r="F1413"/>
    </row>
    <row r="1414" spans="1:6" ht="15" x14ac:dyDescent="0.25">
      <c r="A1414"/>
      <c r="B1414"/>
      <c r="C1414"/>
      <c r="D1414"/>
      <c r="E1414"/>
      <c r="F1414"/>
    </row>
    <row r="1415" spans="1:6" ht="15" x14ac:dyDescent="0.25">
      <c r="A1415"/>
      <c r="B1415"/>
      <c r="C1415"/>
      <c r="D1415"/>
      <c r="E1415"/>
      <c r="F1415"/>
    </row>
    <row r="1416" spans="1:6" ht="15" x14ac:dyDescent="0.25">
      <c r="A1416"/>
      <c r="B1416"/>
      <c r="C1416"/>
      <c r="D1416"/>
      <c r="E1416"/>
      <c r="F1416"/>
    </row>
    <row r="1417" spans="1:6" ht="15" x14ac:dyDescent="0.25">
      <c r="A1417"/>
      <c r="B1417"/>
      <c r="C1417"/>
      <c r="D1417"/>
      <c r="E1417"/>
      <c r="F1417"/>
    </row>
    <row r="1418" spans="1:6" ht="15" x14ac:dyDescent="0.25">
      <c r="A1418"/>
      <c r="B1418"/>
      <c r="C1418"/>
      <c r="D1418"/>
      <c r="E1418"/>
      <c r="F1418"/>
    </row>
    <row r="1419" spans="1:6" ht="15" x14ac:dyDescent="0.25">
      <c r="A1419"/>
      <c r="B1419"/>
      <c r="C1419"/>
      <c r="D1419"/>
      <c r="E1419"/>
      <c r="F1419"/>
    </row>
    <row r="1420" spans="1:6" ht="15" x14ac:dyDescent="0.25">
      <c r="A1420"/>
      <c r="B1420"/>
      <c r="C1420"/>
      <c r="D1420"/>
      <c r="E1420"/>
      <c r="F1420"/>
    </row>
    <row r="1421" spans="1:6" ht="15" x14ac:dyDescent="0.25">
      <c r="A1421"/>
      <c r="B1421"/>
      <c r="C1421"/>
      <c r="D1421"/>
      <c r="E1421"/>
      <c r="F1421"/>
    </row>
    <row r="1422" spans="1:6" ht="15" x14ac:dyDescent="0.25">
      <c r="A1422"/>
      <c r="B1422"/>
      <c r="C1422"/>
      <c r="D1422"/>
      <c r="E1422"/>
      <c r="F1422"/>
    </row>
    <row r="1423" spans="1:6" ht="15" x14ac:dyDescent="0.25">
      <c r="A1423"/>
      <c r="B1423"/>
      <c r="C1423"/>
      <c r="D1423"/>
      <c r="E1423"/>
      <c r="F1423"/>
    </row>
    <row r="1424" spans="1:6" ht="15" x14ac:dyDescent="0.25">
      <c r="A1424"/>
      <c r="B1424"/>
      <c r="C1424"/>
      <c r="D1424"/>
      <c r="E1424"/>
      <c r="F1424"/>
    </row>
    <row r="1425" spans="1:6" ht="15" x14ac:dyDescent="0.25">
      <c r="A1425"/>
      <c r="B1425"/>
      <c r="C1425"/>
      <c r="D1425"/>
      <c r="E1425"/>
      <c r="F1425"/>
    </row>
    <row r="1426" spans="1:6" ht="15" x14ac:dyDescent="0.25">
      <c r="A1426"/>
      <c r="B1426"/>
      <c r="C1426"/>
      <c r="D1426"/>
      <c r="E1426"/>
      <c r="F1426"/>
    </row>
    <row r="1427" spans="1:6" ht="15" x14ac:dyDescent="0.25">
      <c r="A1427"/>
      <c r="B1427"/>
      <c r="C1427"/>
      <c r="D1427"/>
      <c r="E1427"/>
      <c r="F1427"/>
    </row>
    <row r="1428" spans="1:6" ht="15" x14ac:dyDescent="0.25">
      <c r="A1428"/>
      <c r="B1428"/>
      <c r="C1428"/>
      <c r="D1428"/>
      <c r="E1428"/>
      <c r="F1428"/>
    </row>
    <row r="1429" spans="1:6" ht="15" x14ac:dyDescent="0.25">
      <c r="A1429"/>
      <c r="B1429"/>
      <c r="C1429"/>
      <c r="D1429"/>
      <c r="E1429"/>
      <c r="F1429"/>
    </row>
    <row r="1430" spans="1:6" ht="15" x14ac:dyDescent="0.25">
      <c r="A1430"/>
      <c r="B1430"/>
      <c r="C1430"/>
      <c r="D1430"/>
      <c r="E1430"/>
      <c r="F1430"/>
    </row>
    <row r="1431" spans="1:6" ht="15" x14ac:dyDescent="0.25">
      <c r="A1431"/>
      <c r="B1431"/>
      <c r="C1431"/>
      <c r="D1431"/>
      <c r="E1431"/>
      <c r="F1431"/>
    </row>
    <row r="1432" spans="1:6" ht="15" x14ac:dyDescent="0.25">
      <c r="A1432"/>
      <c r="B1432"/>
      <c r="C1432"/>
      <c r="D1432"/>
      <c r="E1432"/>
      <c r="F1432"/>
    </row>
    <row r="1433" spans="1:6" ht="15" x14ac:dyDescent="0.25">
      <c r="A1433"/>
      <c r="B1433"/>
      <c r="C1433"/>
      <c r="D1433"/>
      <c r="E1433"/>
      <c r="F1433"/>
    </row>
    <row r="1434" spans="1:6" ht="15" x14ac:dyDescent="0.25">
      <c r="A1434"/>
      <c r="B1434"/>
      <c r="C1434"/>
      <c r="D1434"/>
      <c r="E1434"/>
      <c r="F1434"/>
    </row>
    <row r="1435" spans="1:6" ht="15" x14ac:dyDescent="0.25">
      <c r="A1435"/>
      <c r="B1435"/>
      <c r="C1435"/>
      <c r="D1435"/>
      <c r="E1435"/>
      <c r="F1435"/>
    </row>
    <row r="1436" spans="1:6" ht="15" x14ac:dyDescent="0.25">
      <c r="A1436"/>
      <c r="B1436"/>
      <c r="C1436"/>
      <c r="D1436"/>
      <c r="E1436"/>
      <c r="F1436"/>
    </row>
    <row r="1437" spans="1:6" ht="15" x14ac:dyDescent="0.25">
      <c r="A1437"/>
      <c r="B1437"/>
      <c r="C1437"/>
      <c r="D1437"/>
      <c r="E1437"/>
      <c r="F1437"/>
    </row>
    <row r="1438" spans="1:6" ht="15" x14ac:dyDescent="0.25">
      <c r="A1438"/>
      <c r="B1438"/>
      <c r="C1438"/>
      <c r="D1438"/>
      <c r="E1438"/>
      <c r="F1438"/>
    </row>
    <row r="1439" spans="1:6" ht="15" x14ac:dyDescent="0.25">
      <c r="A1439"/>
      <c r="B1439"/>
      <c r="C1439"/>
      <c r="D1439"/>
      <c r="E1439"/>
      <c r="F1439"/>
    </row>
    <row r="1440" spans="1:6" ht="15" x14ac:dyDescent="0.25">
      <c r="A1440"/>
      <c r="B1440"/>
      <c r="C1440"/>
      <c r="D1440"/>
      <c r="E1440"/>
      <c r="F1440"/>
    </row>
    <row r="1441" spans="1:6" ht="15" x14ac:dyDescent="0.25">
      <c r="A1441"/>
      <c r="B1441"/>
      <c r="C1441"/>
      <c r="D1441"/>
      <c r="E1441"/>
      <c r="F1441"/>
    </row>
    <row r="1442" spans="1:6" ht="15" x14ac:dyDescent="0.25">
      <c r="A1442"/>
      <c r="B1442"/>
      <c r="C1442"/>
      <c r="D1442"/>
      <c r="E1442"/>
      <c r="F1442"/>
    </row>
    <row r="1443" spans="1:6" ht="15" x14ac:dyDescent="0.25">
      <c r="A1443"/>
      <c r="B1443"/>
      <c r="C1443"/>
      <c r="D1443"/>
      <c r="E1443"/>
      <c r="F1443"/>
    </row>
    <row r="1444" spans="1:6" ht="15" x14ac:dyDescent="0.25">
      <c r="A1444"/>
      <c r="B1444"/>
      <c r="C1444"/>
      <c r="D1444"/>
      <c r="E1444"/>
      <c r="F1444"/>
    </row>
    <row r="1445" spans="1:6" ht="15" x14ac:dyDescent="0.25">
      <c r="A1445"/>
      <c r="B1445"/>
      <c r="C1445"/>
      <c r="D1445"/>
      <c r="E1445"/>
      <c r="F1445"/>
    </row>
    <row r="1446" spans="1:6" ht="15" x14ac:dyDescent="0.25">
      <c r="A1446"/>
      <c r="B1446"/>
      <c r="C1446"/>
      <c r="D1446"/>
      <c r="E1446"/>
      <c r="F1446"/>
    </row>
    <row r="1447" spans="1:6" ht="15" x14ac:dyDescent="0.25">
      <c r="A1447"/>
      <c r="B1447"/>
      <c r="C1447"/>
      <c r="D1447"/>
      <c r="E1447"/>
      <c r="F1447"/>
    </row>
    <row r="1448" spans="1:6" ht="15" x14ac:dyDescent="0.25">
      <c r="A1448"/>
      <c r="B1448"/>
      <c r="C1448"/>
      <c r="D1448"/>
      <c r="E1448"/>
      <c r="F1448"/>
    </row>
    <row r="1449" spans="1:6" ht="15" x14ac:dyDescent="0.25">
      <c r="A1449"/>
      <c r="B1449"/>
      <c r="C1449"/>
      <c r="D1449"/>
      <c r="E1449"/>
      <c r="F1449"/>
    </row>
    <row r="1450" spans="1:6" ht="15" x14ac:dyDescent="0.25">
      <c r="A1450"/>
      <c r="B1450"/>
      <c r="C1450"/>
      <c r="D1450"/>
      <c r="E1450"/>
      <c r="F1450"/>
    </row>
    <row r="1451" spans="1:6" ht="15" x14ac:dyDescent="0.25">
      <c r="A1451"/>
      <c r="B1451"/>
      <c r="C1451"/>
      <c r="D1451"/>
      <c r="E1451"/>
      <c r="F1451"/>
    </row>
    <row r="1452" spans="1:6" ht="15" x14ac:dyDescent="0.25">
      <c r="A1452"/>
      <c r="B1452"/>
      <c r="C1452"/>
      <c r="D1452"/>
      <c r="E1452"/>
      <c r="F1452"/>
    </row>
    <row r="1453" spans="1:6" ht="15" x14ac:dyDescent="0.25">
      <c r="A1453"/>
      <c r="B1453"/>
      <c r="C1453"/>
      <c r="D1453"/>
      <c r="E1453"/>
      <c r="F1453"/>
    </row>
    <row r="1454" spans="1:6" ht="15" x14ac:dyDescent="0.25">
      <c r="A1454"/>
      <c r="B1454"/>
      <c r="C1454"/>
      <c r="D1454"/>
      <c r="E1454"/>
      <c r="F1454"/>
    </row>
    <row r="1455" spans="1:6" ht="15" x14ac:dyDescent="0.25">
      <c r="A1455"/>
      <c r="B1455"/>
      <c r="C1455"/>
      <c r="D1455"/>
      <c r="E1455"/>
      <c r="F1455"/>
    </row>
    <row r="1456" spans="1:6" ht="15" x14ac:dyDescent="0.25">
      <c r="A1456"/>
      <c r="B1456"/>
      <c r="C1456"/>
      <c r="D1456"/>
      <c r="E1456"/>
      <c r="F1456"/>
    </row>
    <row r="1457" spans="1:6" ht="15" x14ac:dyDescent="0.25">
      <c r="A1457"/>
      <c r="B1457"/>
      <c r="C1457"/>
      <c r="D1457"/>
      <c r="E1457"/>
      <c r="F1457"/>
    </row>
    <row r="1458" spans="1:6" ht="15" x14ac:dyDescent="0.25">
      <c r="A1458"/>
      <c r="B1458"/>
      <c r="C1458"/>
      <c r="D1458"/>
      <c r="E1458"/>
      <c r="F1458"/>
    </row>
    <row r="1459" spans="1:6" ht="15" x14ac:dyDescent="0.25">
      <c r="A1459"/>
      <c r="B1459"/>
      <c r="C1459"/>
      <c r="D1459"/>
      <c r="E1459"/>
      <c r="F1459"/>
    </row>
    <row r="1460" spans="1:6" ht="15" x14ac:dyDescent="0.25">
      <c r="A1460"/>
      <c r="B1460"/>
      <c r="C1460"/>
      <c r="D1460"/>
      <c r="E1460"/>
      <c r="F1460"/>
    </row>
    <row r="1461" spans="1:6" ht="15" x14ac:dyDescent="0.25">
      <c r="A1461"/>
      <c r="B1461"/>
      <c r="C1461"/>
      <c r="D1461"/>
      <c r="E1461"/>
      <c r="F1461"/>
    </row>
    <row r="1462" spans="1:6" ht="15" x14ac:dyDescent="0.25">
      <c r="A1462"/>
      <c r="B1462"/>
      <c r="C1462"/>
      <c r="D1462"/>
      <c r="E1462"/>
      <c r="F1462"/>
    </row>
    <row r="1463" spans="1:6" ht="15" x14ac:dyDescent="0.25">
      <c r="A1463"/>
      <c r="B1463"/>
      <c r="C1463"/>
      <c r="D1463"/>
      <c r="E1463"/>
      <c r="F1463"/>
    </row>
    <row r="1464" spans="1:6" ht="15" x14ac:dyDescent="0.25">
      <c r="A1464"/>
      <c r="B1464"/>
      <c r="C1464"/>
      <c r="D1464"/>
      <c r="E1464"/>
      <c r="F1464"/>
    </row>
    <row r="1465" spans="1:6" ht="15" x14ac:dyDescent="0.25">
      <c r="A1465"/>
      <c r="B1465"/>
      <c r="C1465"/>
      <c r="D1465"/>
      <c r="E1465"/>
      <c r="F1465"/>
    </row>
    <row r="1466" spans="1:6" ht="15" x14ac:dyDescent="0.25">
      <c r="A1466"/>
      <c r="B1466"/>
      <c r="C1466"/>
      <c r="D1466"/>
      <c r="E1466"/>
      <c r="F1466"/>
    </row>
    <row r="1467" spans="1:6" ht="15" x14ac:dyDescent="0.25">
      <c r="A1467"/>
      <c r="B1467"/>
      <c r="C1467"/>
      <c r="D1467"/>
      <c r="E1467"/>
      <c r="F1467"/>
    </row>
    <row r="1468" spans="1:6" ht="15" x14ac:dyDescent="0.25">
      <c r="A1468"/>
      <c r="B1468"/>
      <c r="C1468"/>
      <c r="D1468"/>
      <c r="E1468"/>
      <c r="F1468"/>
    </row>
    <row r="1469" spans="1:6" ht="15" x14ac:dyDescent="0.25">
      <c r="A1469"/>
      <c r="B1469"/>
      <c r="C1469"/>
      <c r="D1469"/>
      <c r="E1469"/>
      <c r="F1469"/>
    </row>
    <row r="1470" spans="1:6" ht="15" x14ac:dyDescent="0.25">
      <c r="A1470"/>
      <c r="B1470"/>
      <c r="C1470"/>
      <c r="D1470"/>
      <c r="E1470"/>
      <c r="F1470"/>
    </row>
    <row r="1471" spans="1:6" ht="15" x14ac:dyDescent="0.25">
      <c r="A1471"/>
      <c r="B1471"/>
      <c r="C1471"/>
      <c r="D1471"/>
      <c r="E1471"/>
      <c r="F1471"/>
    </row>
    <row r="1472" spans="1:6" ht="15" x14ac:dyDescent="0.25">
      <c r="A1472"/>
      <c r="B1472"/>
      <c r="C1472"/>
      <c r="D1472"/>
      <c r="E1472"/>
      <c r="F1472"/>
    </row>
    <row r="1473" spans="1:6" ht="15" x14ac:dyDescent="0.25">
      <c r="A1473"/>
      <c r="B1473"/>
      <c r="C1473"/>
      <c r="D1473"/>
      <c r="E1473"/>
      <c r="F1473"/>
    </row>
    <row r="1474" spans="1:6" ht="15" x14ac:dyDescent="0.25">
      <c r="A1474"/>
      <c r="B1474"/>
      <c r="C1474"/>
      <c r="D1474"/>
      <c r="E1474"/>
      <c r="F1474"/>
    </row>
    <row r="1475" spans="1:6" ht="15" x14ac:dyDescent="0.25">
      <c r="A1475"/>
      <c r="B1475"/>
      <c r="C1475"/>
      <c r="D1475"/>
      <c r="E1475"/>
      <c r="F1475"/>
    </row>
    <row r="1476" spans="1:6" ht="15" x14ac:dyDescent="0.25">
      <c r="A1476"/>
      <c r="B1476"/>
      <c r="C1476"/>
      <c r="D1476"/>
      <c r="E1476"/>
      <c r="F1476"/>
    </row>
    <row r="1477" spans="1:6" ht="15" x14ac:dyDescent="0.25">
      <c r="A1477"/>
      <c r="B1477"/>
      <c r="C1477"/>
      <c r="D1477"/>
      <c r="E1477"/>
      <c r="F1477"/>
    </row>
    <row r="1478" spans="1:6" ht="15" x14ac:dyDescent="0.25">
      <c r="A1478"/>
      <c r="B1478"/>
      <c r="C1478"/>
      <c r="D1478"/>
      <c r="E1478"/>
      <c r="F1478"/>
    </row>
    <row r="1479" spans="1:6" ht="15" x14ac:dyDescent="0.25">
      <c r="A1479"/>
      <c r="B1479"/>
      <c r="C1479"/>
      <c r="D1479"/>
      <c r="E1479"/>
      <c r="F1479"/>
    </row>
    <row r="1480" spans="1:6" ht="15" x14ac:dyDescent="0.25">
      <c r="A1480"/>
      <c r="B1480"/>
      <c r="C1480"/>
      <c r="D1480"/>
      <c r="E1480"/>
      <c r="F1480"/>
    </row>
    <row r="1481" spans="1:6" ht="15" x14ac:dyDescent="0.25">
      <c r="A1481"/>
      <c r="B1481"/>
      <c r="C1481"/>
      <c r="D1481"/>
      <c r="E1481"/>
      <c r="F1481"/>
    </row>
    <row r="1482" spans="1:6" ht="15" x14ac:dyDescent="0.25">
      <c r="A1482"/>
      <c r="B1482"/>
      <c r="C1482"/>
      <c r="D1482"/>
      <c r="E1482"/>
      <c r="F1482"/>
    </row>
    <row r="1483" spans="1:6" ht="15" x14ac:dyDescent="0.25">
      <c r="A1483"/>
      <c r="B1483"/>
      <c r="C1483"/>
      <c r="D1483"/>
      <c r="E1483"/>
      <c r="F1483"/>
    </row>
    <row r="1484" spans="1:6" ht="15" x14ac:dyDescent="0.25">
      <c r="A1484"/>
      <c r="B1484"/>
      <c r="C1484"/>
      <c r="D1484"/>
      <c r="E1484"/>
      <c r="F1484"/>
    </row>
    <row r="1485" spans="1:6" ht="15" x14ac:dyDescent="0.25">
      <c r="A1485"/>
      <c r="B1485"/>
      <c r="C1485"/>
      <c r="D1485"/>
      <c r="E1485"/>
      <c r="F1485"/>
    </row>
    <row r="1486" spans="1:6" ht="15" x14ac:dyDescent="0.25">
      <c r="A1486"/>
      <c r="B1486"/>
      <c r="C1486"/>
      <c r="D1486"/>
      <c r="E1486"/>
      <c r="F1486"/>
    </row>
    <row r="1487" spans="1:6" ht="15" x14ac:dyDescent="0.25">
      <c r="A1487"/>
      <c r="B1487"/>
      <c r="C1487"/>
      <c r="D1487"/>
      <c r="E1487"/>
      <c r="F1487"/>
    </row>
    <row r="1488" spans="1:6" ht="15" x14ac:dyDescent="0.25">
      <c r="A1488"/>
      <c r="B1488"/>
      <c r="C1488"/>
      <c r="D1488"/>
      <c r="E1488"/>
      <c r="F1488"/>
    </row>
    <row r="1489" spans="1:6" ht="15" x14ac:dyDescent="0.25">
      <c r="A1489"/>
      <c r="B1489"/>
      <c r="C1489"/>
      <c r="D1489"/>
      <c r="E1489"/>
      <c r="F1489"/>
    </row>
    <row r="1490" spans="1:6" ht="15" x14ac:dyDescent="0.25">
      <c r="A1490"/>
      <c r="B1490"/>
      <c r="C1490"/>
      <c r="D1490"/>
      <c r="E1490"/>
      <c r="F1490"/>
    </row>
    <row r="1491" spans="1:6" ht="15" x14ac:dyDescent="0.25">
      <c r="A1491"/>
      <c r="B1491"/>
      <c r="C1491"/>
      <c r="D1491"/>
      <c r="E1491"/>
      <c r="F1491"/>
    </row>
    <row r="1492" spans="1:6" ht="15" x14ac:dyDescent="0.25">
      <c r="A1492"/>
      <c r="B1492"/>
      <c r="C1492"/>
      <c r="D1492"/>
      <c r="E1492"/>
      <c r="F1492"/>
    </row>
    <row r="1493" spans="1:6" ht="15" x14ac:dyDescent="0.25">
      <c r="A1493"/>
      <c r="B1493"/>
      <c r="C1493"/>
      <c r="D1493"/>
      <c r="E1493"/>
      <c r="F1493"/>
    </row>
    <row r="1494" spans="1:6" ht="15" x14ac:dyDescent="0.25">
      <c r="A1494"/>
      <c r="B1494"/>
      <c r="C1494"/>
      <c r="D1494"/>
      <c r="E1494"/>
      <c r="F1494"/>
    </row>
    <row r="1495" spans="1:6" ht="15" x14ac:dyDescent="0.25">
      <c r="A1495"/>
      <c r="B1495"/>
      <c r="C1495"/>
      <c r="D1495"/>
      <c r="E1495"/>
      <c r="F1495"/>
    </row>
    <row r="1496" spans="1:6" ht="15" x14ac:dyDescent="0.25">
      <c r="A1496"/>
      <c r="B1496"/>
      <c r="C1496"/>
      <c r="D1496"/>
      <c r="E1496"/>
      <c r="F1496"/>
    </row>
    <row r="1497" spans="1:6" ht="15" x14ac:dyDescent="0.25">
      <c r="A1497"/>
      <c r="B1497"/>
      <c r="C1497"/>
      <c r="D1497"/>
      <c r="E1497"/>
      <c r="F1497"/>
    </row>
    <row r="1498" spans="1:6" ht="15" x14ac:dyDescent="0.25">
      <c r="A1498"/>
      <c r="B1498"/>
      <c r="C1498"/>
      <c r="D1498"/>
      <c r="E1498"/>
      <c r="F1498"/>
    </row>
    <row r="1499" spans="1:6" ht="15" x14ac:dyDescent="0.25">
      <c r="A1499"/>
      <c r="B1499"/>
      <c r="C1499"/>
      <c r="D1499"/>
      <c r="E1499"/>
      <c r="F1499"/>
    </row>
    <row r="1500" spans="1:6" ht="15" x14ac:dyDescent="0.25">
      <c r="A1500"/>
      <c r="B1500"/>
      <c r="C1500"/>
      <c r="D1500"/>
      <c r="E1500"/>
      <c r="F1500"/>
    </row>
    <row r="1501" spans="1:6" ht="15" x14ac:dyDescent="0.25">
      <c r="A1501"/>
      <c r="B1501"/>
      <c r="C1501"/>
      <c r="D1501"/>
      <c r="E1501"/>
      <c r="F1501"/>
    </row>
    <row r="1502" spans="1:6" ht="15" x14ac:dyDescent="0.25">
      <c r="A1502"/>
      <c r="B1502"/>
      <c r="C1502"/>
      <c r="D1502"/>
      <c r="E1502"/>
      <c r="F1502"/>
    </row>
    <row r="1503" spans="1:6" ht="15" x14ac:dyDescent="0.25">
      <c r="A1503"/>
      <c r="B1503"/>
      <c r="C1503"/>
      <c r="D1503"/>
      <c r="E1503"/>
      <c r="F1503"/>
    </row>
    <row r="1504" spans="1:6" ht="15" x14ac:dyDescent="0.25">
      <c r="A1504"/>
      <c r="B1504"/>
      <c r="C1504"/>
      <c r="D1504"/>
      <c r="E1504"/>
      <c r="F1504"/>
    </row>
    <row r="1505" spans="1:6" ht="15" x14ac:dyDescent="0.25">
      <c r="A1505"/>
      <c r="B1505"/>
      <c r="C1505"/>
      <c r="D1505"/>
      <c r="E1505"/>
      <c r="F1505"/>
    </row>
    <row r="1506" spans="1:6" ht="15" x14ac:dyDescent="0.25">
      <c r="A1506"/>
      <c r="B1506"/>
      <c r="C1506"/>
      <c r="D1506"/>
      <c r="E1506"/>
      <c r="F1506"/>
    </row>
    <row r="1507" spans="1:6" ht="15" x14ac:dyDescent="0.25">
      <c r="A1507"/>
      <c r="B1507"/>
      <c r="C1507"/>
      <c r="D1507"/>
      <c r="E1507"/>
      <c r="F1507"/>
    </row>
    <row r="1508" spans="1:6" ht="15" x14ac:dyDescent="0.25">
      <c r="A1508"/>
      <c r="B1508"/>
      <c r="C1508"/>
      <c r="D1508"/>
      <c r="E1508"/>
      <c r="F1508"/>
    </row>
    <row r="1509" spans="1:6" ht="15" x14ac:dyDescent="0.25">
      <c r="A1509"/>
      <c r="B1509"/>
      <c r="C1509"/>
      <c r="D1509"/>
      <c r="E1509"/>
      <c r="F1509"/>
    </row>
    <row r="1510" spans="1:6" ht="15" x14ac:dyDescent="0.25">
      <c r="A1510"/>
      <c r="B1510"/>
      <c r="C1510"/>
      <c r="D1510"/>
      <c r="E1510"/>
      <c r="F1510"/>
    </row>
    <row r="1511" spans="1:6" ht="15" x14ac:dyDescent="0.25">
      <c r="A1511"/>
      <c r="B1511"/>
      <c r="C1511"/>
      <c r="D1511"/>
      <c r="E1511"/>
      <c r="F1511"/>
    </row>
    <row r="1512" spans="1:6" ht="15" x14ac:dyDescent="0.25">
      <c r="A1512"/>
      <c r="B1512"/>
      <c r="C1512"/>
      <c r="D1512"/>
      <c r="E1512"/>
      <c r="F1512"/>
    </row>
    <row r="1513" spans="1:6" ht="15" x14ac:dyDescent="0.25">
      <c r="A1513"/>
      <c r="B1513"/>
      <c r="C1513"/>
      <c r="D1513"/>
      <c r="E1513"/>
      <c r="F1513"/>
    </row>
    <row r="1514" spans="1:6" ht="15" x14ac:dyDescent="0.25">
      <c r="A1514"/>
      <c r="B1514"/>
      <c r="C1514"/>
      <c r="D1514"/>
      <c r="E1514"/>
      <c r="F1514"/>
    </row>
    <row r="1515" spans="1:6" ht="15" x14ac:dyDescent="0.25">
      <c r="A1515"/>
      <c r="B1515"/>
      <c r="C1515"/>
      <c r="D1515"/>
      <c r="E1515"/>
      <c r="F1515"/>
    </row>
    <row r="1516" spans="1:6" ht="15" x14ac:dyDescent="0.25">
      <c r="A1516"/>
      <c r="B1516"/>
      <c r="C1516"/>
      <c r="D1516"/>
      <c r="E1516"/>
      <c r="F1516"/>
    </row>
    <row r="1517" spans="1:6" ht="15" x14ac:dyDescent="0.25">
      <c r="A1517"/>
      <c r="B1517"/>
      <c r="C1517"/>
      <c r="D1517"/>
      <c r="E1517"/>
      <c r="F1517"/>
    </row>
    <row r="1518" spans="1:6" ht="15" x14ac:dyDescent="0.25">
      <c r="A1518"/>
      <c r="B1518"/>
      <c r="C1518"/>
      <c r="D1518"/>
      <c r="E1518"/>
      <c r="F1518"/>
    </row>
    <row r="1519" spans="1:6" ht="15" x14ac:dyDescent="0.25">
      <c r="A1519"/>
      <c r="B1519"/>
      <c r="C1519"/>
      <c r="D1519"/>
      <c r="E1519"/>
      <c r="F1519"/>
    </row>
    <row r="1520" spans="1:6" ht="15" x14ac:dyDescent="0.25">
      <c r="A1520"/>
      <c r="B1520"/>
      <c r="C1520"/>
      <c r="D1520"/>
      <c r="E1520"/>
      <c r="F1520"/>
    </row>
    <row r="1521" spans="1:6" ht="15" x14ac:dyDescent="0.25">
      <c r="A1521"/>
      <c r="B1521"/>
      <c r="C1521"/>
      <c r="D1521"/>
      <c r="E1521"/>
      <c r="F1521"/>
    </row>
    <row r="1522" spans="1:6" ht="15" x14ac:dyDescent="0.25">
      <c r="A1522"/>
      <c r="B1522"/>
      <c r="C1522"/>
      <c r="D1522"/>
      <c r="E1522"/>
      <c r="F1522"/>
    </row>
    <row r="1523" spans="1:6" ht="15" x14ac:dyDescent="0.25">
      <c r="A1523"/>
      <c r="B1523"/>
      <c r="C1523"/>
      <c r="D1523"/>
      <c r="E1523"/>
      <c r="F1523"/>
    </row>
    <row r="1524" spans="1:6" ht="15" x14ac:dyDescent="0.25">
      <c r="A1524"/>
      <c r="B1524"/>
      <c r="C1524"/>
      <c r="D1524"/>
      <c r="E1524"/>
      <c r="F1524"/>
    </row>
    <row r="1525" spans="1:6" ht="15" x14ac:dyDescent="0.25">
      <c r="A1525"/>
      <c r="B1525"/>
      <c r="C1525"/>
      <c r="D1525"/>
      <c r="E1525"/>
      <c r="F1525"/>
    </row>
    <row r="1526" spans="1:6" ht="15" x14ac:dyDescent="0.25">
      <c r="A1526"/>
      <c r="B1526"/>
      <c r="C1526"/>
      <c r="D1526"/>
      <c r="E1526"/>
      <c r="F1526"/>
    </row>
    <row r="1527" spans="1:6" ht="15" x14ac:dyDescent="0.25">
      <c r="A1527"/>
      <c r="B1527"/>
      <c r="C1527"/>
      <c r="D1527"/>
      <c r="E1527"/>
      <c r="F1527"/>
    </row>
    <row r="1528" spans="1:6" ht="15" x14ac:dyDescent="0.25">
      <c r="A1528"/>
      <c r="B1528"/>
      <c r="C1528"/>
      <c r="D1528"/>
      <c r="E1528"/>
      <c r="F1528"/>
    </row>
    <row r="1529" spans="1:6" ht="15" x14ac:dyDescent="0.25">
      <c r="A1529"/>
      <c r="B1529"/>
      <c r="C1529"/>
      <c r="D1529"/>
      <c r="E1529"/>
      <c r="F1529"/>
    </row>
    <row r="1530" spans="1:6" ht="15" x14ac:dyDescent="0.25">
      <c r="A1530"/>
      <c r="B1530"/>
      <c r="C1530"/>
      <c r="D1530"/>
      <c r="E1530"/>
      <c r="F1530"/>
    </row>
    <row r="1531" spans="1:6" ht="15" x14ac:dyDescent="0.25">
      <c r="A1531"/>
      <c r="B1531"/>
      <c r="C1531"/>
      <c r="D1531"/>
      <c r="E1531"/>
      <c r="F1531"/>
    </row>
    <row r="1532" spans="1:6" ht="15" x14ac:dyDescent="0.25">
      <c r="A1532"/>
      <c r="B1532"/>
      <c r="C1532"/>
      <c r="D1532"/>
      <c r="E1532"/>
      <c r="F1532"/>
    </row>
    <row r="1533" spans="1:6" ht="15" x14ac:dyDescent="0.25">
      <c r="A1533"/>
      <c r="B1533"/>
      <c r="C1533"/>
      <c r="D1533"/>
      <c r="E1533"/>
      <c r="F1533"/>
    </row>
    <row r="1534" spans="1:6" ht="15" x14ac:dyDescent="0.25">
      <c r="A1534"/>
      <c r="B1534"/>
      <c r="C1534"/>
      <c r="D1534"/>
      <c r="E1534"/>
      <c r="F1534"/>
    </row>
    <row r="1535" spans="1:6" ht="15" x14ac:dyDescent="0.25">
      <c r="A1535"/>
      <c r="B1535"/>
      <c r="C1535"/>
      <c r="D1535"/>
      <c r="E1535"/>
      <c r="F1535"/>
    </row>
    <row r="1536" spans="1:6" ht="15" x14ac:dyDescent="0.25">
      <c r="A1536"/>
      <c r="B1536"/>
      <c r="C1536"/>
      <c r="D1536"/>
      <c r="E1536"/>
      <c r="F1536"/>
    </row>
    <row r="1537" spans="1:6" ht="15" x14ac:dyDescent="0.25">
      <c r="A1537"/>
      <c r="B1537"/>
      <c r="C1537"/>
      <c r="D1537"/>
      <c r="E1537"/>
      <c r="F1537"/>
    </row>
    <row r="1538" spans="1:6" ht="15" x14ac:dyDescent="0.25">
      <c r="A1538"/>
      <c r="B1538"/>
      <c r="C1538"/>
      <c r="D1538"/>
      <c r="E1538"/>
      <c r="F1538"/>
    </row>
    <row r="1539" spans="1:6" ht="15" x14ac:dyDescent="0.25">
      <c r="A1539"/>
      <c r="B1539"/>
      <c r="C1539"/>
      <c r="D1539"/>
      <c r="E1539"/>
      <c r="F1539"/>
    </row>
    <row r="1540" spans="1:6" ht="15" x14ac:dyDescent="0.25">
      <c r="A1540"/>
      <c r="B1540"/>
      <c r="C1540"/>
      <c r="D1540"/>
      <c r="E1540"/>
      <c r="F1540"/>
    </row>
    <row r="1541" spans="1:6" ht="15" x14ac:dyDescent="0.25">
      <c r="A1541"/>
      <c r="B1541"/>
      <c r="C1541"/>
      <c r="D1541"/>
      <c r="E1541"/>
      <c r="F1541"/>
    </row>
    <row r="1542" spans="1:6" ht="15" x14ac:dyDescent="0.25">
      <c r="A1542"/>
      <c r="B1542"/>
      <c r="C1542"/>
      <c r="D1542"/>
      <c r="E1542"/>
      <c r="F1542"/>
    </row>
    <row r="1543" spans="1:6" ht="15" x14ac:dyDescent="0.25">
      <c r="A1543"/>
      <c r="B1543"/>
      <c r="C1543"/>
      <c r="D1543"/>
      <c r="E1543"/>
      <c r="F1543"/>
    </row>
    <row r="1544" spans="1:6" ht="15" x14ac:dyDescent="0.25">
      <c r="A1544"/>
      <c r="B1544"/>
      <c r="C1544"/>
      <c r="D1544"/>
      <c r="E1544"/>
      <c r="F1544"/>
    </row>
    <row r="1545" spans="1:6" ht="15" x14ac:dyDescent="0.25">
      <c r="A1545"/>
      <c r="B1545"/>
      <c r="C1545"/>
      <c r="D1545"/>
      <c r="E1545"/>
      <c r="F1545"/>
    </row>
    <row r="1546" spans="1:6" ht="15" x14ac:dyDescent="0.25">
      <c r="A1546"/>
      <c r="B1546"/>
      <c r="C1546"/>
      <c r="D1546"/>
      <c r="E1546"/>
      <c r="F1546"/>
    </row>
    <row r="1547" spans="1:6" ht="15" x14ac:dyDescent="0.25">
      <c r="A1547"/>
      <c r="B1547"/>
      <c r="C1547"/>
      <c r="D1547"/>
      <c r="E1547"/>
      <c r="F1547"/>
    </row>
    <row r="1548" spans="1:6" ht="15" x14ac:dyDescent="0.25">
      <c r="A1548"/>
      <c r="B1548"/>
      <c r="C1548"/>
      <c r="D1548"/>
      <c r="E1548"/>
      <c r="F1548"/>
    </row>
    <row r="1549" spans="1:6" ht="15" x14ac:dyDescent="0.25">
      <c r="A1549"/>
      <c r="B1549"/>
      <c r="C1549"/>
      <c r="D1549"/>
      <c r="E1549"/>
      <c r="F1549"/>
    </row>
    <row r="1550" spans="1:6" ht="15" x14ac:dyDescent="0.25">
      <c r="A1550"/>
      <c r="B1550"/>
      <c r="C1550"/>
      <c r="D1550"/>
      <c r="E1550"/>
      <c r="F1550"/>
    </row>
    <row r="1551" spans="1:6" ht="15" x14ac:dyDescent="0.25">
      <c r="A1551"/>
      <c r="B1551"/>
      <c r="C1551"/>
      <c r="D1551"/>
      <c r="E1551"/>
      <c r="F1551"/>
    </row>
    <row r="1552" spans="1:6" ht="15" x14ac:dyDescent="0.25">
      <c r="A1552"/>
      <c r="B1552"/>
      <c r="C1552"/>
      <c r="D1552"/>
      <c r="E1552"/>
      <c r="F1552"/>
    </row>
    <row r="1553" spans="1:6" ht="15" x14ac:dyDescent="0.25">
      <c r="A1553"/>
      <c r="B1553"/>
      <c r="C1553"/>
      <c r="D1553"/>
      <c r="E1553"/>
      <c r="F1553"/>
    </row>
    <row r="1554" spans="1:6" ht="15" x14ac:dyDescent="0.25">
      <c r="A1554"/>
      <c r="B1554"/>
      <c r="C1554"/>
      <c r="D1554"/>
      <c r="E1554"/>
      <c r="F1554"/>
    </row>
    <row r="1555" spans="1:6" ht="15" x14ac:dyDescent="0.25">
      <c r="A1555"/>
      <c r="B1555"/>
      <c r="C1555"/>
      <c r="D1555"/>
      <c r="E1555"/>
      <c r="F1555"/>
    </row>
    <row r="1556" spans="1:6" ht="15" x14ac:dyDescent="0.25">
      <c r="A1556"/>
      <c r="B1556"/>
      <c r="C1556"/>
      <c r="D1556"/>
      <c r="E1556"/>
      <c r="F1556"/>
    </row>
    <row r="1557" spans="1:6" ht="15" x14ac:dyDescent="0.25">
      <c r="A1557"/>
      <c r="B1557"/>
      <c r="C1557"/>
      <c r="D1557"/>
      <c r="E1557"/>
      <c r="F1557"/>
    </row>
    <row r="1558" spans="1:6" ht="15" x14ac:dyDescent="0.25">
      <c r="A1558"/>
      <c r="B1558"/>
      <c r="C1558"/>
      <c r="D1558"/>
      <c r="E1558"/>
      <c r="F1558"/>
    </row>
    <row r="1559" spans="1:6" ht="15" x14ac:dyDescent="0.25">
      <c r="A1559"/>
      <c r="B1559"/>
      <c r="C1559"/>
      <c r="D1559"/>
      <c r="E1559"/>
      <c r="F1559"/>
    </row>
    <row r="1560" spans="1:6" ht="15" x14ac:dyDescent="0.25">
      <c r="A1560"/>
      <c r="B1560"/>
      <c r="C1560"/>
      <c r="D1560"/>
      <c r="E1560"/>
      <c r="F1560"/>
    </row>
    <row r="1561" spans="1:6" ht="15" x14ac:dyDescent="0.25">
      <c r="A1561"/>
      <c r="B1561"/>
      <c r="C1561"/>
      <c r="D1561"/>
      <c r="E1561"/>
      <c r="F1561"/>
    </row>
    <row r="1562" spans="1:6" ht="15" x14ac:dyDescent="0.25">
      <c r="A1562"/>
      <c r="B1562"/>
      <c r="C1562"/>
      <c r="D1562"/>
      <c r="E1562"/>
      <c r="F1562"/>
    </row>
    <row r="1563" spans="1:6" ht="15" x14ac:dyDescent="0.25">
      <c r="A1563"/>
      <c r="B1563"/>
      <c r="C1563"/>
      <c r="D1563"/>
      <c r="E1563"/>
      <c r="F1563"/>
    </row>
    <row r="1564" spans="1:6" ht="15" x14ac:dyDescent="0.25">
      <c r="A1564"/>
      <c r="B1564"/>
      <c r="C1564"/>
      <c r="D1564"/>
      <c r="E1564"/>
      <c r="F1564"/>
    </row>
    <row r="1565" spans="1:6" ht="15" x14ac:dyDescent="0.25">
      <c r="A1565"/>
      <c r="B1565"/>
      <c r="C1565"/>
      <c r="D1565"/>
      <c r="E1565"/>
      <c r="F1565"/>
    </row>
    <row r="1566" spans="1:6" ht="15" x14ac:dyDescent="0.25">
      <c r="A1566"/>
      <c r="B1566"/>
      <c r="C1566"/>
      <c r="D1566"/>
      <c r="E1566"/>
      <c r="F1566"/>
    </row>
    <row r="1567" spans="1:6" ht="15" x14ac:dyDescent="0.25">
      <c r="A1567"/>
      <c r="B1567"/>
      <c r="C1567"/>
      <c r="D1567"/>
      <c r="E1567"/>
      <c r="F1567"/>
    </row>
    <row r="1568" spans="1:6" ht="15" x14ac:dyDescent="0.25">
      <c r="A1568"/>
      <c r="B1568"/>
      <c r="C1568"/>
      <c r="D1568"/>
      <c r="E1568"/>
      <c r="F1568"/>
    </row>
    <row r="1569" spans="1:6" ht="15" x14ac:dyDescent="0.25">
      <c r="A1569"/>
      <c r="B1569"/>
      <c r="C1569"/>
      <c r="D1569"/>
      <c r="E1569"/>
      <c r="F1569"/>
    </row>
    <row r="1570" spans="1:6" ht="15" x14ac:dyDescent="0.25">
      <c r="A1570"/>
      <c r="B1570"/>
      <c r="C1570"/>
      <c r="D1570"/>
      <c r="E1570"/>
      <c r="F1570"/>
    </row>
    <row r="1571" spans="1:6" ht="15" x14ac:dyDescent="0.25">
      <c r="A1571"/>
      <c r="B1571"/>
      <c r="C1571"/>
      <c r="D1571"/>
      <c r="E1571"/>
      <c r="F1571"/>
    </row>
    <row r="1572" spans="1:6" ht="15" x14ac:dyDescent="0.25">
      <c r="A1572"/>
      <c r="B1572"/>
      <c r="C1572"/>
      <c r="D1572"/>
      <c r="E1572"/>
      <c r="F1572"/>
    </row>
    <row r="1573" spans="1:6" ht="15" x14ac:dyDescent="0.25">
      <c r="A1573"/>
      <c r="B1573"/>
      <c r="C1573"/>
      <c r="D1573"/>
      <c r="E1573"/>
      <c r="F1573"/>
    </row>
    <row r="1574" spans="1:6" ht="15" x14ac:dyDescent="0.25">
      <c r="A1574"/>
      <c r="B1574"/>
      <c r="C1574"/>
      <c r="D1574"/>
      <c r="E1574"/>
      <c r="F1574"/>
    </row>
    <row r="1575" spans="1:6" ht="15" x14ac:dyDescent="0.25">
      <c r="A1575"/>
      <c r="B1575"/>
      <c r="C1575"/>
      <c r="D1575"/>
      <c r="E1575"/>
      <c r="F1575"/>
    </row>
    <row r="1576" spans="1:6" ht="15" x14ac:dyDescent="0.25">
      <c r="A1576"/>
      <c r="B1576"/>
      <c r="C1576"/>
      <c r="D1576"/>
      <c r="E1576"/>
      <c r="F1576"/>
    </row>
    <row r="1577" spans="1:6" ht="15" x14ac:dyDescent="0.25">
      <c r="A1577"/>
      <c r="B1577"/>
      <c r="C1577"/>
      <c r="D1577"/>
      <c r="E1577"/>
      <c r="F1577"/>
    </row>
    <row r="1578" spans="1:6" ht="15" x14ac:dyDescent="0.25">
      <c r="A1578"/>
      <c r="B1578"/>
      <c r="C1578"/>
      <c r="D1578"/>
      <c r="E1578"/>
      <c r="F1578"/>
    </row>
    <row r="1579" spans="1:6" ht="15" x14ac:dyDescent="0.25">
      <c r="A1579"/>
      <c r="B1579"/>
      <c r="C1579"/>
      <c r="D1579"/>
      <c r="E1579"/>
      <c r="F1579"/>
    </row>
    <row r="1580" spans="1:6" ht="15" x14ac:dyDescent="0.25">
      <c r="A1580"/>
      <c r="B1580"/>
      <c r="C1580"/>
      <c r="D1580"/>
      <c r="E1580"/>
      <c r="F1580"/>
    </row>
    <row r="1581" spans="1:6" ht="15" x14ac:dyDescent="0.25">
      <c r="A1581"/>
      <c r="B1581"/>
      <c r="C1581"/>
      <c r="D1581"/>
      <c r="E1581"/>
      <c r="F1581"/>
    </row>
    <row r="1582" spans="1:6" ht="15" x14ac:dyDescent="0.25">
      <c r="A1582"/>
      <c r="B1582"/>
      <c r="C1582"/>
      <c r="D1582"/>
      <c r="E1582"/>
      <c r="F1582"/>
    </row>
    <row r="1583" spans="1:6" ht="15" x14ac:dyDescent="0.25">
      <c r="A1583"/>
      <c r="B1583"/>
      <c r="C1583"/>
      <c r="D1583"/>
      <c r="E1583"/>
      <c r="F1583"/>
    </row>
    <row r="1584" spans="1:6" ht="15" x14ac:dyDescent="0.25">
      <c r="A1584"/>
      <c r="B1584"/>
      <c r="C1584"/>
      <c r="D1584"/>
      <c r="E1584"/>
      <c r="F1584"/>
    </row>
    <row r="1585" spans="1:6" ht="15" x14ac:dyDescent="0.25">
      <c r="A1585"/>
      <c r="B1585"/>
      <c r="C1585"/>
      <c r="D1585"/>
      <c r="E1585"/>
      <c r="F1585"/>
    </row>
    <row r="1586" spans="1:6" ht="15" x14ac:dyDescent="0.25">
      <c r="A1586"/>
      <c r="B1586"/>
      <c r="C1586"/>
      <c r="D1586"/>
      <c r="E1586"/>
      <c r="F1586"/>
    </row>
    <row r="1587" spans="1:6" ht="15" x14ac:dyDescent="0.25">
      <c r="A1587"/>
      <c r="B1587"/>
      <c r="C1587"/>
      <c r="D1587"/>
      <c r="E1587"/>
      <c r="F1587"/>
    </row>
    <row r="1588" spans="1:6" ht="15" x14ac:dyDescent="0.25">
      <c r="A1588"/>
      <c r="B1588"/>
      <c r="C1588"/>
      <c r="D1588"/>
      <c r="E1588"/>
      <c r="F1588"/>
    </row>
    <row r="1589" spans="1:6" ht="15" x14ac:dyDescent="0.25">
      <c r="A1589"/>
      <c r="B1589"/>
      <c r="C1589"/>
      <c r="D1589"/>
      <c r="E1589"/>
      <c r="F1589"/>
    </row>
    <row r="1590" spans="1:6" ht="15" x14ac:dyDescent="0.25">
      <c r="A1590"/>
      <c r="B1590"/>
      <c r="C1590"/>
      <c r="D1590"/>
      <c r="E1590"/>
      <c r="F1590"/>
    </row>
    <row r="1591" spans="1:6" ht="15" x14ac:dyDescent="0.25">
      <c r="A1591"/>
      <c r="B1591"/>
      <c r="C1591"/>
      <c r="D1591"/>
      <c r="E1591"/>
      <c r="F1591"/>
    </row>
    <row r="1592" spans="1:6" ht="15" x14ac:dyDescent="0.25">
      <c r="A1592"/>
      <c r="B1592"/>
      <c r="C1592"/>
      <c r="D1592"/>
      <c r="E1592"/>
      <c r="F1592"/>
    </row>
    <row r="1593" spans="1:6" ht="15" x14ac:dyDescent="0.25">
      <c r="A1593"/>
      <c r="B1593"/>
      <c r="C1593"/>
      <c r="D1593"/>
      <c r="E1593"/>
      <c r="F1593"/>
    </row>
    <row r="1594" spans="1:6" ht="15" x14ac:dyDescent="0.25">
      <c r="A1594"/>
      <c r="B1594"/>
      <c r="C1594"/>
      <c r="D1594"/>
      <c r="E1594"/>
      <c r="F1594"/>
    </row>
    <row r="1595" spans="1:6" ht="15" x14ac:dyDescent="0.25">
      <c r="A1595"/>
      <c r="B1595"/>
      <c r="C1595"/>
      <c r="D1595"/>
      <c r="E1595"/>
      <c r="F1595"/>
    </row>
    <row r="1596" spans="1:6" ht="15" x14ac:dyDescent="0.25">
      <c r="A1596"/>
      <c r="B1596"/>
      <c r="C1596"/>
      <c r="D1596"/>
      <c r="E1596"/>
      <c r="F1596"/>
    </row>
    <row r="1597" spans="1:6" ht="15" x14ac:dyDescent="0.25">
      <c r="A1597"/>
      <c r="B1597"/>
      <c r="C1597"/>
      <c r="D1597"/>
      <c r="E1597"/>
      <c r="F1597"/>
    </row>
    <row r="1598" spans="1:6" ht="15" x14ac:dyDescent="0.25">
      <c r="A1598"/>
      <c r="B1598"/>
      <c r="C1598"/>
      <c r="D1598"/>
      <c r="E1598"/>
      <c r="F1598"/>
    </row>
    <row r="1599" spans="1:6" ht="15" x14ac:dyDescent="0.25">
      <c r="A1599"/>
      <c r="B1599"/>
      <c r="C1599"/>
      <c r="D1599"/>
      <c r="E1599"/>
      <c r="F1599"/>
    </row>
    <row r="1600" spans="1:6" ht="15" x14ac:dyDescent="0.25">
      <c r="A1600"/>
      <c r="B1600"/>
      <c r="C1600"/>
      <c r="D1600"/>
      <c r="E1600"/>
      <c r="F1600"/>
    </row>
    <row r="1601" spans="1:6" ht="15" x14ac:dyDescent="0.25">
      <c r="A1601"/>
      <c r="B1601"/>
      <c r="C1601"/>
      <c r="D1601"/>
      <c r="E1601"/>
      <c r="F1601"/>
    </row>
    <row r="1602" spans="1:6" ht="15" x14ac:dyDescent="0.25">
      <c r="A1602"/>
      <c r="B1602"/>
      <c r="C1602"/>
      <c r="D1602"/>
      <c r="E1602"/>
      <c r="F1602"/>
    </row>
    <row r="1603" spans="1:6" ht="15" x14ac:dyDescent="0.25">
      <c r="A1603"/>
      <c r="B1603"/>
      <c r="C1603"/>
      <c r="D1603"/>
      <c r="E1603"/>
      <c r="F1603"/>
    </row>
    <row r="1604" spans="1:6" ht="15" x14ac:dyDescent="0.25">
      <c r="A1604"/>
      <c r="B1604"/>
      <c r="C1604"/>
      <c r="D1604"/>
      <c r="E1604"/>
      <c r="F1604"/>
    </row>
    <row r="1605" spans="1:6" ht="15" x14ac:dyDescent="0.25">
      <c r="A1605"/>
      <c r="B1605"/>
      <c r="C1605"/>
      <c r="D1605"/>
      <c r="E1605"/>
      <c r="F1605"/>
    </row>
    <row r="1606" spans="1:6" ht="15" x14ac:dyDescent="0.25">
      <c r="A1606"/>
      <c r="B1606"/>
      <c r="C1606"/>
      <c r="D1606"/>
      <c r="E1606"/>
      <c r="F1606"/>
    </row>
    <row r="1607" spans="1:6" ht="15" x14ac:dyDescent="0.25">
      <c r="A1607"/>
      <c r="B1607"/>
      <c r="C1607"/>
      <c r="D1607"/>
      <c r="E1607"/>
      <c r="F1607"/>
    </row>
    <row r="1608" spans="1:6" ht="15" x14ac:dyDescent="0.25">
      <c r="A1608"/>
      <c r="B1608"/>
      <c r="C1608"/>
      <c r="D1608"/>
      <c r="E1608"/>
      <c r="F1608"/>
    </row>
    <row r="1609" spans="1:6" ht="15" x14ac:dyDescent="0.25">
      <c r="A1609"/>
      <c r="B1609"/>
      <c r="C1609"/>
      <c r="D1609"/>
      <c r="E1609"/>
      <c r="F1609"/>
    </row>
    <row r="1610" spans="1:6" ht="15" x14ac:dyDescent="0.25">
      <c r="A1610"/>
      <c r="B1610"/>
      <c r="C1610"/>
      <c r="D1610"/>
      <c r="E1610"/>
      <c r="F1610"/>
    </row>
    <row r="1611" spans="1:6" ht="15" x14ac:dyDescent="0.25">
      <c r="A1611"/>
      <c r="B1611"/>
      <c r="C1611"/>
      <c r="D1611"/>
      <c r="E1611"/>
      <c r="F1611"/>
    </row>
    <row r="1612" spans="1:6" ht="15" x14ac:dyDescent="0.25">
      <c r="A1612"/>
      <c r="B1612"/>
      <c r="C1612"/>
      <c r="D1612"/>
      <c r="E1612"/>
      <c r="F1612"/>
    </row>
    <row r="1613" spans="1:6" ht="15" x14ac:dyDescent="0.25">
      <c r="A1613"/>
      <c r="B1613"/>
      <c r="C1613"/>
      <c r="D1613"/>
      <c r="E1613"/>
      <c r="F1613"/>
    </row>
    <row r="1614" spans="1:6" ht="15" x14ac:dyDescent="0.25">
      <c r="A1614"/>
      <c r="B1614"/>
      <c r="C1614"/>
      <c r="D1614"/>
      <c r="E1614"/>
      <c r="F1614"/>
    </row>
    <row r="1615" spans="1:6" ht="15" x14ac:dyDescent="0.25">
      <c r="A1615"/>
      <c r="B1615"/>
      <c r="C1615"/>
      <c r="D1615"/>
      <c r="E1615"/>
      <c r="F1615"/>
    </row>
    <row r="1616" spans="1:6" ht="15" x14ac:dyDescent="0.25">
      <c r="A1616"/>
      <c r="B1616"/>
      <c r="C1616"/>
      <c r="D1616"/>
      <c r="E1616"/>
      <c r="F1616"/>
    </row>
    <row r="1617" spans="1:6" ht="15" x14ac:dyDescent="0.25">
      <c r="A1617"/>
      <c r="B1617"/>
      <c r="C1617"/>
      <c r="D1617"/>
      <c r="E1617"/>
      <c r="F1617"/>
    </row>
    <row r="1618" spans="1:6" ht="15" x14ac:dyDescent="0.25">
      <c r="A1618"/>
      <c r="B1618"/>
      <c r="C1618"/>
      <c r="D1618"/>
      <c r="E1618"/>
      <c r="F1618"/>
    </row>
    <row r="1619" spans="1:6" ht="15" x14ac:dyDescent="0.25">
      <c r="A1619"/>
      <c r="B1619"/>
      <c r="C1619"/>
      <c r="D1619"/>
      <c r="E1619"/>
      <c r="F1619"/>
    </row>
    <row r="1620" spans="1:6" ht="15" x14ac:dyDescent="0.25">
      <c r="A1620"/>
      <c r="B1620"/>
      <c r="C1620"/>
      <c r="D1620"/>
      <c r="E1620"/>
      <c r="F1620"/>
    </row>
    <row r="1621" spans="1:6" ht="15" x14ac:dyDescent="0.25">
      <c r="A1621"/>
      <c r="B1621"/>
      <c r="C1621"/>
      <c r="D1621"/>
      <c r="E1621"/>
      <c r="F1621"/>
    </row>
    <row r="1622" spans="1:6" ht="15" x14ac:dyDescent="0.25">
      <c r="A1622"/>
      <c r="B1622"/>
      <c r="C1622"/>
      <c r="D1622"/>
      <c r="E1622"/>
      <c r="F1622"/>
    </row>
    <row r="1623" spans="1:6" ht="15" x14ac:dyDescent="0.25">
      <c r="A1623"/>
      <c r="B1623"/>
      <c r="C1623"/>
      <c r="D1623"/>
      <c r="E1623"/>
      <c r="F1623"/>
    </row>
    <row r="1624" spans="1:6" ht="15" x14ac:dyDescent="0.25">
      <c r="A1624"/>
      <c r="B1624"/>
      <c r="C1624"/>
      <c r="D1624"/>
      <c r="E1624"/>
      <c r="F1624"/>
    </row>
    <row r="1625" spans="1:6" ht="15" x14ac:dyDescent="0.25">
      <c r="A1625"/>
      <c r="B1625"/>
      <c r="C1625"/>
      <c r="D1625"/>
      <c r="E1625"/>
      <c r="F1625"/>
    </row>
    <row r="1626" spans="1:6" ht="15" x14ac:dyDescent="0.25">
      <c r="A1626"/>
      <c r="B1626"/>
      <c r="C1626"/>
      <c r="D1626"/>
      <c r="E1626"/>
      <c r="F1626"/>
    </row>
    <row r="1627" spans="1:6" ht="15" x14ac:dyDescent="0.25">
      <c r="A1627"/>
      <c r="B1627"/>
      <c r="C1627"/>
      <c r="D1627"/>
      <c r="E1627"/>
      <c r="F1627"/>
    </row>
    <row r="1628" spans="1:6" ht="15" x14ac:dyDescent="0.25">
      <c r="A1628"/>
      <c r="B1628"/>
      <c r="C1628"/>
      <c r="D1628"/>
      <c r="E1628"/>
      <c r="F1628"/>
    </row>
    <row r="1629" spans="1:6" ht="15" x14ac:dyDescent="0.25">
      <c r="A1629"/>
      <c r="B1629"/>
      <c r="C1629"/>
      <c r="D1629"/>
      <c r="E1629"/>
      <c r="F1629"/>
    </row>
    <row r="1630" spans="1:6" ht="15" x14ac:dyDescent="0.25">
      <c r="A1630"/>
      <c r="B1630"/>
      <c r="C1630"/>
      <c r="D1630"/>
      <c r="E1630"/>
      <c r="F1630"/>
    </row>
    <row r="1631" spans="1:6" ht="15" x14ac:dyDescent="0.25">
      <c r="A1631"/>
      <c r="B1631"/>
      <c r="C1631"/>
      <c r="D1631"/>
      <c r="E1631"/>
      <c r="F1631"/>
    </row>
    <row r="1632" spans="1:6" ht="15" x14ac:dyDescent="0.25">
      <c r="A1632"/>
      <c r="B1632"/>
      <c r="C1632"/>
      <c r="D1632"/>
      <c r="E1632"/>
      <c r="F1632"/>
    </row>
    <row r="1633" spans="1:6" ht="15" x14ac:dyDescent="0.25">
      <c r="A1633"/>
      <c r="B1633"/>
      <c r="C1633"/>
      <c r="D1633"/>
      <c r="E1633"/>
      <c r="F1633"/>
    </row>
    <row r="1634" spans="1:6" ht="15" x14ac:dyDescent="0.25">
      <c r="A1634"/>
      <c r="B1634"/>
      <c r="C1634"/>
      <c r="D1634"/>
      <c r="E1634"/>
      <c r="F1634"/>
    </row>
    <row r="1635" spans="1:6" ht="15" x14ac:dyDescent="0.25">
      <c r="A1635"/>
      <c r="B1635"/>
      <c r="C1635"/>
      <c r="D1635"/>
      <c r="E1635"/>
      <c r="F1635"/>
    </row>
    <row r="1636" spans="1:6" ht="15" x14ac:dyDescent="0.25">
      <c r="A1636"/>
      <c r="B1636"/>
      <c r="C1636"/>
      <c r="D1636"/>
      <c r="E1636"/>
      <c r="F1636"/>
    </row>
    <row r="1637" spans="1:6" ht="15" x14ac:dyDescent="0.25">
      <c r="A1637"/>
      <c r="B1637"/>
      <c r="C1637"/>
      <c r="D1637"/>
      <c r="E1637"/>
      <c r="F1637"/>
    </row>
    <row r="1638" spans="1:6" ht="15" x14ac:dyDescent="0.25">
      <c r="A1638"/>
      <c r="B1638"/>
      <c r="C1638"/>
      <c r="D1638"/>
      <c r="E1638"/>
      <c r="F1638"/>
    </row>
    <row r="1639" spans="1:6" ht="15" x14ac:dyDescent="0.25">
      <c r="A1639"/>
      <c r="B1639"/>
      <c r="C1639"/>
      <c r="D1639"/>
      <c r="E1639"/>
      <c r="F1639"/>
    </row>
    <row r="1640" spans="1:6" ht="15" x14ac:dyDescent="0.25">
      <c r="A1640"/>
      <c r="B1640"/>
      <c r="C1640"/>
      <c r="D1640"/>
      <c r="E1640"/>
      <c r="F1640"/>
    </row>
    <row r="1641" spans="1:6" ht="15" x14ac:dyDescent="0.25">
      <c r="A1641"/>
      <c r="B1641"/>
      <c r="C1641"/>
      <c r="D1641"/>
      <c r="E1641"/>
      <c r="F1641"/>
    </row>
    <row r="1642" spans="1:6" ht="15" x14ac:dyDescent="0.25">
      <c r="A1642"/>
      <c r="B1642"/>
      <c r="C1642"/>
      <c r="D1642"/>
      <c r="E1642"/>
      <c r="F1642"/>
    </row>
    <row r="1643" spans="1:6" ht="15" x14ac:dyDescent="0.25">
      <c r="A1643"/>
      <c r="B1643"/>
      <c r="C1643"/>
      <c r="D1643"/>
      <c r="E1643"/>
      <c r="F1643"/>
    </row>
    <row r="1644" spans="1:6" ht="15" x14ac:dyDescent="0.25">
      <c r="A1644"/>
      <c r="B1644"/>
      <c r="C1644"/>
      <c r="D1644"/>
      <c r="E1644"/>
      <c r="F1644"/>
    </row>
    <row r="1645" spans="1:6" ht="15" x14ac:dyDescent="0.25">
      <c r="A1645"/>
      <c r="B1645"/>
      <c r="C1645"/>
      <c r="D1645"/>
      <c r="E1645"/>
      <c r="F1645"/>
    </row>
    <row r="1646" spans="1:6" ht="15" x14ac:dyDescent="0.25">
      <c r="A1646"/>
      <c r="B1646"/>
      <c r="C1646"/>
      <c r="D1646"/>
      <c r="E1646"/>
      <c r="F1646"/>
    </row>
    <row r="1647" spans="1:6" ht="15" x14ac:dyDescent="0.25">
      <c r="A1647"/>
      <c r="B1647"/>
      <c r="C1647"/>
      <c r="D1647"/>
      <c r="E1647"/>
      <c r="F1647"/>
    </row>
    <row r="1648" spans="1:6" ht="15" x14ac:dyDescent="0.25">
      <c r="A1648"/>
      <c r="B1648"/>
      <c r="C1648"/>
      <c r="D1648"/>
      <c r="E1648"/>
      <c r="F1648"/>
    </row>
    <row r="1649" spans="1:6" ht="15" x14ac:dyDescent="0.25">
      <c r="A1649"/>
      <c r="B1649"/>
      <c r="C1649"/>
      <c r="D1649"/>
      <c r="E1649"/>
      <c r="F1649"/>
    </row>
    <row r="1650" spans="1:6" ht="15" x14ac:dyDescent="0.25">
      <c r="A1650"/>
      <c r="B1650"/>
      <c r="C1650"/>
      <c r="D1650"/>
      <c r="E1650"/>
      <c r="F1650"/>
    </row>
    <row r="1651" spans="1:6" ht="15" x14ac:dyDescent="0.25">
      <c r="A1651"/>
      <c r="B1651"/>
      <c r="C1651"/>
      <c r="D1651"/>
      <c r="E1651"/>
      <c r="F1651"/>
    </row>
    <row r="1652" spans="1:6" ht="15" x14ac:dyDescent="0.25">
      <c r="A1652"/>
      <c r="B1652"/>
      <c r="C1652"/>
      <c r="D1652"/>
      <c r="E1652"/>
      <c r="F1652"/>
    </row>
    <row r="1653" spans="1:6" ht="15" x14ac:dyDescent="0.25">
      <c r="A1653"/>
      <c r="B1653"/>
      <c r="C1653"/>
      <c r="D1653"/>
      <c r="E1653"/>
      <c r="F1653"/>
    </row>
    <row r="1654" spans="1:6" ht="15" x14ac:dyDescent="0.25">
      <c r="A1654"/>
      <c r="B1654"/>
      <c r="C1654"/>
      <c r="D1654"/>
      <c r="E1654"/>
      <c r="F1654"/>
    </row>
    <row r="1655" spans="1:6" ht="15" x14ac:dyDescent="0.25">
      <c r="A1655"/>
      <c r="B1655"/>
      <c r="C1655"/>
      <c r="D1655"/>
      <c r="E1655"/>
      <c r="F1655"/>
    </row>
    <row r="1656" spans="1:6" ht="15" x14ac:dyDescent="0.25">
      <c r="A1656"/>
      <c r="B1656"/>
      <c r="C1656"/>
      <c r="D1656"/>
      <c r="E1656"/>
      <c r="F1656"/>
    </row>
    <row r="1657" spans="1:6" ht="15" x14ac:dyDescent="0.25">
      <c r="A1657"/>
      <c r="B1657"/>
      <c r="C1657"/>
      <c r="D1657"/>
      <c r="E1657"/>
      <c r="F1657"/>
    </row>
    <row r="1658" spans="1:6" ht="15" x14ac:dyDescent="0.25">
      <c r="A1658"/>
      <c r="B1658"/>
      <c r="C1658"/>
      <c r="D1658"/>
      <c r="E1658"/>
      <c r="F1658"/>
    </row>
    <row r="1659" spans="1:6" ht="15" x14ac:dyDescent="0.25">
      <c r="A1659"/>
      <c r="B1659"/>
      <c r="C1659"/>
      <c r="D1659"/>
      <c r="E1659"/>
      <c r="F1659"/>
    </row>
    <row r="1660" spans="1:6" ht="15" x14ac:dyDescent="0.25">
      <c r="A1660"/>
      <c r="B1660"/>
      <c r="C1660"/>
      <c r="D1660"/>
      <c r="E1660"/>
      <c r="F1660"/>
    </row>
    <row r="1661" spans="1:6" ht="15" x14ac:dyDescent="0.25">
      <c r="A1661"/>
      <c r="B1661"/>
      <c r="C1661"/>
      <c r="D1661"/>
      <c r="E1661"/>
      <c r="F1661"/>
    </row>
    <row r="1662" spans="1:6" ht="15" x14ac:dyDescent="0.25">
      <c r="A1662"/>
      <c r="B1662"/>
      <c r="C1662"/>
      <c r="D1662"/>
      <c r="E1662"/>
      <c r="F1662"/>
    </row>
    <row r="1663" spans="1:6" ht="15" x14ac:dyDescent="0.25">
      <c r="A1663"/>
      <c r="B1663"/>
      <c r="C1663"/>
      <c r="D1663"/>
      <c r="E1663"/>
      <c r="F1663"/>
    </row>
    <row r="1664" spans="1:6" ht="15" x14ac:dyDescent="0.25">
      <c r="A1664"/>
      <c r="B1664"/>
      <c r="C1664"/>
      <c r="D1664"/>
      <c r="E1664"/>
      <c r="F1664"/>
    </row>
    <row r="1665" spans="1:6" ht="15" x14ac:dyDescent="0.25">
      <c r="A1665"/>
      <c r="B1665"/>
      <c r="C1665"/>
      <c r="D1665"/>
      <c r="E1665"/>
      <c r="F1665"/>
    </row>
    <row r="1666" spans="1:6" ht="15" x14ac:dyDescent="0.25">
      <c r="A1666"/>
      <c r="B1666"/>
      <c r="C1666"/>
      <c r="D1666"/>
      <c r="E1666"/>
      <c r="F1666"/>
    </row>
    <row r="1667" spans="1:6" ht="15" x14ac:dyDescent="0.25">
      <c r="A1667"/>
      <c r="B1667"/>
      <c r="C1667"/>
      <c r="D1667"/>
      <c r="E1667"/>
      <c r="F1667"/>
    </row>
    <row r="1668" spans="1:6" ht="15" x14ac:dyDescent="0.25">
      <c r="A1668"/>
      <c r="B1668"/>
      <c r="C1668"/>
      <c r="D1668"/>
      <c r="E1668"/>
      <c r="F1668"/>
    </row>
    <row r="1669" spans="1:6" ht="15" x14ac:dyDescent="0.25">
      <c r="A1669"/>
      <c r="B1669"/>
      <c r="C1669"/>
      <c r="D1669"/>
      <c r="E1669"/>
      <c r="F1669"/>
    </row>
    <row r="1670" spans="1:6" ht="15" x14ac:dyDescent="0.25">
      <c r="A1670"/>
      <c r="B1670"/>
      <c r="C1670"/>
      <c r="D1670"/>
      <c r="E1670"/>
      <c r="F1670"/>
    </row>
    <row r="1671" spans="1:6" ht="15" x14ac:dyDescent="0.25">
      <c r="A1671"/>
      <c r="B1671"/>
      <c r="C1671"/>
      <c r="D1671"/>
      <c r="E1671"/>
      <c r="F1671"/>
    </row>
    <row r="1672" spans="1:6" ht="15" x14ac:dyDescent="0.25">
      <c r="A1672"/>
      <c r="B1672"/>
      <c r="C1672"/>
      <c r="D1672"/>
      <c r="E1672"/>
      <c r="F1672"/>
    </row>
    <row r="1673" spans="1:6" ht="15" x14ac:dyDescent="0.25">
      <c r="A1673"/>
      <c r="B1673"/>
      <c r="C1673"/>
      <c r="D1673"/>
      <c r="E1673"/>
      <c r="F1673"/>
    </row>
    <row r="1674" spans="1:6" ht="15" x14ac:dyDescent="0.25">
      <c r="A1674"/>
      <c r="B1674"/>
      <c r="C1674"/>
      <c r="D1674"/>
      <c r="E1674"/>
      <c r="F1674"/>
    </row>
    <row r="1675" spans="1:6" ht="15" x14ac:dyDescent="0.25">
      <c r="A1675"/>
      <c r="B1675"/>
      <c r="C1675"/>
      <c r="D1675"/>
      <c r="E1675"/>
      <c r="F1675"/>
    </row>
    <row r="1676" spans="1:6" ht="15" x14ac:dyDescent="0.25">
      <c r="A1676"/>
      <c r="B1676"/>
      <c r="C1676"/>
      <c r="D1676"/>
      <c r="E1676"/>
      <c r="F1676"/>
    </row>
    <row r="1677" spans="1:6" ht="15" x14ac:dyDescent="0.25">
      <c r="A1677"/>
      <c r="B1677"/>
      <c r="C1677"/>
      <c r="D1677"/>
      <c r="E1677"/>
      <c r="F1677"/>
    </row>
    <row r="1678" spans="1:6" ht="15" x14ac:dyDescent="0.25">
      <c r="A1678"/>
      <c r="B1678"/>
      <c r="C1678"/>
      <c r="D1678"/>
      <c r="E1678"/>
      <c r="F1678"/>
    </row>
    <row r="1679" spans="1:6" ht="15" x14ac:dyDescent="0.25">
      <c r="A1679"/>
      <c r="B1679"/>
      <c r="C1679"/>
      <c r="D1679"/>
      <c r="E1679"/>
      <c r="F1679"/>
    </row>
    <row r="1680" spans="1:6" ht="15" x14ac:dyDescent="0.25">
      <c r="A1680"/>
      <c r="B1680"/>
      <c r="C1680"/>
      <c r="D1680"/>
      <c r="E1680"/>
      <c r="F1680"/>
    </row>
    <row r="1681" spans="1:6" ht="15" x14ac:dyDescent="0.25">
      <c r="A1681"/>
      <c r="B1681"/>
      <c r="C1681"/>
      <c r="D1681"/>
      <c r="E1681"/>
      <c r="F1681"/>
    </row>
    <row r="1682" spans="1:6" ht="15" x14ac:dyDescent="0.25">
      <c r="A1682"/>
      <c r="B1682"/>
      <c r="C1682"/>
      <c r="D1682"/>
      <c r="E1682"/>
      <c r="F1682"/>
    </row>
    <row r="1683" spans="1:6" ht="15" x14ac:dyDescent="0.25">
      <c r="A1683"/>
      <c r="B1683"/>
      <c r="C1683"/>
      <c r="D1683"/>
      <c r="E1683"/>
      <c r="F1683"/>
    </row>
    <row r="1684" spans="1:6" ht="15" x14ac:dyDescent="0.25">
      <c r="A1684"/>
      <c r="B1684"/>
      <c r="C1684"/>
      <c r="D1684"/>
      <c r="E1684"/>
      <c r="F1684"/>
    </row>
    <row r="1685" spans="1:6" ht="15" x14ac:dyDescent="0.25">
      <c r="A1685"/>
      <c r="B1685"/>
      <c r="C1685"/>
      <c r="D1685"/>
      <c r="E1685"/>
      <c r="F1685"/>
    </row>
    <row r="1686" spans="1:6" ht="15" x14ac:dyDescent="0.25">
      <c r="A1686"/>
      <c r="B1686"/>
      <c r="C1686"/>
      <c r="D1686"/>
      <c r="E1686"/>
      <c r="F1686"/>
    </row>
    <row r="1687" spans="1:6" ht="15" x14ac:dyDescent="0.25">
      <c r="A1687"/>
      <c r="B1687"/>
      <c r="C1687"/>
      <c r="D1687"/>
      <c r="E1687"/>
      <c r="F1687"/>
    </row>
    <row r="1688" spans="1:6" ht="15" x14ac:dyDescent="0.25">
      <c r="A1688"/>
      <c r="B1688"/>
      <c r="C1688"/>
      <c r="D1688"/>
      <c r="E1688"/>
      <c r="F1688"/>
    </row>
    <row r="1689" spans="1:6" ht="15" x14ac:dyDescent="0.25">
      <c r="A1689"/>
      <c r="B1689"/>
      <c r="C1689"/>
      <c r="D1689"/>
      <c r="E1689"/>
      <c r="F1689"/>
    </row>
    <row r="1690" spans="1:6" ht="15" x14ac:dyDescent="0.25">
      <c r="A1690"/>
      <c r="B1690"/>
      <c r="C1690"/>
      <c r="D1690"/>
      <c r="E1690"/>
      <c r="F1690"/>
    </row>
    <row r="1691" spans="1:6" ht="15" x14ac:dyDescent="0.25">
      <c r="A1691"/>
      <c r="B1691"/>
      <c r="C1691"/>
      <c r="D1691"/>
      <c r="E1691"/>
      <c r="F1691"/>
    </row>
    <row r="1692" spans="1:6" ht="15" x14ac:dyDescent="0.25">
      <c r="A1692"/>
      <c r="B1692"/>
      <c r="C1692"/>
      <c r="D1692"/>
      <c r="E1692"/>
      <c r="F1692"/>
    </row>
    <row r="1693" spans="1:6" ht="15" x14ac:dyDescent="0.25">
      <c r="A1693"/>
      <c r="B1693"/>
      <c r="C1693"/>
      <c r="D1693"/>
      <c r="E1693"/>
      <c r="F1693"/>
    </row>
    <row r="1694" spans="1:6" ht="15" x14ac:dyDescent="0.25">
      <c r="A1694"/>
      <c r="B1694"/>
      <c r="C1694"/>
      <c r="D1694"/>
      <c r="E1694"/>
      <c r="F1694"/>
    </row>
    <row r="1695" spans="1:6" ht="15" x14ac:dyDescent="0.25">
      <c r="A1695"/>
      <c r="B1695"/>
      <c r="C1695"/>
      <c r="D1695"/>
      <c r="E1695"/>
      <c r="F1695"/>
    </row>
    <row r="1696" spans="1:6" ht="15" x14ac:dyDescent="0.25">
      <c r="A1696"/>
      <c r="B1696"/>
      <c r="C1696"/>
      <c r="D1696"/>
      <c r="E1696"/>
      <c r="F1696"/>
    </row>
    <row r="1697" spans="1:6" ht="15" x14ac:dyDescent="0.25">
      <c r="A1697"/>
      <c r="B1697"/>
      <c r="C1697"/>
      <c r="D1697"/>
      <c r="E1697"/>
      <c r="F1697"/>
    </row>
    <row r="1698" spans="1:6" ht="15" x14ac:dyDescent="0.25">
      <c r="A1698"/>
      <c r="B1698"/>
      <c r="C1698"/>
      <c r="D1698"/>
      <c r="E1698"/>
      <c r="F1698"/>
    </row>
    <row r="1699" spans="1:6" ht="15" x14ac:dyDescent="0.25">
      <c r="A1699"/>
      <c r="B1699"/>
      <c r="C1699"/>
      <c r="D1699"/>
      <c r="E1699"/>
      <c r="F1699"/>
    </row>
    <row r="1700" spans="1:6" ht="15" x14ac:dyDescent="0.25">
      <c r="A1700"/>
      <c r="B1700"/>
      <c r="C1700"/>
      <c r="D1700"/>
      <c r="E1700"/>
      <c r="F1700"/>
    </row>
    <row r="1701" spans="1:6" ht="15" x14ac:dyDescent="0.25">
      <c r="A1701"/>
      <c r="B1701"/>
      <c r="C1701"/>
      <c r="D1701"/>
      <c r="E1701"/>
      <c r="F1701"/>
    </row>
    <row r="1702" spans="1:6" ht="15" x14ac:dyDescent="0.25">
      <c r="A1702"/>
      <c r="B1702"/>
      <c r="C1702"/>
      <c r="D1702"/>
      <c r="E1702"/>
      <c r="F1702"/>
    </row>
    <row r="1703" spans="1:6" ht="15" x14ac:dyDescent="0.25">
      <c r="A1703"/>
      <c r="B1703"/>
      <c r="C1703"/>
      <c r="D1703"/>
      <c r="E1703"/>
      <c r="F1703"/>
    </row>
    <row r="1704" spans="1:6" ht="15" x14ac:dyDescent="0.25">
      <c r="A1704"/>
      <c r="B1704"/>
      <c r="C1704"/>
      <c r="D1704"/>
      <c r="E1704"/>
      <c r="F1704"/>
    </row>
    <row r="1705" spans="1:6" ht="15" x14ac:dyDescent="0.25">
      <c r="A1705"/>
      <c r="B1705"/>
      <c r="C1705"/>
      <c r="D1705"/>
      <c r="E1705"/>
      <c r="F1705"/>
    </row>
    <row r="1706" spans="1:6" ht="15" x14ac:dyDescent="0.25">
      <c r="A1706"/>
      <c r="B1706"/>
      <c r="C1706"/>
      <c r="D1706"/>
      <c r="E1706"/>
      <c r="F1706"/>
    </row>
    <row r="1707" spans="1:6" ht="15" x14ac:dyDescent="0.25">
      <c r="A1707"/>
      <c r="B1707"/>
      <c r="C1707"/>
      <c r="D1707"/>
      <c r="E1707"/>
      <c r="F1707"/>
    </row>
    <row r="1708" spans="1:6" ht="15" x14ac:dyDescent="0.25">
      <c r="A1708"/>
      <c r="B1708"/>
      <c r="C1708"/>
      <c r="D1708"/>
      <c r="E1708"/>
      <c r="F1708"/>
    </row>
    <row r="1709" spans="1:6" ht="15" x14ac:dyDescent="0.25">
      <c r="A1709"/>
      <c r="B1709"/>
      <c r="C1709"/>
      <c r="D1709"/>
      <c r="E1709"/>
      <c r="F1709"/>
    </row>
    <row r="1710" spans="1:6" ht="15" x14ac:dyDescent="0.25">
      <c r="A1710"/>
      <c r="B1710"/>
      <c r="C1710"/>
      <c r="D1710"/>
      <c r="E1710"/>
      <c r="F1710"/>
    </row>
    <row r="1711" spans="1:6" ht="15" x14ac:dyDescent="0.25">
      <c r="A1711"/>
      <c r="B1711"/>
      <c r="C1711"/>
      <c r="D1711"/>
      <c r="E1711"/>
      <c r="F1711"/>
    </row>
    <row r="1712" spans="1:6" ht="15" x14ac:dyDescent="0.25">
      <c r="A1712"/>
      <c r="B1712"/>
      <c r="C1712"/>
      <c r="D1712"/>
      <c r="E1712"/>
      <c r="F1712"/>
    </row>
    <row r="1713" spans="1:6" ht="15" x14ac:dyDescent="0.25">
      <c r="A1713"/>
      <c r="B1713"/>
      <c r="C1713"/>
      <c r="D1713"/>
      <c r="E1713"/>
      <c r="F1713"/>
    </row>
    <row r="1714" spans="1:6" ht="15" x14ac:dyDescent="0.25">
      <c r="A1714"/>
      <c r="B1714"/>
      <c r="C1714"/>
      <c r="D1714"/>
      <c r="E1714"/>
      <c r="F1714"/>
    </row>
    <row r="1715" spans="1:6" ht="15" x14ac:dyDescent="0.25">
      <c r="A1715"/>
      <c r="B1715"/>
      <c r="C1715"/>
      <c r="D1715"/>
      <c r="E1715"/>
      <c r="F1715"/>
    </row>
    <row r="1716" spans="1:6" ht="15" x14ac:dyDescent="0.25">
      <c r="A1716"/>
      <c r="B1716"/>
      <c r="C1716"/>
      <c r="D1716"/>
      <c r="E1716"/>
      <c r="F1716"/>
    </row>
    <row r="1717" spans="1:6" ht="15" x14ac:dyDescent="0.25">
      <c r="A1717"/>
      <c r="B1717"/>
      <c r="C1717"/>
      <c r="D1717"/>
      <c r="E1717"/>
      <c r="F1717"/>
    </row>
    <row r="1718" spans="1:6" ht="15" x14ac:dyDescent="0.25">
      <c r="A1718"/>
      <c r="B1718"/>
      <c r="C1718"/>
      <c r="D1718"/>
      <c r="E1718"/>
      <c r="F1718"/>
    </row>
    <row r="1719" spans="1:6" ht="15" x14ac:dyDescent="0.25">
      <c r="A1719"/>
      <c r="B1719"/>
      <c r="C1719"/>
      <c r="D1719"/>
      <c r="E1719"/>
      <c r="F1719"/>
    </row>
    <row r="1720" spans="1:6" ht="15" x14ac:dyDescent="0.25">
      <c r="A1720"/>
      <c r="B1720"/>
      <c r="C1720"/>
      <c r="D1720"/>
      <c r="E1720"/>
      <c r="F1720"/>
    </row>
    <row r="1721" spans="1:6" ht="15" x14ac:dyDescent="0.25">
      <c r="A1721"/>
      <c r="B1721"/>
      <c r="C1721"/>
      <c r="D1721"/>
      <c r="E1721"/>
      <c r="F1721"/>
    </row>
    <row r="1722" spans="1:6" ht="15" x14ac:dyDescent="0.25">
      <c r="A1722"/>
      <c r="B1722"/>
      <c r="C1722"/>
      <c r="D1722"/>
      <c r="E1722"/>
      <c r="F1722"/>
    </row>
    <row r="1723" spans="1:6" ht="15" x14ac:dyDescent="0.25">
      <c r="A1723"/>
      <c r="B1723"/>
      <c r="C1723"/>
      <c r="D1723"/>
      <c r="E1723"/>
      <c r="F1723"/>
    </row>
    <row r="1724" spans="1:6" ht="15" x14ac:dyDescent="0.25">
      <c r="A1724"/>
      <c r="B1724"/>
      <c r="C1724"/>
      <c r="D1724"/>
      <c r="E1724"/>
      <c r="F1724"/>
    </row>
    <row r="1725" spans="1:6" ht="15" x14ac:dyDescent="0.25">
      <c r="A1725"/>
      <c r="B1725"/>
      <c r="C1725"/>
      <c r="D1725"/>
      <c r="E1725"/>
      <c r="F1725"/>
    </row>
    <row r="1726" spans="1:6" ht="15" x14ac:dyDescent="0.25">
      <c r="A1726"/>
      <c r="B1726"/>
      <c r="C1726"/>
      <c r="D1726"/>
      <c r="E1726"/>
      <c r="F1726"/>
    </row>
    <row r="1727" spans="1:6" ht="15" x14ac:dyDescent="0.25">
      <c r="A1727"/>
      <c r="B1727"/>
      <c r="C1727"/>
      <c r="D1727"/>
      <c r="E1727"/>
      <c r="F1727"/>
    </row>
    <row r="1728" spans="1:6" ht="15" x14ac:dyDescent="0.25">
      <c r="A1728"/>
      <c r="B1728"/>
      <c r="C1728"/>
      <c r="D1728"/>
      <c r="E1728"/>
      <c r="F1728"/>
    </row>
    <row r="1729" spans="1:6" ht="15" x14ac:dyDescent="0.25">
      <c r="A1729"/>
      <c r="B1729"/>
      <c r="C1729"/>
      <c r="D1729"/>
      <c r="E1729"/>
      <c r="F1729"/>
    </row>
    <row r="1730" spans="1:6" ht="15" x14ac:dyDescent="0.25">
      <c r="A1730"/>
      <c r="B1730"/>
      <c r="C1730"/>
      <c r="D1730"/>
      <c r="E1730"/>
      <c r="F1730"/>
    </row>
    <row r="1731" spans="1:6" ht="15" x14ac:dyDescent="0.25">
      <c r="A1731"/>
      <c r="B1731"/>
      <c r="C1731"/>
      <c r="D1731"/>
      <c r="E1731"/>
      <c r="F1731"/>
    </row>
    <row r="1732" spans="1:6" ht="15" x14ac:dyDescent="0.25">
      <c r="A1732"/>
      <c r="B1732"/>
      <c r="C1732"/>
      <c r="D1732"/>
      <c r="E1732"/>
      <c r="F1732"/>
    </row>
    <row r="1733" spans="1:6" ht="15" x14ac:dyDescent="0.25">
      <c r="A1733"/>
      <c r="B1733"/>
      <c r="C1733"/>
      <c r="D1733"/>
      <c r="E1733"/>
      <c r="F1733"/>
    </row>
    <row r="1734" spans="1:6" ht="15" x14ac:dyDescent="0.25">
      <c r="A1734"/>
      <c r="B1734"/>
      <c r="C1734"/>
      <c r="D1734"/>
      <c r="E1734"/>
      <c r="F1734"/>
    </row>
    <row r="1735" spans="1:6" ht="15" x14ac:dyDescent="0.25">
      <c r="A1735"/>
      <c r="B1735"/>
      <c r="C1735"/>
      <c r="D1735"/>
      <c r="E1735"/>
      <c r="F1735"/>
    </row>
    <row r="1736" spans="1:6" ht="15" x14ac:dyDescent="0.25">
      <c r="A1736"/>
      <c r="B1736"/>
      <c r="C1736"/>
      <c r="D1736"/>
      <c r="E1736"/>
      <c r="F1736"/>
    </row>
    <row r="1737" spans="1:6" ht="15" x14ac:dyDescent="0.25">
      <c r="A1737"/>
      <c r="B1737"/>
      <c r="C1737"/>
      <c r="D1737"/>
      <c r="E1737"/>
      <c r="F1737"/>
    </row>
    <row r="1738" spans="1:6" ht="15" x14ac:dyDescent="0.25">
      <c r="A1738"/>
      <c r="B1738"/>
      <c r="C1738"/>
      <c r="D1738"/>
      <c r="E1738"/>
      <c r="F1738"/>
    </row>
    <row r="1739" spans="1:6" ht="15" x14ac:dyDescent="0.25">
      <c r="A1739"/>
      <c r="B1739"/>
      <c r="C1739"/>
      <c r="D1739"/>
      <c r="E1739"/>
      <c r="F1739"/>
    </row>
    <row r="1740" spans="1:6" ht="15" x14ac:dyDescent="0.25">
      <c r="A1740"/>
      <c r="B1740"/>
      <c r="C1740"/>
      <c r="D1740"/>
      <c r="E1740"/>
      <c r="F1740"/>
    </row>
    <row r="1741" spans="1:6" ht="15" x14ac:dyDescent="0.25">
      <c r="A1741"/>
      <c r="B1741"/>
      <c r="C1741"/>
      <c r="D1741"/>
      <c r="E1741"/>
      <c r="F1741"/>
    </row>
    <row r="1742" spans="1:6" ht="15" x14ac:dyDescent="0.25">
      <c r="A1742"/>
      <c r="B1742"/>
      <c r="C1742"/>
      <c r="D1742"/>
      <c r="E1742"/>
      <c r="F1742"/>
    </row>
    <row r="1743" spans="1:6" ht="15" x14ac:dyDescent="0.25">
      <c r="A1743"/>
      <c r="B1743"/>
      <c r="C1743"/>
      <c r="D1743"/>
      <c r="E1743"/>
      <c r="F1743"/>
    </row>
    <row r="1744" spans="1:6" ht="15" x14ac:dyDescent="0.25">
      <c r="A1744"/>
      <c r="B1744"/>
      <c r="C1744"/>
      <c r="D1744"/>
      <c r="E1744"/>
      <c r="F1744"/>
    </row>
    <row r="1745" spans="1:6" ht="15" x14ac:dyDescent="0.25">
      <c r="A1745"/>
      <c r="B1745"/>
      <c r="C1745"/>
      <c r="D1745"/>
      <c r="E1745"/>
      <c r="F1745"/>
    </row>
    <row r="1746" spans="1:6" ht="15" x14ac:dyDescent="0.25">
      <c r="A1746"/>
      <c r="B1746"/>
      <c r="C1746"/>
      <c r="D1746"/>
      <c r="E1746"/>
      <c r="F1746"/>
    </row>
    <row r="1747" spans="1:6" ht="15" x14ac:dyDescent="0.25">
      <c r="A1747"/>
      <c r="B1747"/>
      <c r="C1747"/>
      <c r="D1747"/>
      <c r="E1747"/>
      <c r="F1747"/>
    </row>
    <row r="1748" spans="1:6" ht="15" x14ac:dyDescent="0.25">
      <c r="A1748"/>
      <c r="B1748"/>
      <c r="C1748"/>
      <c r="D1748"/>
      <c r="E1748"/>
      <c r="F1748"/>
    </row>
    <row r="1749" spans="1:6" ht="15" x14ac:dyDescent="0.25">
      <c r="A1749"/>
      <c r="B1749"/>
      <c r="C1749"/>
      <c r="D1749"/>
      <c r="E1749"/>
      <c r="F1749"/>
    </row>
    <row r="1750" spans="1:6" ht="15" x14ac:dyDescent="0.25">
      <c r="A1750"/>
      <c r="B1750"/>
      <c r="C1750"/>
      <c r="D1750"/>
      <c r="E1750"/>
      <c r="F1750"/>
    </row>
    <row r="1751" spans="1:6" ht="15" x14ac:dyDescent="0.25">
      <c r="A1751"/>
      <c r="B1751"/>
      <c r="C1751"/>
      <c r="D1751"/>
      <c r="E1751"/>
      <c r="F1751"/>
    </row>
    <row r="1752" spans="1:6" ht="15" x14ac:dyDescent="0.25">
      <c r="A1752"/>
      <c r="B1752"/>
      <c r="C1752"/>
      <c r="D1752"/>
      <c r="E1752"/>
      <c r="F1752"/>
    </row>
    <row r="1753" spans="1:6" ht="15" x14ac:dyDescent="0.25">
      <c r="A1753"/>
      <c r="B1753"/>
      <c r="C1753"/>
      <c r="D1753"/>
      <c r="E1753"/>
      <c r="F1753"/>
    </row>
    <row r="1754" spans="1:6" ht="15" x14ac:dyDescent="0.25">
      <c r="A1754"/>
      <c r="B1754"/>
      <c r="C1754"/>
      <c r="D1754"/>
      <c r="E1754"/>
      <c r="F1754"/>
    </row>
    <row r="1755" spans="1:6" ht="15" x14ac:dyDescent="0.25">
      <c r="A1755"/>
      <c r="B1755"/>
      <c r="C1755"/>
      <c r="D1755"/>
      <c r="E1755"/>
      <c r="F1755"/>
    </row>
    <row r="1756" spans="1:6" ht="15" x14ac:dyDescent="0.25">
      <c r="A1756"/>
      <c r="B1756"/>
      <c r="C1756"/>
      <c r="D1756"/>
      <c r="E1756"/>
      <c r="F1756"/>
    </row>
    <row r="1757" spans="1:6" ht="15" x14ac:dyDescent="0.25">
      <c r="A1757"/>
      <c r="B1757"/>
      <c r="C1757"/>
      <c r="D1757"/>
      <c r="E1757"/>
      <c r="F1757"/>
    </row>
    <row r="1758" spans="1:6" ht="15" x14ac:dyDescent="0.25">
      <c r="A1758"/>
      <c r="B1758"/>
      <c r="C1758"/>
      <c r="D1758"/>
      <c r="E1758"/>
      <c r="F1758"/>
    </row>
    <row r="1759" spans="1:6" ht="15" x14ac:dyDescent="0.25">
      <c r="A1759"/>
      <c r="B1759"/>
      <c r="C1759"/>
      <c r="D1759"/>
      <c r="E1759"/>
      <c r="F1759"/>
    </row>
    <row r="1760" spans="1:6" ht="15" x14ac:dyDescent="0.25">
      <c r="A1760"/>
      <c r="B1760"/>
      <c r="C1760"/>
      <c r="D1760"/>
      <c r="E1760"/>
      <c r="F1760"/>
    </row>
    <row r="1761" spans="1:6" ht="15" x14ac:dyDescent="0.25">
      <c r="A1761"/>
      <c r="B1761"/>
      <c r="C1761"/>
      <c r="D1761"/>
      <c r="E1761"/>
      <c r="F1761"/>
    </row>
    <row r="1762" spans="1:6" ht="15" x14ac:dyDescent="0.25">
      <c r="A1762"/>
      <c r="B1762"/>
      <c r="C1762"/>
      <c r="D1762"/>
      <c r="E1762"/>
      <c r="F1762"/>
    </row>
    <row r="1763" spans="1:6" ht="15" x14ac:dyDescent="0.25">
      <c r="A1763"/>
      <c r="B1763"/>
      <c r="C1763"/>
      <c r="D1763"/>
      <c r="E1763"/>
      <c r="F1763"/>
    </row>
    <row r="1764" spans="1:6" ht="15" x14ac:dyDescent="0.25">
      <c r="A1764"/>
      <c r="B1764"/>
      <c r="C1764"/>
      <c r="D1764"/>
      <c r="E1764"/>
      <c r="F1764"/>
    </row>
    <row r="1765" spans="1:6" ht="15" x14ac:dyDescent="0.25">
      <c r="A1765"/>
      <c r="B1765"/>
      <c r="C1765"/>
      <c r="D1765"/>
      <c r="E1765"/>
      <c r="F1765"/>
    </row>
    <row r="1766" spans="1:6" ht="15" x14ac:dyDescent="0.25">
      <c r="A1766"/>
      <c r="B1766"/>
      <c r="C1766"/>
      <c r="D1766"/>
      <c r="E1766"/>
      <c r="F1766"/>
    </row>
    <row r="1767" spans="1:6" ht="15" x14ac:dyDescent="0.25">
      <c r="A1767"/>
      <c r="B1767"/>
      <c r="C1767"/>
      <c r="D1767"/>
      <c r="E1767"/>
      <c r="F1767"/>
    </row>
    <row r="1768" spans="1:6" ht="15" x14ac:dyDescent="0.25">
      <c r="A1768"/>
      <c r="B1768"/>
      <c r="C1768"/>
      <c r="D1768"/>
      <c r="E1768"/>
      <c r="F1768"/>
    </row>
    <row r="1769" spans="1:6" ht="15" x14ac:dyDescent="0.25">
      <c r="A1769"/>
      <c r="B1769"/>
      <c r="C1769"/>
      <c r="D1769"/>
      <c r="E1769"/>
      <c r="F1769"/>
    </row>
    <row r="1770" spans="1:6" ht="15" x14ac:dyDescent="0.25">
      <c r="A1770"/>
      <c r="B1770"/>
      <c r="C1770"/>
      <c r="D1770"/>
      <c r="E1770"/>
      <c r="F1770"/>
    </row>
    <row r="1771" spans="1:6" ht="15" x14ac:dyDescent="0.25">
      <c r="A1771"/>
      <c r="B1771"/>
      <c r="C1771"/>
      <c r="D1771"/>
      <c r="E1771"/>
      <c r="F1771"/>
    </row>
    <row r="1772" spans="1:6" ht="15" x14ac:dyDescent="0.25">
      <c r="A1772"/>
      <c r="B1772"/>
      <c r="C1772"/>
      <c r="D1772"/>
      <c r="E1772"/>
      <c r="F1772"/>
    </row>
    <row r="1773" spans="1:6" ht="15" x14ac:dyDescent="0.25">
      <c r="A1773"/>
      <c r="B1773"/>
      <c r="C1773"/>
      <c r="D1773"/>
      <c r="E1773"/>
      <c r="F1773"/>
    </row>
    <row r="1774" spans="1:6" ht="15" x14ac:dyDescent="0.25">
      <c r="A1774"/>
      <c r="B1774"/>
      <c r="C1774"/>
      <c r="D1774"/>
      <c r="E1774"/>
      <c r="F1774"/>
    </row>
    <row r="1775" spans="1:6" ht="15" x14ac:dyDescent="0.25">
      <c r="A1775"/>
      <c r="B1775"/>
      <c r="C1775"/>
      <c r="D1775"/>
      <c r="E1775"/>
      <c r="F1775"/>
    </row>
    <row r="1776" spans="1:6" ht="15" x14ac:dyDescent="0.25">
      <c r="A1776"/>
      <c r="B1776"/>
      <c r="C1776"/>
      <c r="D1776"/>
      <c r="E1776"/>
      <c r="F1776"/>
    </row>
    <row r="1777" spans="1:6" ht="15" x14ac:dyDescent="0.25">
      <c r="A1777"/>
      <c r="B1777"/>
      <c r="C1777"/>
      <c r="D1777"/>
      <c r="E1777"/>
      <c r="F1777"/>
    </row>
    <row r="1778" spans="1:6" ht="15" x14ac:dyDescent="0.25">
      <c r="A1778"/>
      <c r="B1778"/>
      <c r="C1778"/>
      <c r="D1778"/>
      <c r="E1778"/>
      <c r="F1778"/>
    </row>
    <row r="1779" spans="1:6" ht="15" x14ac:dyDescent="0.25">
      <c r="A1779"/>
      <c r="B1779"/>
      <c r="C1779"/>
      <c r="D1779"/>
      <c r="E1779"/>
      <c r="F1779"/>
    </row>
    <row r="1780" spans="1:6" ht="15" x14ac:dyDescent="0.25">
      <c r="A1780"/>
      <c r="B1780"/>
      <c r="C1780"/>
      <c r="D1780"/>
      <c r="E1780"/>
      <c r="F1780"/>
    </row>
    <row r="1781" spans="1:6" ht="15" x14ac:dyDescent="0.25">
      <c r="A1781"/>
      <c r="B1781"/>
      <c r="C1781"/>
      <c r="D1781"/>
      <c r="E1781"/>
      <c r="F1781"/>
    </row>
    <row r="1782" spans="1:6" ht="15" x14ac:dyDescent="0.25">
      <c r="A1782"/>
      <c r="B1782"/>
      <c r="C1782"/>
      <c r="D1782"/>
      <c r="E1782"/>
      <c r="F1782"/>
    </row>
    <row r="1783" spans="1:6" ht="15" x14ac:dyDescent="0.25">
      <c r="A1783"/>
      <c r="B1783"/>
      <c r="C1783"/>
      <c r="D1783"/>
      <c r="E1783"/>
      <c r="F1783"/>
    </row>
    <row r="1784" spans="1:6" ht="15" x14ac:dyDescent="0.25">
      <c r="A1784"/>
      <c r="B1784"/>
      <c r="C1784"/>
      <c r="D1784"/>
      <c r="E1784"/>
      <c r="F1784"/>
    </row>
    <row r="1785" spans="1:6" ht="15" x14ac:dyDescent="0.25">
      <c r="A1785"/>
      <c r="B1785"/>
      <c r="C1785"/>
      <c r="D1785"/>
      <c r="E1785"/>
      <c r="F1785"/>
    </row>
    <row r="1786" spans="1:6" ht="15" x14ac:dyDescent="0.25">
      <c r="A1786"/>
      <c r="B1786"/>
      <c r="C1786"/>
      <c r="D1786"/>
      <c r="E1786"/>
      <c r="F1786"/>
    </row>
    <row r="1787" spans="1:6" ht="15" x14ac:dyDescent="0.25">
      <c r="A1787"/>
      <c r="B1787"/>
      <c r="C1787"/>
      <c r="D1787"/>
      <c r="E1787"/>
      <c r="F1787"/>
    </row>
    <row r="1788" spans="1:6" ht="15" x14ac:dyDescent="0.25">
      <c r="A1788"/>
      <c r="B1788"/>
      <c r="C1788"/>
      <c r="D1788"/>
      <c r="E1788"/>
      <c r="F1788"/>
    </row>
    <row r="1789" spans="1:6" ht="15" x14ac:dyDescent="0.25">
      <c r="A1789"/>
      <c r="B1789"/>
      <c r="C1789"/>
      <c r="D1789"/>
      <c r="E1789"/>
      <c r="F1789"/>
    </row>
    <row r="1790" spans="1:6" ht="15" x14ac:dyDescent="0.25">
      <c r="A1790"/>
      <c r="B1790"/>
      <c r="C1790"/>
      <c r="D1790"/>
      <c r="E1790"/>
      <c r="F1790"/>
    </row>
    <row r="1791" spans="1:6" ht="15" x14ac:dyDescent="0.25">
      <c r="A1791"/>
      <c r="B1791"/>
      <c r="C1791"/>
      <c r="D1791"/>
      <c r="E1791"/>
      <c r="F1791"/>
    </row>
    <row r="1792" spans="1:6" ht="15" x14ac:dyDescent="0.25">
      <c r="A1792"/>
      <c r="B1792"/>
      <c r="C1792"/>
      <c r="D1792"/>
      <c r="E1792"/>
      <c r="F1792"/>
    </row>
    <row r="1793" spans="1:6" ht="15" x14ac:dyDescent="0.25">
      <c r="A1793"/>
      <c r="B1793"/>
      <c r="C1793"/>
      <c r="D1793"/>
      <c r="E1793"/>
      <c r="F1793"/>
    </row>
    <row r="1794" spans="1:6" ht="15" x14ac:dyDescent="0.25">
      <c r="A1794"/>
      <c r="B1794"/>
      <c r="C1794"/>
      <c r="D1794"/>
      <c r="E1794"/>
      <c r="F1794"/>
    </row>
    <row r="1795" spans="1:6" ht="15" x14ac:dyDescent="0.25">
      <c r="A1795"/>
      <c r="B1795"/>
      <c r="C1795"/>
      <c r="D1795"/>
      <c r="E1795"/>
      <c r="F1795"/>
    </row>
    <row r="1796" spans="1:6" ht="15" x14ac:dyDescent="0.25">
      <c r="A1796"/>
      <c r="B1796"/>
      <c r="C1796"/>
      <c r="D1796"/>
      <c r="E1796"/>
      <c r="F1796"/>
    </row>
    <row r="1797" spans="1:6" ht="15" x14ac:dyDescent="0.25">
      <c r="A1797"/>
      <c r="B1797"/>
      <c r="C1797"/>
      <c r="D1797"/>
      <c r="E1797"/>
      <c r="F1797"/>
    </row>
    <row r="1798" spans="1:6" ht="15" x14ac:dyDescent="0.25">
      <c r="A1798"/>
      <c r="B1798"/>
      <c r="C1798"/>
      <c r="D1798"/>
      <c r="E1798"/>
      <c r="F1798"/>
    </row>
    <row r="1799" spans="1:6" ht="15" x14ac:dyDescent="0.25">
      <c r="A1799"/>
      <c r="B1799"/>
      <c r="C1799"/>
      <c r="D1799"/>
      <c r="E1799"/>
      <c r="F1799"/>
    </row>
    <row r="1800" spans="1:6" ht="15" x14ac:dyDescent="0.25">
      <c r="A1800"/>
      <c r="B1800"/>
      <c r="C1800"/>
      <c r="D1800"/>
      <c r="E1800"/>
      <c r="F1800"/>
    </row>
    <row r="1801" spans="1:6" ht="15" x14ac:dyDescent="0.25">
      <c r="A1801"/>
      <c r="B1801"/>
      <c r="C1801"/>
      <c r="D1801"/>
      <c r="E1801"/>
      <c r="F1801"/>
    </row>
    <row r="1802" spans="1:6" ht="15" x14ac:dyDescent="0.25">
      <c r="A1802"/>
      <c r="B1802"/>
      <c r="C1802"/>
      <c r="D1802"/>
      <c r="E1802"/>
      <c r="F1802"/>
    </row>
    <row r="1803" spans="1:6" ht="15" x14ac:dyDescent="0.25">
      <c r="A1803"/>
      <c r="B1803"/>
      <c r="C1803"/>
      <c r="D1803"/>
      <c r="E1803"/>
      <c r="F1803"/>
    </row>
    <row r="1804" spans="1:6" ht="15" x14ac:dyDescent="0.25">
      <c r="A1804"/>
      <c r="B1804"/>
      <c r="C1804"/>
      <c r="D1804"/>
      <c r="E1804"/>
      <c r="F1804"/>
    </row>
    <row r="1805" spans="1:6" ht="15" x14ac:dyDescent="0.25">
      <c r="A1805"/>
      <c r="B1805"/>
      <c r="C1805"/>
      <c r="D1805"/>
      <c r="E1805"/>
      <c r="F1805"/>
    </row>
    <row r="1806" spans="1:6" ht="15" x14ac:dyDescent="0.25">
      <c r="A1806"/>
      <c r="B1806"/>
      <c r="C1806"/>
      <c r="D1806"/>
      <c r="E1806"/>
      <c r="F1806"/>
    </row>
    <row r="1807" spans="1:6" ht="15" x14ac:dyDescent="0.25">
      <c r="A1807"/>
      <c r="B1807"/>
      <c r="C1807"/>
      <c r="D1807"/>
      <c r="E1807"/>
      <c r="F1807"/>
    </row>
    <row r="1808" spans="1:6" ht="15" x14ac:dyDescent="0.25">
      <c r="A1808"/>
      <c r="B1808"/>
      <c r="C1808"/>
      <c r="D1808"/>
      <c r="E1808"/>
      <c r="F1808"/>
    </row>
    <row r="1809" spans="1:6" ht="15" x14ac:dyDescent="0.25">
      <c r="A1809"/>
      <c r="B1809"/>
      <c r="C1809"/>
      <c r="D1809"/>
      <c r="E1809"/>
      <c r="F1809"/>
    </row>
    <row r="1810" spans="1:6" ht="15" x14ac:dyDescent="0.25">
      <c r="A1810"/>
      <c r="B1810"/>
      <c r="C1810"/>
      <c r="D1810"/>
      <c r="E1810"/>
      <c r="F1810"/>
    </row>
    <row r="1811" spans="1:6" ht="15" x14ac:dyDescent="0.25">
      <c r="A1811"/>
      <c r="B1811"/>
      <c r="C1811"/>
      <c r="D1811"/>
      <c r="E1811"/>
      <c r="F1811"/>
    </row>
    <row r="1812" spans="1:6" ht="15" x14ac:dyDescent="0.25">
      <c r="A1812"/>
      <c r="B1812"/>
      <c r="C1812"/>
      <c r="D1812"/>
      <c r="E1812"/>
      <c r="F1812"/>
    </row>
    <row r="1813" spans="1:6" ht="15" x14ac:dyDescent="0.25">
      <c r="A1813"/>
      <c r="B1813"/>
      <c r="C1813"/>
      <c r="D1813"/>
      <c r="E1813"/>
      <c r="F1813"/>
    </row>
    <row r="1814" spans="1:6" ht="15" x14ac:dyDescent="0.25">
      <c r="A1814"/>
      <c r="B1814"/>
      <c r="C1814"/>
      <c r="D1814"/>
      <c r="E1814"/>
      <c r="F1814"/>
    </row>
    <row r="1815" spans="1:6" ht="15" x14ac:dyDescent="0.25">
      <c r="A1815"/>
      <c r="B1815"/>
      <c r="C1815"/>
      <c r="D1815"/>
      <c r="E1815"/>
      <c r="F1815"/>
    </row>
    <row r="1816" spans="1:6" ht="15" x14ac:dyDescent="0.25">
      <c r="A1816"/>
      <c r="B1816"/>
      <c r="C1816"/>
      <c r="D1816"/>
      <c r="E1816"/>
      <c r="F1816"/>
    </row>
    <row r="1817" spans="1:6" ht="15" x14ac:dyDescent="0.25">
      <c r="A1817"/>
      <c r="B1817"/>
      <c r="C1817"/>
      <c r="D1817"/>
      <c r="E1817"/>
      <c r="F1817"/>
    </row>
    <row r="1818" spans="1:6" ht="15" x14ac:dyDescent="0.25">
      <c r="A1818"/>
      <c r="B1818"/>
      <c r="C1818"/>
      <c r="D1818"/>
      <c r="E1818"/>
      <c r="F1818"/>
    </row>
    <row r="1819" spans="1:6" ht="15" x14ac:dyDescent="0.25">
      <c r="A1819"/>
      <c r="B1819"/>
      <c r="C1819"/>
      <c r="D1819"/>
      <c r="E1819"/>
      <c r="F1819"/>
    </row>
    <row r="1820" spans="1:6" ht="15" x14ac:dyDescent="0.25">
      <c r="A1820"/>
      <c r="B1820"/>
      <c r="C1820"/>
      <c r="D1820"/>
      <c r="E1820"/>
      <c r="F1820"/>
    </row>
    <row r="1821" spans="1:6" ht="15" x14ac:dyDescent="0.25">
      <c r="A1821"/>
      <c r="B1821"/>
      <c r="C1821"/>
      <c r="D1821"/>
      <c r="E1821"/>
      <c r="F1821"/>
    </row>
    <row r="1822" spans="1:6" ht="15" x14ac:dyDescent="0.25">
      <c r="A1822"/>
      <c r="B1822"/>
      <c r="C1822"/>
      <c r="D1822"/>
      <c r="E1822"/>
      <c r="F1822"/>
    </row>
    <row r="1823" spans="1:6" ht="15" x14ac:dyDescent="0.25">
      <c r="A1823"/>
      <c r="B1823"/>
      <c r="C1823"/>
      <c r="D1823"/>
      <c r="E1823"/>
      <c r="F1823"/>
    </row>
    <row r="1824" spans="1:6" ht="15" x14ac:dyDescent="0.25">
      <c r="A1824"/>
      <c r="B1824"/>
      <c r="C1824"/>
      <c r="D1824"/>
      <c r="E1824"/>
      <c r="F1824"/>
    </row>
    <row r="1825" spans="1:6" ht="15" x14ac:dyDescent="0.25">
      <c r="A1825"/>
      <c r="B1825"/>
      <c r="C1825"/>
      <c r="D1825"/>
      <c r="E1825"/>
      <c r="F1825"/>
    </row>
    <row r="1826" spans="1:6" ht="15" x14ac:dyDescent="0.25">
      <c r="A1826"/>
      <c r="B1826"/>
      <c r="C1826"/>
      <c r="D1826"/>
      <c r="E1826"/>
      <c r="F1826"/>
    </row>
    <row r="1827" spans="1:6" ht="15" x14ac:dyDescent="0.25">
      <c r="A1827"/>
      <c r="B1827"/>
      <c r="C1827"/>
      <c r="D1827"/>
      <c r="E1827"/>
      <c r="F1827"/>
    </row>
    <row r="1828" spans="1:6" ht="15" x14ac:dyDescent="0.25">
      <c r="A1828"/>
      <c r="B1828"/>
      <c r="C1828"/>
      <c r="D1828"/>
      <c r="E1828"/>
      <c r="F1828"/>
    </row>
    <row r="1829" spans="1:6" ht="15" x14ac:dyDescent="0.25">
      <c r="A1829"/>
      <c r="B1829"/>
      <c r="C1829"/>
      <c r="D1829"/>
      <c r="E1829"/>
      <c r="F1829"/>
    </row>
    <row r="1830" spans="1:6" ht="15" x14ac:dyDescent="0.25">
      <c r="A1830"/>
      <c r="B1830"/>
      <c r="C1830"/>
      <c r="D1830"/>
      <c r="E1830"/>
      <c r="F1830"/>
    </row>
    <row r="1831" spans="1:6" ht="15" x14ac:dyDescent="0.25">
      <c r="A1831"/>
      <c r="B1831"/>
      <c r="C1831"/>
      <c r="D1831"/>
      <c r="E1831"/>
      <c r="F1831"/>
    </row>
    <row r="1832" spans="1:6" ht="15" x14ac:dyDescent="0.25">
      <c r="A1832"/>
      <c r="B1832"/>
      <c r="C1832"/>
      <c r="D1832"/>
      <c r="E1832"/>
      <c r="F1832"/>
    </row>
    <row r="1833" spans="1:6" ht="15" x14ac:dyDescent="0.25">
      <c r="A1833"/>
      <c r="B1833"/>
      <c r="C1833"/>
      <c r="D1833"/>
      <c r="E1833"/>
      <c r="F1833"/>
    </row>
    <row r="1834" spans="1:6" ht="15" x14ac:dyDescent="0.25">
      <c r="A1834"/>
      <c r="B1834"/>
      <c r="C1834"/>
      <c r="D1834"/>
      <c r="E1834"/>
      <c r="F1834"/>
    </row>
    <row r="1835" spans="1:6" ht="15" x14ac:dyDescent="0.25">
      <c r="A1835"/>
      <c r="B1835"/>
      <c r="C1835"/>
      <c r="D1835"/>
      <c r="E1835"/>
      <c r="F1835"/>
    </row>
    <row r="1836" spans="1:6" ht="15" x14ac:dyDescent="0.25">
      <c r="A1836"/>
      <c r="B1836"/>
      <c r="C1836"/>
      <c r="D1836"/>
      <c r="E1836"/>
      <c r="F1836"/>
    </row>
    <row r="1837" spans="1:6" ht="15" x14ac:dyDescent="0.25">
      <c r="A1837"/>
      <c r="B1837"/>
      <c r="C1837"/>
      <c r="D1837"/>
      <c r="E1837"/>
      <c r="F1837"/>
    </row>
    <row r="1838" spans="1:6" ht="15" x14ac:dyDescent="0.25">
      <c r="A1838"/>
      <c r="B1838"/>
      <c r="C1838"/>
      <c r="D1838"/>
      <c r="E1838"/>
      <c r="F1838"/>
    </row>
    <row r="1839" spans="1:6" ht="15" x14ac:dyDescent="0.25">
      <c r="A1839"/>
      <c r="B1839"/>
      <c r="C1839"/>
      <c r="D1839"/>
      <c r="E1839"/>
      <c r="F1839"/>
    </row>
    <row r="1840" spans="1:6" ht="15" x14ac:dyDescent="0.25">
      <c r="A1840"/>
      <c r="B1840"/>
      <c r="C1840"/>
      <c r="D1840"/>
      <c r="E1840"/>
      <c r="F1840"/>
    </row>
    <row r="1841" spans="1:6" ht="15" x14ac:dyDescent="0.25">
      <c r="A1841"/>
      <c r="B1841"/>
      <c r="C1841"/>
      <c r="D1841"/>
      <c r="E1841"/>
      <c r="F1841"/>
    </row>
    <row r="1842" spans="1:6" ht="15" x14ac:dyDescent="0.25">
      <c r="A1842"/>
      <c r="B1842"/>
      <c r="C1842"/>
      <c r="D1842"/>
      <c r="E1842"/>
      <c r="F1842"/>
    </row>
    <row r="1843" spans="1:6" ht="15" x14ac:dyDescent="0.25">
      <c r="A1843"/>
      <c r="B1843"/>
      <c r="C1843"/>
      <c r="D1843"/>
      <c r="E1843"/>
      <c r="F1843"/>
    </row>
    <row r="1844" spans="1:6" ht="15" x14ac:dyDescent="0.25">
      <c r="A1844"/>
      <c r="B1844"/>
      <c r="C1844"/>
      <c r="D1844"/>
      <c r="E1844"/>
      <c r="F1844"/>
    </row>
    <row r="1845" spans="1:6" ht="15" x14ac:dyDescent="0.25">
      <c r="A1845"/>
      <c r="B1845"/>
      <c r="C1845"/>
      <c r="D1845"/>
      <c r="E1845"/>
      <c r="F1845"/>
    </row>
    <row r="1846" spans="1:6" ht="15" x14ac:dyDescent="0.25">
      <c r="A1846"/>
      <c r="B1846"/>
      <c r="C1846"/>
      <c r="D1846"/>
      <c r="E1846"/>
      <c r="F1846"/>
    </row>
    <row r="1847" spans="1:6" ht="15" x14ac:dyDescent="0.25">
      <c r="A1847"/>
      <c r="B1847"/>
      <c r="C1847"/>
      <c r="D1847"/>
      <c r="E1847"/>
      <c r="F1847"/>
    </row>
    <row r="1848" spans="1:6" ht="15" x14ac:dyDescent="0.25">
      <c r="A1848"/>
      <c r="B1848"/>
      <c r="C1848"/>
      <c r="D1848"/>
      <c r="E1848"/>
      <c r="F1848"/>
    </row>
    <row r="1849" spans="1:6" ht="15" x14ac:dyDescent="0.25">
      <c r="A1849"/>
      <c r="B1849"/>
      <c r="C1849"/>
      <c r="D1849"/>
      <c r="E1849"/>
      <c r="F1849"/>
    </row>
    <row r="1850" spans="1:6" ht="15" x14ac:dyDescent="0.25">
      <c r="A1850"/>
      <c r="B1850"/>
      <c r="C1850"/>
      <c r="D1850"/>
      <c r="E1850"/>
      <c r="F1850"/>
    </row>
    <row r="1851" spans="1:6" ht="15" x14ac:dyDescent="0.25">
      <c r="A1851"/>
      <c r="B1851"/>
      <c r="C1851"/>
      <c r="D1851"/>
      <c r="E1851"/>
      <c r="F1851"/>
    </row>
    <row r="1852" spans="1:6" ht="15" x14ac:dyDescent="0.25">
      <c r="A1852"/>
      <c r="B1852"/>
      <c r="C1852"/>
      <c r="D1852"/>
      <c r="E1852"/>
      <c r="F1852"/>
    </row>
    <row r="1853" spans="1:6" ht="15" x14ac:dyDescent="0.25">
      <c r="A1853"/>
      <c r="B1853"/>
      <c r="C1853"/>
      <c r="D1853"/>
      <c r="E1853"/>
      <c r="F1853"/>
    </row>
    <row r="1854" spans="1:6" ht="15" x14ac:dyDescent="0.25">
      <c r="A1854"/>
      <c r="B1854"/>
      <c r="C1854"/>
      <c r="D1854"/>
      <c r="E1854"/>
      <c r="F1854"/>
    </row>
    <row r="1855" spans="1:6" ht="15" x14ac:dyDescent="0.25">
      <c r="A1855"/>
      <c r="B1855"/>
      <c r="C1855"/>
      <c r="D1855"/>
      <c r="E1855"/>
      <c r="F1855"/>
    </row>
    <row r="1856" spans="1:6" ht="15" x14ac:dyDescent="0.25">
      <c r="A1856"/>
      <c r="B1856"/>
      <c r="C1856"/>
      <c r="D1856"/>
      <c r="E1856"/>
      <c r="F1856"/>
    </row>
    <row r="1857" spans="1:6" ht="15" x14ac:dyDescent="0.25">
      <c r="A1857"/>
      <c r="B1857"/>
      <c r="C1857"/>
      <c r="D1857"/>
      <c r="E1857"/>
      <c r="F1857"/>
    </row>
    <row r="1858" spans="1:6" ht="15" x14ac:dyDescent="0.25">
      <c r="A1858"/>
      <c r="B1858"/>
      <c r="C1858"/>
      <c r="D1858"/>
      <c r="E1858"/>
      <c r="F1858"/>
    </row>
    <row r="1859" spans="1:6" ht="15" x14ac:dyDescent="0.25">
      <c r="A1859"/>
      <c r="B1859"/>
      <c r="C1859"/>
      <c r="D1859"/>
      <c r="E1859"/>
      <c r="F1859"/>
    </row>
    <row r="1860" spans="1:6" ht="15" x14ac:dyDescent="0.25">
      <c r="A1860"/>
      <c r="B1860"/>
      <c r="C1860"/>
      <c r="D1860"/>
      <c r="E1860"/>
      <c r="F1860"/>
    </row>
    <row r="1861" spans="1:6" ht="15" x14ac:dyDescent="0.25">
      <c r="A1861"/>
      <c r="B1861"/>
      <c r="C1861"/>
      <c r="D1861"/>
      <c r="E1861"/>
      <c r="F1861"/>
    </row>
    <row r="1862" spans="1:6" ht="15" x14ac:dyDescent="0.25">
      <c r="A1862"/>
      <c r="B1862"/>
      <c r="C1862"/>
      <c r="D1862"/>
      <c r="E1862"/>
      <c r="F1862"/>
    </row>
    <row r="1863" spans="1:6" ht="15" x14ac:dyDescent="0.25">
      <c r="A1863"/>
      <c r="B1863"/>
      <c r="C1863"/>
      <c r="D1863"/>
      <c r="E1863"/>
      <c r="F1863"/>
    </row>
    <row r="1864" spans="1:6" ht="15" x14ac:dyDescent="0.25">
      <c r="A1864"/>
      <c r="B1864"/>
      <c r="C1864"/>
      <c r="D1864"/>
      <c r="E1864"/>
      <c r="F1864"/>
    </row>
    <row r="1865" spans="1:6" ht="15" x14ac:dyDescent="0.25">
      <c r="A1865"/>
      <c r="B1865"/>
      <c r="C1865"/>
      <c r="D1865"/>
      <c r="E1865"/>
      <c r="F1865"/>
    </row>
    <row r="1866" spans="1:6" ht="15" x14ac:dyDescent="0.25">
      <c r="A1866"/>
      <c r="B1866"/>
      <c r="C1866"/>
      <c r="D1866"/>
      <c r="E1866"/>
      <c r="F1866"/>
    </row>
    <row r="1867" spans="1:6" ht="15" x14ac:dyDescent="0.25">
      <c r="A1867"/>
      <c r="B1867"/>
      <c r="C1867"/>
      <c r="D1867"/>
      <c r="E1867"/>
      <c r="F1867"/>
    </row>
    <row r="1868" spans="1:6" ht="15" x14ac:dyDescent="0.25">
      <c r="A1868"/>
      <c r="B1868"/>
      <c r="C1868"/>
      <c r="D1868"/>
      <c r="E1868"/>
      <c r="F1868"/>
    </row>
    <row r="1869" spans="1:6" ht="15" x14ac:dyDescent="0.25">
      <c r="A1869"/>
      <c r="B1869"/>
      <c r="C1869"/>
      <c r="D1869"/>
      <c r="E1869"/>
      <c r="F1869"/>
    </row>
    <row r="1870" spans="1:6" ht="15" x14ac:dyDescent="0.25">
      <c r="A1870"/>
      <c r="B1870"/>
      <c r="C1870"/>
      <c r="D1870"/>
      <c r="E1870"/>
      <c r="F1870"/>
    </row>
    <row r="1871" spans="1:6" ht="15" x14ac:dyDescent="0.25">
      <c r="A1871"/>
      <c r="B1871"/>
      <c r="C1871"/>
      <c r="D1871"/>
      <c r="E1871"/>
      <c r="F1871"/>
    </row>
    <row r="1872" spans="1:6" ht="15" x14ac:dyDescent="0.25">
      <c r="A1872"/>
      <c r="B1872"/>
      <c r="C1872"/>
      <c r="D1872"/>
      <c r="E1872"/>
      <c r="F1872"/>
    </row>
    <row r="1873" spans="1:6" ht="15" x14ac:dyDescent="0.25">
      <c r="A1873"/>
      <c r="B1873"/>
      <c r="C1873"/>
      <c r="D1873"/>
      <c r="E1873"/>
      <c r="F1873"/>
    </row>
    <row r="1874" spans="1:6" ht="15" x14ac:dyDescent="0.25">
      <c r="A1874"/>
      <c r="B1874"/>
      <c r="C1874"/>
      <c r="D1874"/>
      <c r="E1874"/>
      <c r="F1874"/>
    </row>
    <row r="1875" spans="1:6" ht="15" x14ac:dyDescent="0.25">
      <c r="A1875"/>
      <c r="B1875"/>
      <c r="C1875"/>
      <c r="D1875"/>
      <c r="E1875"/>
      <c r="F1875"/>
    </row>
    <row r="1876" spans="1:6" ht="15" x14ac:dyDescent="0.25">
      <c r="A1876"/>
      <c r="B1876"/>
      <c r="C1876"/>
      <c r="D1876"/>
      <c r="E1876"/>
      <c r="F1876"/>
    </row>
    <row r="1877" spans="1:6" ht="15" x14ac:dyDescent="0.25">
      <c r="A1877"/>
      <c r="B1877"/>
      <c r="C1877"/>
      <c r="D1877"/>
      <c r="E1877"/>
      <c r="F1877"/>
    </row>
    <row r="1878" spans="1:6" ht="15" x14ac:dyDescent="0.25">
      <c r="A1878"/>
      <c r="B1878"/>
      <c r="C1878"/>
      <c r="D1878"/>
      <c r="E1878"/>
      <c r="F1878"/>
    </row>
    <row r="1879" spans="1:6" ht="15" x14ac:dyDescent="0.25">
      <c r="A1879"/>
      <c r="B1879"/>
      <c r="C1879"/>
      <c r="D1879"/>
      <c r="E1879"/>
      <c r="F1879"/>
    </row>
    <row r="1880" spans="1:6" ht="15" x14ac:dyDescent="0.25">
      <c r="A1880"/>
      <c r="B1880"/>
      <c r="C1880"/>
      <c r="D1880"/>
      <c r="E1880"/>
      <c r="F1880"/>
    </row>
    <row r="1881" spans="1:6" ht="15" x14ac:dyDescent="0.25">
      <c r="A1881"/>
      <c r="B1881"/>
      <c r="C1881"/>
      <c r="D1881"/>
      <c r="E1881"/>
      <c r="F1881"/>
    </row>
    <row r="1882" spans="1:6" ht="15" x14ac:dyDescent="0.25">
      <c r="A1882"/>
      <c r="B1882"/>
      <c r="C1882"/>
      <c r="D1882"/>
      <c r="E1882"/>
      <c r="F1882"/>
    </row>
    <row r="1883" spans="1:6" ht="15" x14ac:dyDescent="0.25">
      <c r="A1883"/>
      <c r="B1883"/>
      <c r="C1883"/>
      <c r="D1883"/>
      <c r="E1883"/>
      <c r="F1883"/>
    </row>
    <row r="1884" spans="1:6" ht="15" x14ac:dyDescent="0.25">
      <c r="A1884"/>
      <c r="B1884"/>
      <c r="C1884"/>
      <c r="D1884"/>
      <c r="E1884"/>
      <c r="F1884"/>
    </row>
    <row r="1885" spans="1:6" ht="15" x14ac:dyDescent="0.25">
      <c r="A1885"/>
      <c r="B1885"/>
      <c r="C1885"/>
      <c r="D1885"/>
      <c r="E1885"/>
      <c r="F1885"/>
    </row>
    <row r="1886" spans="1:6" ht="15" x14ac:dyDescent="0.25">
      <c r="A1886"/>
      <c r="B1886"/>
      <c r="C1886"/>
      <c r="D1886"/>
      <c r="E1886"/>
      <c r="F1886"/>
    </row>
    <row r="1887" spans="1:6" ht="15" x14ac:dyDescent="0.25">
      <c r="A1887"/>
      <c r="B1887"/>
      <c r="C1887"/>
      <c r="D1887"/>
      <c r="E1887"/>
      <c r="F1887"/>
    </row>
    <row r="1888" spans="1:6" ht="15" x14ac:dyDescent="0.25">
      <c r="A1888"/>
      <c r="B1888"/>
      <c r="C1888"/>
      <c r="D1888"/>
      <c r="E1888"/>
      <c r="F1888"/>
    </row>
    <row r="1889" spans="1:6" ht="15" x14ac:dyDescent="0.25">
      <c r="A1889"/>
      <c r="B1889"/>
      <c r="C1889"/>
      <c r="D1889"/>
      <c r="E1889"/>
      <c r="F1889"/>
    </row>
    <row r="1890" spans="1:6" ht="15" x14ac:dyDescent="0.25">
      <c r="A1890"/>
      <c r="B1890"/>
      <c r="C1890"/>
      <c r="D1890"/>
      <c r="E1890"/>
      <c r="F1890"/>
    </row>
    <row r="1891" spans="1:6" ht="15" x14ac:dyDescent="0.25">
      <c r="A1891"/>
      <c r="B1891"/>
      <c r="C1891"/>
      <c r="D1891"/>
      <c r="E1891"/>
      <c r="F1891"/>
    </row>
    <row r="1892" spans="1:6" ht="15" x14ac:dyDescent="0.25">
      <c r="A1892"/>
      <c r="B1892"/>
      <c r="C1892"/>
      <c r="D1892"/>
      <c r="E1892"/>
      <c r="F1892"/>
    </row>
    <row r="1893" spans="1:6" ht="15" x14ac:dyDescent="0.25">
      <c r="A1893"/>
      <c r="B1893"/>
      <c r="C1893"/>
      <c r="D1893"/>
      <c r="E1893"/>
      <c r="F1893"/>
    </row>
    <row r="1894" spans="1:6" ht="15" x14ac:dyDescent="0.25">
      <c r="A1894"/>
      <c r="B1894"/>
      <c r="C1894"/>
      <c r="D1894"/>
      <c r="E1894"/>
      <c r="F1894"/>
    </row>
    <row r="1895" spans="1:6" ht="15" x14ac:dyDescent="0.25">
      <c r="A1895"/>
      <c r="B1895"/>
      <c r="C1895"/>
      <c r="D1895"/>
      <c r="E1895"/>
      <c r="F1895"/>
    </row>
    <row r="1896" spans="1:6" ht="15" x14ac:dyDescent="0.25">
      <c r="A1896"/>
      <c r="B1896"/>
      <c r="C1896"/>
      <c r="D1896"/>
      <c r="E1896"/>
      <c r="F1896"/>
    </row>
    <row r="1897" spans="1:6" ht="15" x14ac:dyDescent="0.25">
      <c r="A1897"/>
      <c r="B1897"/>
      <c r="C1897"/>
      <c r="D1897"/>
      <c r="E1897"/>
      <c r="F1897"/>
    </row>
    <row r="1898" spans="1:6" ht="15" x14ac:dyDescent="0.25">
      <c r="A1898"/>
      <c r="B1898"/>
      <c r="C1898"/>
      <c r="D1898"/>
      <c r="E1898"/>
      <c r="F1898"/>
    </row>
    <row r="1899" spans="1:6" ht="15" x14ac:dyDescent="0.25">
      <c r="A1899"/>
      <c r="B1899"/>
      <c r="C1899"/>
      <c r="D1899"/>
      <c r="E1899"/>
      <c r="F1899"/>
    </row>
    <row r="1900" spans="1:6" ht="15" x14ac:dyDescent="0.25">
      <c r="A1900"/>
      <c r="B1900"/>
      <c r="C1900"/>
      <c r="D1900"/>
      <c r="E1900"/>
      <c r="F1900"/>
    </row>
    <row r="1901" spans="1:6" ht="15" x14ac:dyDescent="0.25">
      <c r="A1901"/>
      <c r="B1901"/>
      <c r="C1901"/>
      <c r="D1901"/>
      <c r="E1901"/>
      <c r="F1901"/>
    </row>
    <row r="1902" spans="1:6" ht="15" x14ac:dyDescent="0.25">
      <c r="A1902"/>
      <c r="B1902"/>
      <c r="C1902"/>
      <c r="D1902"/>
      <c r="E1902"/>
      <c r="F1902"/>
    </row>
    <row r="1903" spans="1:6" ht="15" x14ac:dyDescent="0.25">
      <c r="A1903"/>
      <c r="B1903"/>
      <c r="C1903"/>
      <c r="D1903"/>
      <c r="E1903"/>
      <c r="F1903"/>
    </row>
    <row r="1904" spans="1:6" ht="15" x14ac:dyDescent="0.25">
      <c r="A1904"/>
      <c r="B1904"/>
      <c r="C1904"/>
      <c r="D1904"/>
      <c r="E1904"/>
      <c r="F1904"/>
    </row>
    <row r="1905" spans="1:6" ht="15" x14ac:dyDescent="0.25">
      <c r="A1905"/>
      <c r="B1905"/>
      <c r="C1905"/>
      <c r="D1905"/>
      <c r="E1905"/>
      <c r="F1905"/>
    </row>
    <row r="1906" spans="1:6" ht="15" x14ac:dyDescent="0.25">
      <c r="A1906"/>
      <c r="B1906"/>
      <c r="C1906"/>
      <c r="D1906"/>
      <c r="E1906"/>
      <c r="F1906"/>
    </row>
    <row r="1907" spans="1:6" ht="15" x14ac:dyDescent="0.25">
      <c r="A1907"/>
      <c r="B1907"/>
      <c r="C1907"/>
      <c r="D1907"/>
      <c r="E1907"/>
      <c r="F1907"/>
    </row>
    <row r="1908" spans="1:6" ht="15" x14ac:dyDescent="0.25">
      <c r="A1908"/>
      <c r="B1908"/>
      <c r="C1908"/>
      <c r="D1908"/>
      <c r="E1908"/>
      <c r="F1908"/>
    </row>
    <row r="1909" spans="1:6" ht="15" x14ac:dyDescent="0.25">
      <c r="A1909"/>
      <c r="B1909"/>
      <c r="C1909"/>
      <c r="D1909"/>
      <c r="E1909"/>
      <c r="F1909"/>
    </row>
    <row r="1910" spans="1:6" ht="15" x14ac:dyDescent="0.25">
      <c r="A1910"/>
      <c r="B1910"/>
      <c r="C1910"/>
      <c r="D1910"/>
      <c r="E1910"/>
      <c r="F1910"/>
    </row>
    <row r="1911" spans="1:6" ht="15" x14ac:dyDescent="0.25">
      <c r="A1911"/>
      <c r="B1911"/>
      <c r="C1911"/>
      <c r="D1911"/>
      <c r="E1911"/>
      <c r="F1911"/>
    </row>
    <row r="1912" spans="1:6" ht="15" x14ac:dyDescent="0.25">
      <c r="A1912"/>
      <c r="B1912"/>
      <c r="C1912"/>
      <c r="D1912"/>
      <c r="E1912"/>
      <c r="F1912"/>
    </row>
    <row r="1913" spans="1:6" ht="15" x14ac:dyDescent="0.25">
      <c r="A1913"/>
      <c r="B1913"/>
      <c r="C1913"/>
      <c r="D1913"/>
      <c r="E1913"/>
      <c r="F1913"/>
    </row>
    <row r="1914" spans="1:6" ht="15" x14ac:dyDescent="0.25">
      <c r="A1914"/>
      <c r="B1914"/>
      <c r="C1914"/>
      <c r="D1914"/>
      <c r="E1914"/>
      <c r="F1914"/>
    </row>
    <row r="1915" spans="1:6" ht="15" x14ac:dyDescent="0.25">
      <c r="A1915"/>
      <c r="B1915"/>
      <c r="C1915"/>
      <c r="D1915"/>
      <c r="E1915"/>
      <c r="F1915"/>
    </row>
    <row r="1916" spans="1:6" ht="15" x14ac:dyDescent="0.25">
      <c r="A1916"/>
      <c r="B1916"/>
      <c r="C1916"/>
      <c r="D1916"/>
      <c r="E1916"/>
      <c r="F1916"/>
    </row>
    <row r="1917" spans="1:6" ht="15" x14ac:dyDescent="0.25">
      <c r="A1917"/>
      <c r="B1917"/>
      <c r="C1917"/>
      <c r="D1917"/>
      <c r="E1917"/>
      <c r="F1917"/>
    </row>
    <row r="1918" spans="1:6" ht="15" x14ac:dyDescent="0.25">
      <c r="A1918"/>
      <c r="B1918"/>
      <c r="C1918"/>
      <c r="D1918"/>
      <c r="E1918"/>
      <c r="F1918"/>
    </row>
    <row r="1919" spans="1:6" ht="15" x14ac:dyDescent="0.25">
      <c r="A1919"/>
      <c r="B1919"/>
      <c r="C1919"/>
      <c r="D1919"/>
      <c r="E1919"/>
      <c r="F1919"/>
    </row>
    <row r="1920" spans="1:6" ht="15" x14ac:dyDescent="0.25">
      <c r="A1920"/>
      <c r="B1920"/>
      <c r="C1920"/>
      <c r="D1920"/>
      <c r="E1920"/>
      <c r="F1920"/>
    </row>
    <row r="1921" spans="1:6" ht="15" x14ac:dyDescent="0.25">
      <c r="A1921"/>
      <c r="B1921"/>
      <c r="C1921"/>
      <c r="D1921"/>
      <c r="E1921"/>
      <c r="F1921"/>
    </row>
    <row r="1922" spans="1:6" ht="15" x14ac:dyDescent="0.25">
      <c r="A1922"/>
      <c r="B1922"/>
      <c r="C1922"/>
      <c r="D1922"/>
      <c r="E1922"/>
      <c r="F1922"/>
    </row>
    <row r="1923" spans="1:6" ht="15" x14ac:dyDescent="0.25">
      <c r="A1923"/>
      <c r="B1923"/>
      <c r="C1923"/>
      <c r="D1923"/>
      <c r="E1923"/>
      <c r="F1923"/>
    </row>
    <row r="1924" spans="1:6" ht="15" x14ac:dyDescent="0.25">
      <c r="A1924"/>
      <c r="B1924"/>
      <c r="C1924"/>
      <c r="D1924"/>
      <c r="E1924"/>
      <c r="F1924"/>
    </row>
    <row r="1925" spans="1:6" ht="15" x14ac:dyDescent="0.25">
      <c r="A1925"/>
      <c r="B1925"/>
      <c r="C1925"/>
      <c r="D1925"/>
      <c r="E1925"/>
      <c r="F1925"/>
    </row>
    <row r="1926" spans="1:6" ht="15" x14ac:dyDescent="0.25">
      <c r="A1926"/>
      <c r="B1926"/>
      <c r="C1926"/>
      <c r="D1926"/>
      <c r="E1926"/>
      <c r="F1926"/>
    </row>
    <row r="1927" spans="1:6" ht="15" x14ac:dyDescent="0.25">
      <c r="A1927"/>
      <c r="B1927"/>
      <c r="C1927"/>
      <c r="D1927"/>
      <c r="E1927"/>
      <c r="F1927"/>
    </row>
    <row r="1928" spans="1:6" ht="15" x14ac:dyDescent="0.25">
      <c r="A1928"/>
      <c r="B1928"/>
      <c r="C1928"/>
      <c r="D1928"/>
      <c r="E1928"/>
      <c r="F1928"/>
    </row>
    <row r="1929" spans="1:6" ht="15" x14ac:dyDescent="0.25">
      <c r="A1929"/>
      <c r="B1929"/>
      <c r="C1929"/>
      <c r="D1929"/>
      <c r="E1929"/>
      <c r="F1929"/>
    </row>
    <row r="1930" spans="1:6" ht="15" x14ac:dyDescent="0.25">
      <c r="A1930"/>
      <c r="B1930"/>
      <c r="C1930"/>
      <c r="D1930"/>
      <c r="E1930"/>
      <c r="F1930"/>
    </row>
    <row r="1931" spans="1:6" ht="15" x14ac:dyDescent="0.25">
      <c r="A1931"/>
      <c r="B1931"/>
      <c r="C1931"/>
      <c r="D1931"/>
      <c r="E1931"/>
      <c r="F1931"/>
    </row>
    <row r="1932" spans="1:6" ht="15" x14ac:dyDescent="0.25">
      <c r="A1932"/>
      <c r="B1932"/>
      <c r="C1932"/>
      <c r="D1932"/>
      <c r="E1932"/>
      <c r="F1932"/>
    </row>
    <row r="1933" spans="1:6" ht="15" x14ac:dyDescent="0.25">
      <c r="A1933"/>
      <c r="B1933"/>
      <c r="C1933"/>
      <c r="D1933"/>
      <c r="E1933"/>
      <c r="F1933"/>
    </row>
    <row r="1934" spans="1:6" ht="15" x14ac:dyDescent="0.25">
      <c r="A1934"/>
      <c r="B1934"/>
      <c r="C1934"/>
      <c r="D1934"/>
      <c r="E1934"/>
      <c r="F1934"/>
    </row>
    <row r="1935" spans="1:6" ht="15" x14ac:dyDescent="0.25">
      <c r="A1935"/>
      <c r="B1935"/>
      <c r="C1935"/>
      <c r="D1935"/>
      <c r="E1935"/>
      <c r="F1935"/>
    </row>
    <row r="1936" spans="1:6" ht="15" x14ac:dyDescent="0.25">
      <c r="A1936"/>
      <c r="B1936"/>
      <c r="C1936"/>
      <c r="D1936"/>
      <c r="E1936"/>
      <c r="F1936"/>
    </row>
    <row r="1937" spans="1:6" ht="15" x14ac:dyDescent="0.25">
      <c r="A1937"/>
      <c r="B1937"/>
      <c r="C1937"/>
      <c r="D1937"/>
      <c r="E1937"/>
      <c r="F1937"/>
    </row>
    <row r="1938" spans="1:6" ht="15" x14ac:dyDescent="0.25">
      <c r="A1938"/>
      <c r="B1938"/>
      <c r="C1938"/>
      <c r="D1938"/>
      <c r="E1938"/>
      <c r="F1938"/>
    </row>
    <row r="1939" spans="1:6" ht="15" x14ac:dyDescent="0.25">
      <c r="A1939"/>
      <c r="B1939"/>
      <c r="C1939"/>
      <c r="D1939"/>
      <c r="E1939"/>
      <c r="F1939"/>
    </row>
    <row r="1940" spans="1:6" ht="15" x14ac:dyDescent="0.25">
      <c r="A1940"/>
      <c r="B1940"/>
      <c r="C1940"/>
      <c r="D1940"/>
      <c r="E1940"/>
      <c r="F1940"/>
    </row>
    <row r="1941" spans="1:6" ht="15" x14ac:dyDescent="0.25">
      <c r="A1941"/>
      <c r="B1941"/>
      <c r="C1941"/>
      <c r="D1941"/>
      <c r="E1941"/>
      <c r="F1941"/>
    </row>
    <row r="1942" spans="1:6" ht="15" x14ac:dyDescent="0.25">
      <c r="A1942"/>
      <c r="B1942"/>
      <c r="C1942"/>
      <c r="D1942"/>
      <c r="E1942"/>
      <c r="F1942"/>
    </row>
    <row r="1943" spans="1:6" ht="15" x14ac:dyDescent="0.25">
      <c r="A1943"/>
      <c r="B1943"/>
      <c r="C1943"/>
      <c r="D1943"/>
      <c r="E1943"/>
      <c r="F1943"/>
    </row>
    <row r="1944" spans="1:6" ht="15" x14ac:dyDescent="0.25">
      <c r="A1944"/>
      <c r="B1944"/>
      <c r="C1944"/>
      <c r="D1944"/>
      <c r="E1944"/>
      <c r="F1944"/>
    </row>
    <row r="1945" spans="1:6" ht="15" x14ac:dyDescent="0.25">
      <c r="A1945"/>
      <c r="B1945"/>
      <c r="C1945"/>
      <c r="D1945"/>
      <c r="E1945"/>
      <c r="F1945"/>
    </row>
    <row r="1946" spans="1:6" ht="15" x14ac:dyDescent="0.25">
      <c r="A1946"/>
      <c r="B1946"/>
      <c r="C1946"/>
      <c r="D1946"/>
      <c r="E1946"/>
      <c r="F1946"/>
    </row>
    <row r="1947" spans="1:6" ht="15" x14ac:dyDescent="0.25">
      <c r="A1947"/>
      <c r="B1947"/>
      <c r="C1947"/>
      <c r="D1947"/>
      <c r="E1947"/>
      <c r="F1947"/>
    </row>
    <row r="1948" spans="1:6" ht="15" x14ac:dyDescent="0.25">
      <c r="A1948"/>
      <c r="B1948"/>
      <c r="C1948"/>
      <c r="D1948"/>
      <c r="E1948"/>
      <c r="F1948"/>
    </row>
    <row r="1949" spans="1:6" ht="15" x14ac:dyDescent="0.25">
      <c r="A1949"/>
      <c r="B1949"/>
      <c r="C1949"/>
      <c r="D1949"/>
      <c r="E1949"/>
      <c r="F1949"/>
    </row>
    <row r="1950" spans="1:6" ht="15" x14ac:dyDescent="0.25">
      <c r="A1950"/>
      <c r="B1950"/>
      <c r="C1950"/>
      <c r="D1950"/>
      <c r="E1950"/>
      <c r="F1950"/>
    </row>
    <row r="1951" spans="1:6" ht="15" x14ac:dyDescent="0.25">
      <c r="A1951"/>
      <c r="B1951"/>
      <c r="C1951"/>
      <c r="D1951"/>
      <c r="E1951"/>
      <c r="F1951"/>
    </row>
    <row r="1952" spans="1:6" ht="15" x14ac:dyDescent="0.25">
      <c r="A1952"/>
      <c r="B1952"/>
      <c r="C1952"/>
      <c r="D1952"/>
      <c r="E1952"/>
      <c r="F1952"/>
    </row>
    <row r="1953" spans="1:6" ht="15" x14ac:dyDescent="0.25">
      <c r="A1953"/>
      <c r="B1953"/>
      <c r="C1953"/>
      <c r="D1953"/>
      <c r="E1953"/>
      <c r="F1953"/>
    </row>
    <row r="1954" spans="1:6" ht="15" x14ac:dyDescent="0.25">
      <c r="A1954"/>
      <c r="B1954"/>
      <c r="C1954"/>
      <c r="D1954"/>
      <c r="E1954"/>
      <c r="F1954"/>
    </row>
    <row r="1955" spans="1:6" ht="15" x14ac:dyDescent="0.25">
      <c r="A1955"/>
      <c r="B1955"/>
      <c r="C1955"/>
      <c r="D1955"/>
      <c r="E1955"/>
      <c r="F1955"/>
    </row>
    <row r="1956" spans="1:6" ht="15" x14ac:dyDescent="0.25">
      <c r="A1956"/>
      <c r="B1956"/>
      <c r="C1956"/>
      <c r="D1956"/>
      <c r="E1956"/>
      <c r="F1956"/>
    </row>
    <row r="1957" spans="1:6" ht="15" x14ac:dyDescent="0.25">
      <c r="A1957"/>
      <c r="B1957"/>
      <c r="C1957"/>
      <c r="D1957"/>
      <c r="E1957"/>
      <c r="F1957"/>
    </row>
    <row r="1958" spans="1:6" ht="15" x14ac:dyDescent="0.25">
      <c r="A1958"/>
      <c r="B1958"/>
      <c r="C1958"/>
      <c r="D1958"/>
      <c r="E1958"/>
      <c r="F1958"/>
    </row>
    <row r="1959" spans="1:6" ht="15" x14ac:dyDescent="0.25">
      <c r="A1959"/>
      <c r="B1959"/>
      <c r="C1959"/>
      <c r="D1959"/>
      <c r="E1959"/>
      <c r="F1959"/>
    </row>
    <row r="1960" spans="1:6" ht="15" x14ac:dyDescent="0.25">
      <c r="A1960"/>
      <c r="B1960"/>
      <c r="C1960"/>
      <c r="D1960"/>
      <c r="E1960"/>
      <c r="F1960"/>
    </row>
    <row r="1961" spans="1:6" ht="15" x14ac:dyDescent="0.25">
      <c r="A1961"/>
      <c r="B1961"/>
      <c r="C1961"/>
      <c r="D1961"/>
      <c r="E1961"/>
      <c r="F1961"/>
    </row>
    <row r="1962" spans="1:6" ht="15" x14ac:dyDescent="0.25">
      <c r="A1962"/>
      <c r="B1962"/>
      <c r="C1962"/>
      <c r="D1962"/>
      <c r="E1962"/>
      <c r="F1962"/>
    </row>
    <row r="1963" spans="1:6" ht="15" x14ac:dyDescent="0.25">
      <c r="A1963"/>
      <c r="B1963"/>
      <c r="C1963"/>
      <c r="D1963"/>
      <c r="E1963"/>
      <c r="F1963"/>
    </row>
    <row r="1964" spans="1:6" ht="15" x14ac:dyDescent="0.25">
      <c r="A1964"/>
      <c r="B1964"/>
      <c r="C1964"/>
      <c r="D1964"/>
      <c r="E1964"/>
      <c r="F1964"/>
    </row>
    <row r="1965" spans="1:6" ht="15" x14ac:dyDescent="0.25">
      <c r="A1965"/>
      <c r="B1965"/>
      <c r="C1965"/>
      <c r="D1965"/>
      <c r="E1965"/>
      <c r="F1965"/>
    </row>
    <row r="1966" spans="1:6" ht="15" x14ac:dyDescent="0.25">
      <c r="A1966"/>
      <c r="B1966"/>
      <c r="C1966"/>
      <c r="D1966"/>
      <c r="E1966"/>
      <c r="F1966"/>
    </row>
    <row r="1967" spans="1:6" ht="15" x14ac:dyDescent="0.25">
      <c r="A1967"/>
      <c r="B1967"/>
      <c r="C1967"/>
      <c r="D1967"/>
      <c r="E1967"/>
      <c r="F1967"/>
    </row>
    <row r="1968" spans="1:6" ht="15" x14ac:dyDescent="0.25">
      <c r="A1968"/>
      <c r="B1968"/>
      <c r="C1968"/>
      <c r="D1968"/>
      <c r="E1968"/>
      <c r="F1968"/>
    </row>
    <row r="1969" spans="1:6" ht="15" x14ac:dyDescent="0.25">
      <c r="A1969"/>
      <c r="B1969"/>
      <c r="C1969"/>
      <c r="D1969"/>
      <c r="E1969"/>
      <c r="F1969"/>
    </row>
    <row r="1970" spans="1:6" ht="15" x14ac:dyDescent="0.25">
      <c r="A1970"/>
      <c r="B1970"/>
      <c r="C1970"/>
      <c r="D1970"/>
      <c r="E1970"/>
      <c r="F1970"/>
    </row>
    <row r="1971" spans="1:6" ht="15" x14ac:dyDescent="0.25">
      <c r="A1971"/>
      <c r="B1971"/>
      <c r="C1971"/>
      <c r="D1971"/>
      <c r="E1971"/>
      <c r="F1971"/>
    </row>
    <row r="1972" spans="1:6" ht="15" x14ac:dyDescent="0.25">
      <c r="A1972"/>
      <c r="B1972"/>
      <c r="C1972"/>
      <c r="D1972"/>
      <c r="E1972"/>
      <c r="F1972"/>
    </row>
    <row r="1973" spans="1:6" ht="15" x14ac:dyDescent="0.25">
      <c r="A1973"/>
      <c r="B1973"/>
      <c r="C1973"/>
      <c r="D1973"/>
      <c r="E1973"/>
      <c r="F1973"/>
    </row>
    <row r="1974" spans="1:6" ht="15" x14ac:dyDescent="0.25">
      <c r="A1974"/>
      <c r="B1974"/>
      <c r="C1974"/>
      <c r="D1974"/>
      <c r="E1974"/>
      <c r="F1974"/>
    </row>
    <row r="1975" spans="1:6" ht="15" x14ac:dyDescent="0.25">
      <c r="A1975"/>
      <c r="B1975"/>
      <c r="C1975"/>
      <c r="D1975"/>
      <c r="E1975"/>
      <c r="F1975"/>
    </row>
    <row r="1976" spans="1:6" ht="15" x14ac:dyDescent="0.25">
      <c r="A1976"/>
      <c r="B1976"/>
      <c r="C1976"/>
      <c r="D1976"/>
      <c r="E1976"/>
      <c r="F1976"/>
    </row>
    <row r="1977" spans="1:6" ht="15" x14ac:dyDescent="0.25">
      <c r="A1977"/>
      <c r="B1977"/>
      <c r="C1977"/>
      <c r="D1977"/>
      <c r="E1977"/>
      <c r="F1977"/>
    </row>
    <row r="1978" spans="1:6" ht="15" x14ac:dyDescent="0.25">
      <c r="A1978"/>
      <c r="B1978"/>
      <c r="C1978"/>
      <c r="D1978"/>
      <c r="E1978"/>
      <c r="F1978"/>
    </row>
    <row r="1979" spans="1:6" ht="15" x14ac:dyDescent="0.25">
      <c r="A1979"/>
      <c r="B1979"/>
      <c r="C1979"/>
      <c r="D1979"/>
      <c r="E1979"/>
      <c r="F1979"/>
    </row>
    <row r="1980" spans="1:6" ht="15" x14ac:dyDescent="0.25">
      <c r="A1980"/>
      <c r="B1980"/>
      <c r="C1980"/>
      <c r="D1980"/>
      <c r="E1980"/>
      <c r="F1980"/>
    </row>
    <row r="1981" spans="1:6" ht="15" x14ac:dyDescent="0.25">
      <c r="A1981"/>
      <c r="B1981"/>
      <c r="C1981"/>
      <c r="D1981"/>
      <c r="E1981"/>
      <c r="F1981"/>
    </row>
    <row r="1982" spans="1:6" ht="15" x14ac:dyDescent="0.25">
      <c r="A1982"/>
      <c r="B1982"/>
      <c r="C1982"/>
      <c r="D1982"/>
      <c r="E1982"/>
      <c r="F1982"/>
    </row>
    <row r="1983" spans="1:6" ht="15" x14ac:dyDescent="0.25">
      <c r="A1983"/>
      <c r="B1983"/>
      <c r="C1983"/>
      <c r="D1983"/>
      <c r="E1983"/>
      <c r="F1983"/>
    </row>
    <row r="1984" spans="1:6" ht="15" x14ac:dyDescent="0.25">
      <c r="A1984"/>
      <c r="B1984"/>
      <c r="C1984"/>
      <c r="D1984"/>
      <c r="E1984"/>
      <c r="F1984"/>
    </row>
    <row r="1985" spans="1:6" ht="15" x14ac:dyDescent="0.25">
      <c r="A1985"/>
      <c r="B1985"/>
      <c r="C1985"/>
      <c r="D1985"/>
      <c r="E1985"/>
      <c r="F1985"/>
    </row>
    <row r="1986" spans="1:6" ht="15" x14ac:dyDescent="0.25">
      <c r="A1986"/>
      <c r="B1986"/>
      <c r="C1986"/>
      <c r="D1986"/>
      <c r="E1986"/>
      <c r="F1986"/>
    </row>
    <row r="1987" spans="1:6" ht="15" x14ac:dyDescent="0.25">
      <c r="A1987"/>
      <c r="B1987"/>
      <c r="C1987"/>
      <c r="D1987"/>
      <c r="E1987"/>
      <c r="F1987"/>
    </row>
    <row r="1988" spans="1:6" ht="15" x14ac:dyDescent="0.25">
      <c r="A1988"/>
      <c r="B1988"/>
      <c r="C1988"/>
      <c r="D1988"/>
      <c r="E1988"/>
      <c r="F1988"/>
    </row>
    <row r="1989" spans="1:6" ht="15" x14ac:dyDescent="0.25">
      <c r="A1989"/>
      <c r="B1989"/>
      <c r="C1989"/>
      <c r="D1989"/>
      <c r="E1989"/>
      <c r="F1989"/>
    </row>
    <row r="1990" spans="1:6" ht="15" x14ac:dyDescent="0.25">
      <c r="A1990"/>
      <c r="B1990"/>
      <c r="C1990"/>
      <c r="D1990"/>
      <c r="E1990"/>
      <c r="F1990"/>
    </row>
    <row r="1991" spans="1:6" ht="15" x14ac:dyDescent="0.25">
      <c r="A1991"/>
      <c r="B1991"/>
      <c r="C1991"/>
      <c r="D1991"/>
      <c r="E1991"/>
      <c r="F1991"/>
    </row>
    <row r="1992" spans="1:6" ht="15" x14ac:dyDescent="0.25">
      <c r="A1992"/>
      <c r="B1992"/>
      <c r="C1992"/>
      <c r="D1992"/>
      <c r="E1992"/>
      <c r="F1992"/>
    </row>
    <row r="1993" spans="1:6" ht="15" x14ac:dyDescent="0.25">
      <c r="A1993"/>
      <c r="B1993"/>
      <c r="C1993"/>
      <c r="D1993"/>
      <c r="E1993"/>
      <c r="F1993"/>
    </row>
    <row r="1994" spans="1:6" ht="15" x14ac:dyDescent="0.25">
      <c r="A1994"/>
      <c r="B1994"/>
      <c r="C1994"/>
      <c r="D1994"/>
      <c r="E1994"/>
      <c r="F1994"/>
    </row>
    <row r="1995" spans="1:6" ht="15" x14ac:dyDescent="0.25">
      <c r="A1995"/>
      <c r="B1995"/>
      <c r="C1995"/>
      <c r="D1995"/>
      <c r="E1995"/>
      <c r="F1995"/>
    </row>
    <row r="1996" spans="1:6" ht="15" x14ac:dyDescent="0.25">
      <c r="A1996"/>
      <c r="B1996"/>
      <c r="C1996"/>
      <c r="D1996"/>
      <c r="E1996"/>
      <c r="F1996"/>
    </row>
    <row r="1997" spans="1:6" ht="15" x14ac:dyDescent="0.25">
      <c r="A1997"/>
      <c r="B1997"/>
      <c r="C1997"/>
      <c r="D1997"/>
      <c r="E1997"/>
      <c r="F1997"/>
    </row>
    <row r="1998" spans="1:6" ht="15" x14ac:dyDescent="0.25">
      <c r="A1998"/>
      <c r="B1998"/>
      <c r="C1998"/>
      <c r="D1998"/>
      <c r="E1998"/>
      <c r="F1998"/>
    </row>
    <row r="1999" spans="1:6" ht="15" x14ac:dyDescent="0.25">
      <c r="A1999"/>
      <c r="B1999"/>
      <c r="C1999"/>
      <c r="D1999"/>
      <c r="E1999"/>
      <c r="F1999"/>
    </row>
    <row r="2000" spans="1:6" ht="15" x14ac:dyDescent="0.25">
      <c r="A2000"/>
      <c r="B2000"/>
      <c r="C2000"/>
      <c r="D2000"/>
      <c r="E2000"/>
      <c r="F2000"/>
    </row>
    <row r="2001" spans="1:6" ht="15" x14ac:dyDescent="0.25">
      <c r="A2001"/>
      <c r="B2001"/>
      <c r="C2001"/>
      <c r="D2001"/>
      <c r="E2001"/>
      <c r="F2001"/>
    </row>
    <row r="2002" spans="1:6" ht="15" x14ac:dyDescent="0.25">
      <c r="A2002"/>
      <c r="B2002"/>
      <c r="C2002"/>
      <c r="D2002"/>
      <c r="E2002"/>
      <c r="F2002"/>
    </row>
    <row r="2003" spans="1:6" ht="15" x14ac:dyDescent="0.25">
      <c r="A2003"/>
      <c r="B2003"/>
      <c r="C2003"/>
      <c r="D2003"/>
      <c r="E2003"/>
      <c r="F2003"/>
    </row>
    <row r="2004" spans="1:6" ht="15" x14ac:dyDescent="0.25">
      <c r="A2004"/>
      <c r="B2004"/>
      <c r="C2004"/>
      <c r="D2004"/>
      <c r="E2004"/>
      <c r="F2004"/>
    </row>
    <row r="2005" spans="1:6" ht="15" x14ac:dyDescent="0.25">
      <c r="A2005"/>
      <c r="B2005"/>
      <c r="C2005"/>
      <c r="D2005"/>
      <c r="E2005"/>
      <c r="F2005"/>
    </row>
    <row r="2006" spans="1:6" ht="15" x14ac:dyDescent="0.25">
      <c r="A2006"/>
      <c r="B2006"/>
      <c r="C2006"/>
      <c r="D2006"/>
      <c r="E2006"/>
      <c r="F2006"/>
    </row>
    <row r="2007" spans="1:6" ht="15" x14ac:dyDescent="0.25">
      <c r="A2007"/>
      <c r="B2007"/>
      <c r="C2007"/>
      <c r="D2007"/>
      <c r="E2007"/>
      <c r="F2007"/>
    </row>
    <row r="2008" spans="1:6" ht="15" x14ac:dyDescent="0.25">
      <c r="A2008"/>
      <c r="B2008"/>
      <c r="C2008"/>
      <c r="D2008"/>
      <c r="E2008"/>
      <c r="F2008"/>
    </row>
    <row r="2009" spans="1:6" ht="15" x14ac:dyDescent="0.25">
      <c r="A2009"/>
      <c r="B2009"/>
      <c r="C2009"/>
      <c r="D2009"/>
      <c r="E2009"/>
      <c r="F2009"/>
    </row>
    <row r="2010" spans="1:6" ht="15" x14ac:dyDescent="0.25">
      <c r="A2010"/>
      <c r="B2010"/>
      <c r="C2010"/>
      <c r="D2010"/>
      <c r="E2010"/>
      <c r="F2010"/>
    </row>
    <row r="2011" spans="1:6" ht="15" x14ac:dyDescent="0.25">
      <c r="A2011"/>
      <c r="B2011"/>
      <c r="C2011"/>
      <c r="D2011"/>
      <c r="E2011"/>
      <c r="F2011"/>
    </row>
    <row r="2012" spans="1:6" ht="15" x14ac:dyDescent="0.25">
      <c r="A2012"/>
      <c r="B2012"/>
      <c r="C2012"/>
      <c r="D2012"/>
      <c r="E2012"/>
      <c r="F2012"/>
    </row>
    <row r="2013" spans="1:6" ht="15" x14ac:dyDescent="0.25">
      <c r="A2013"/>
      <c r="B2013"/>
      <c r="C2013"/>
      <c r="D2013"/>
      <c r="E2013"/>
      <c r="F2013"/>
    </row>
    <row r="2014" spans="1:6" ht="15" x14ac:dyDescent="0.25">
      <c r="A2014"/>
      <c r="B2014"/>
      <c r="C2014"/>
      <c r="D2014"/>
      <c r="E2014"/>
      <c r="F2014"/>
    </row>
    <row r="2015" spans="1:6" ht="15" x14ac:dyDescent="0.25">
      <c r="A2015"/>
      <c r="B2015"/>
      <c r="C2015"/>
      <c r="D2015"/>
      <c r="E2015"/>
      <c r="F2015"/>
    </row>
    <row r="2016" spans="1:6" ht="15" x14ac:dyDescent="0.25">
      <c r="A2016"/>
      <c r="B2016"/>
      <c r="C2016"/>
      <c r="D2016"/>
      <c r="E2016"/>
      <c r="F2016"/>
    </row>
    <row r="2017" spans="1:6" ht="15" x14ac:dyDescent="0.25">
      <c r="A2017"/>
      <c r="B2017"/>
      <c r="C2017"/>
      <c r="D2017"/>
      <c r="E2017"/>
      <c r="F2017"/>
    </row>
    <row r="2018" spans="1:6" ht="15" x14ac:dyDescent="0.25">
      <c r="A2018"/>
      <c r="B2018"/>
      <c r="C2018"/>
      <c r="D2018"/>
      <c r="E2018"/>
      <c r="F2018"/>
    </row>
    <row r="2019" spans="1:6" ht="15" x14ac:dyDescent="0.25">
      <c r="A2019"/>
      <c r="B2019"/>
      <c r="C2019"/>
      <c r="D2019"/>
      <c r="E2019"/>
      <c r="F2019"/>
    </row>
    <row r="2020" spans="1:6" ht="15" x14ac:dyDescent="0.25">
      <c r="A2020"/>
      <c r="B2020"/>
      <c r="C2020"/>
      <c r="D2020"/>
      <c r="E2020"/>
      <c r="F2020"/>
    </row>
    <row r="2021" spans="1:6" ht="15" x14ac:dyDescent="0.25">
      <c r="A2021"/>
      <c r="B2021"/>
      <c r="C2021"/>
      <c r="D2021"/>
      <c r="E2021"/>
      <c r="F2021"/>
    </row>
    <row r="2022" spans="1:6" ht="15" x14ac:dyDescent="0.25">
      <c r="A2022"/>
      <c r="B2022"/>
      <c r="C2022"/>
      <c r="D2022"/>
      <c r="E2022"/>
      <c r="F2022"/>
    </row>
    <row r="2023" spans="1:6" ht="15" x14ac:dyDescent="0.25">
      <c r="A2023"/>
      <c r="B2023"/>
      <c r="C2023"/>
      <c r="D2023"/>
      <c r="E2023"/>
      <c r="F2023"/>
    </row>
    <row r="2024" spans="1:6" ht="15" x14ac:dyDescent="0.25">
      <c r="A2024"/>
      <c r="B2024"/>
      <c r="C2024"/>
      <c r="D2024"/>
      <c r="E2024"/>
      <c r="F2024"/>
    </row>
    <row r="2025" spans="1:6" ht="15" x14ac:dyDescent="0.25">
      <c r="A2025"/>
      <c r="B2025"/>
      <c r="C2025"/>
      <c r="D2025"/>
      <c r="E2025"/>
      <c r="F2025"/>
    </row>
    <row r="2026" spans="1:6" ht="15" x14ac:dyDescent="0.25">
      <c r="A2026"/>
      <c r="B2026"/>
      <c r="C2026"/>
      <c r="D2026"/>
      <c r="E2026"/>
      <c r="F2026"/>
    </row>
    <row r="2027" spans="1:6" ht="15" x14ac:dyDescent="0.25">
      <c r="A2027"/>
      <c r="B2027"/>
      <c r="C2027"/>
      <c r="D2027"/>
      <c r="E2027"/>
      <c r="F2027"/>
    </row>
    <row r="2028" spans="1:6" ht="15" x14ac:dyDescent="0.25">
      <c r="A2028"/>
      <c r="B2028"/>
      <c r="C2028"/>
      <c r="D2028"/>
      <c r="E2028"/>
      <c r="F2028"/>
    </row>
    <row r="2029" spans="1:6" ht="15" x14ac:dyDescent="0.25">
      <c r="A2029"/>
      <c r="B2029"/>
      <c r="C2029"/>
      <c r="D2029"/>
      <c r="E2029"/>
      <c r="F2029"/>
    </row>
    <row r="2030" spans="1:6" ht="15" x14ac:dyDescent="0.25">
      <c r="A2030"/>
      <c r="B2030"/>
      <c r="C2030"/>
      <c r="D2030"/>
      <c r="E2030"/>
      <c r="F2030"/>
    </row>
    <row r="2031" spans="1:6" ht="15" x14ac:dyDescent="0.25">
      <c r="A2031"/>
      <c r="B2031"/>
      <c r="C2031"/>
      <c r="D2031"/>
      <c r="E2031"/>
      <c r="F2031"/>
    </row>
    <row r="2032" spans="1:6" ht="15" x14ac:dyDescent="0.25">
      <c r="A2032"/>
      <c r="B2032"/>
      <c r="C2032"/>
      <c r="D2032"/>
      <c r="E2032"/>
      <c r="F2032"/>
    </row>
    <row r="2033" spans="1:6" ht="15" x14ac:dyDescent="0.25">
      <c r="A2033"/>
      <c r="B2033"/>
      <c r="C2033"/>
      <c r="D2033"/>
      <c r="E2033"/>
      <c r="F2033"/>
    </row>
    <row r="2034" spans="1:6" ht="15" x14ac:dyDescent="0.25">
      <c r="A2034"/>
      <c r="B2034"/>
      <c r="C2034"/>
      <c r="D2034"/>
      <c r="E2034"/>
      <c r="F2034"/>
    </row>
    <row r="2035" spans="1:6" ht="15" x14ac:dyDescent="0.25">
      <c r="A2035"/>
      <c r="B2035"/>
      <c r="C2035"/>
      <c r="D2035"/>
      <c r="E2035"/>
      <c r="F2035"/>
    </row>
    <row r="2036" spans="1:6" ht="15" x14ac:dyDescent="0.25">
      <c r="A2036"/>
      <c r="B2036"/>
      <c r="C2036"/>
      <c r="D2036"/>
      <c r="E2036"/>
      <c r="F2036"/>
    </row>
    <row r="2037" spans="1:6" ht="15" x14ac:dyDescent="0.25">
      <c r="A2037"/>
      <c r="B2037"/>
      <c r="C2037"/>
      <c r="D2037"/>
      <c r="E2037"/>
      <c r="F2037"/>
    </row>
    <row r="2038" spans="1:6" ht="15" x14ac:dyDescent="0.25">
      <c r="A2038"/>
      <c r="B2038"/>
      <c r="C2038"/>
      <c r="D2038"/>
      <c r="E2038"/>
      <c r="F2038"/>
    </row>
    <row r="2039" spans="1:6" ht="15" x14ac:dyDescent="0.25">
      <c r="A2039"/>
      <c r="B2039"/>
      <c r="C2039"/>
      <c r="D2039"/>
      <c r="E2039"/>
      <c r="F2039"/>
    </row>
    <row r="2040" spans="1:6" ht="15" x14ac:dyDescent="0.25">
      <c r="A2040"/>
      <c r="B2040"/>
      <c r="C2040"/>
      <c r="D2040"/>
      <c r="E2040"/>
      <c r="F2040"/>
    </row>
    <row r="2041" spans="1:6" ht="15" x14ac:dyDescent="0.25">
      <c r="A2041"/>
      <c r="B2041"/>
      <c r="C2041"/>
      <c r="D2041"/>
      <c r="E2041"/>
      <c r="F2041"/>
    </row>
    <row r="2042" spans="1:6" ht="15" x14ac:dyDescent="0.25">
      <c r="A2042"/>
      <c r="B2042"/>
      <c r="C2042"/>
      <c r="D2042"/>
      <c r="E2042"/>
      <c r="F2042"/>
    </row>
    <row r="2043" spans="1:6" ht="15" x14ac:dyDescent="0.25">
      <c r="A2043"/>
      <c r="B2043"/>
      <c r="C2043"/>
      <c r="D2043"/>
      <c r="E2043"/>
      <c r="F2043"/>
    </row>
    <row r="2044" spans="1:6" ht="15" x14ac:dyDescent="0.25">
      <c r="A2044"/>
      <c r="B2044"/>
      <c r="C2044"/>
      <c r="D2044"/>
      <c r="E2044"/>
      <c r="F2044"/>
    </row>
    <row r="2045" spans="1:6" ht="15" x14ac:dyDescent="0.25">
      <c r="A2045"/>
      <c r="B2045"/>
      <c r="C2045"/>
      <c r="D2045"/>
      <c r="E2045"/>
      <c r="F2045"/>
    </row>
    <row r="2046" spans="1:6" ht="15" x14ac:dyDescent="0.25">
      <c r="A2046"/>
      <c r="B2046"/>
      <c r="C2046"/>
      <c r="D2046"/>
      <c r="E2046"/>
      <c r="F2046"/>
    </row>
    <row r="2047" spans="1:6" ht="15" x14ac:dyDescent="0.25">
      <c r="A2047"/>
      <c r="B2047"/>
      <c r="C2047"/>
      <c r="D2047"/>
      <c r="E2047"/>
      <c r="F2047"/>
    </row>
    <row r="2048" spans="1:6" ht="15" x14ac:dyDescent="0.25">
      <c r="A2048"/>
      <c r="B2048"/>
      <c r="C2048"/>
      <c r="D2048"/>
      <c r="E2048"/>
      <c r="F2048"/>
    </row>
    <row r="2049" spans="1:6" ht="15" x14ac:dyDescent="0.25">
      <c r="A2049"/>
      <c r="B2049"/>
      <c r="C2049"/>
      <c r="D2049"/>
      <c r="E2049"/>
      <c r="F2049"/>
    </row>
    <row r="2050" spans="1:6" ht="15" x14ac:dyDescent="0.25">
      <c r="A2050"/>
      <c r="B2050"/>
      <c r="C2050"/>
      <c r="D2050"/>
      <c r="E2050"/>
      <c r="F2050"/>
    </row>
    <row r="2051" spans="1:6" ht="15" x14ac:dyDescent="0.25">
      <c r="A2051"/>
      <c r="B2051"/>
      <c r="C2051"/>
      <c r="D2051"/>
      <c r="E2051"/>
      <c r="F2051"/>
    </row>
    <row r="2052" spans="1:6" ht="15" x14ac:dyDescent="0.25">
      <c r="A2052"/>
      <c r="B2052"/>
      <c r="C2052"/>
      <c r="D2052"/>
      <c r="E2052"/>
      <c r="F2052"/>
    </row>
    <row r="2053" spans="1:6" ht="15" x14ac:dyDescent="0.25">
      <c r="A2053"/>
      <c r="B2053"/>
      <c r="C2053"/>
      <c r="D2053"/>
      <c r="E2053"/>
      <c r="F2053"/>
    </row>
    <row r="2054" spans="1:6" ht="15" x14ac:dyDescent="0.25">
      <c r="A2054"/>
      <c r="B2054"/>
      <c r="C2054"/>
      <c r="D2054"/>
      <c r="E2054"/>
      <c r="F2054"/>
    </row>
    <row r="2055" spans="1:6" ht="15" x14ac:dyDescent="0.25">
      <c r="A2055"/>
      <c r="B2055"/>
      <c r="C2055"/>
      <c r="D2055"/>
      <c r="E2055"/>
      <c r="F2055"/>
    </row>
    <row r="2056" spans="1:6" ht="15" x14ac:dyDescent="0.25">
      <c r="A2056"/>
      <c r="B2056"/>
      <c r="C2056"/>
      <c r="D2056"/>
      <c r="E2056"/>
      <c r="F2056"/>
    </row>
    <row r="2057" spans="1:6" ht="15" x14ac:dyDescent="0.25">
      <c r="A2057"/>
      <c r="B2057"/>
      <c r="C2057"/>
      <c r="D2057"/>
      <c r="E2057"/>
      <c r="F2057"/>
    </row>
    <row r="2058" spans="1:6" ht="15" x14ac:dyDescent="0.25">
      <c r="A2058"/>
      <c r="B2058"/>
      <c r="C2058"/>
      <c r="D2058"/>
      <c r="E2058"/>
      <c r="F2058"/>
    </row>
    <row r="2059" spans="1:6" ht="15" x14ac:dyDescent="0.25">
      <c r="A2059"/>
      <c r="B2059"/>
      <c r="C2059"/>
      <c r="D2059"/>
      <c r="E2059"/>
      <c r="F2059"/>
    </row>
    <row r="2060" spans="1:6" ht="15" x14ac:dyDescent="0.25">
      <c r="A2060"/>
      <c r="B2060"/>
      <c r="C2060"/>
      <c r="D2060"/>
      <c r="E2060"/>
      <c r="F2060"/>
    </row>
    <row r="2061" spans="1:6" ht="15" x14ac:dyDescent="0.25">
      <c r="A2061"/>
      <c r="B2061"/>
      <c r="C2061"/>
      <c r="D2061"/>
      <c r="E2061"/>
      <c r="F2061"/>
    </row>
    <row r="2062" spans="1:6" ht="15" x14ac:dyDescent="0.25">
      <c r="A2062"/>
      <c r="B2062"/>
      <c r="C2062"/>
      <c r="D2062"/>
      <c r="E2062"/>
      <c r="F2062"/>
    </row>
    <row r="2063" spans="1:6" ht="15" x14ac:dyDescent="0.25">
      <c r="A2063"/>
      <c r="B2063"/>
      <c r="C2063"/>
      <c r="D2063"/>
      <c r="E2063"/>
      <c r="F2063"/>
    </row>
    <row r="2064" spans="1:6" ht="15" x14ac:dyDescent="0.25">
      <c r="A2064"/>
      <c r="B2064"/>
      <c r="C2064"/>
      <c r="D2064"/>
      <c r="E2064"/>
      <c r="F2064"/>
    </row>
    <row r="2065" spans="1:6" ht="15" x14ac:dyDescent="0.25">
      <c r="A2065"/>
      <c r="B2065"/>
      <c r="C2065"/>
      <c r="D2065"/>
      <c r="E2065"/>
      <c r="F2065"/>
    </row>
    <row r="2066" spans="1:6" ht="15" x14ac:dyDescent="0.25">
      <c r="A2066"/>
      <c r="B2066"/>
      <c r="C2066"/>
      <c r="D2066"/>
      <c r="E2066"/>
      <c r="F2066"/>
    </row>
    <row r="2067" spans="1:6" ht="15" x14ac:dyDescent="0.25">
      <c r="A2067"/>
      <c r="B2067"/>
      <c r="C2067"/>
      <c r="D2067"/>
      <c r="E2067"/>
      <c r="F2067"/>
    </row>
    <row r="2068" spans="1:6" ht="15" x14ac:dyDescent="0.25">
      <c r="A2068"/>
      <c r="B2068"/>
      <c r="C2068"/>
      <c r="D2068"/>
      <c r="E2068"/>
      <c r="F2068"/>
    </row>
    <row r="2069" spans="1:6" ht="15" x14ac:dyDescent="0.25">
      <c r="A2069"/>
      <c r="B2069"/>
      <c r="C2069"/>
      <c r="D2069"/>
      <c r="E2069"/>
      <c r="F2069"/>
    </row>
    <row r="2070" spans="1:6" ht="15" x14ac:dyDescent="0.25">
      <c r="A2070"/>
      <c r="B2070"/>
      <c r="C2070"/>
      <c r="D2070"/>
      <c r="E2070"/>
      <c r="F2070"/>
    </row>
    <row r="2071" spans="1:6" ht="15" x14ac:dyDescent="0.25">
      <c r="A2071"/>
      <c r="B2071"/>
      <c r="C2071"/>
      <c r="D2071"/>
      <c r="E2071"/>
      <c r="F2071"/>
    </row>
    <row r="2072" spans="1:6" ht="15" x14ac:dyDescent="0.25">
      <c r="A2072"/>
      <c r="B2072"/>
      <c r="C2072"/>
      <c r="D2072"/>
      <c r="E2072"/>
      <c r="F2072"/>
    </row>
    <row r="2073" spans="1:6" ht="15" x14ac:dyDescent="0.25">
      <c r="A2073"/>
      <c r="B2073"/>
      <c r="C2073"/>
      <c r="D2073"/>
      <c r="E2073"/>
      <c r="F2073"/>
    </row>
    <row r="2074" spans="1:6" ht="15" x14ac:dyDescent="0.25">
      <c r="A2074"/>
      <c r="B2074"/>
      <c r="C2074"/>
      <c r="D2074"/>
      <c r="E2074"/>
      <c r="F2074"/>
    </row>
    <row r="2075" spans="1:6" ht="15" x14ac:dyDescent="0.25">
      <c r="A2075"/>
      <c r="B2075"/>
      <c r="C2075"/>
      <c r="D2075"/>
      <c r="E2075"/>
      <c r="F2075"/>
    </row>
    <row r="2076" spans="1:6" ht="15" x14ac:dyDescent="0.25">
      <c r="A2076"/>
      <c r="B2076"/>
      <c r="C2076"/>
      <c r="D2076"/>
      <c r="E2076"/>
      <c r="F2076"/>
    </row>
    <row r="2077" spans="1:6" ht="15" x14ac:dyDescent="0.25">
      <c r="A2077"/>
      <c r="B2077"/>
      <c r="C2077"/>
      <c r="D2077"/>
      <c r="E2077"/>
      <c r="F2077"/>
    </row>
    <row r="2078" spans="1:6" ht="15" x14ac:dyDescent="0.25">
      <c r="A2078"/>
      <c r="B2078"/>
      <c r="C2078"/>
      <c r="D2078"/>
      <c r="E2078"/>
      <c r="F2078"/>
    </row>
    <row r="2079" spans="1:6" ht="15" x14ac:dyDescent="0.25">
      <c r="A2079"/>
      <c r="B2079"/>
      <c r="C2079"/>
      <c r="D2079"/>
      <c r="E2079"/>
      <c r="F2079"/>
    </row>
    <row r="2080" spans="1:6" ht="15" x14ac:dyDescent="0.25">
      <c r="A2080"/>
      <c r="B2080"/>
      <c r="C2080"/>
      <c r="D2080"/>
      <c r="E2080"/>
      <c r="F2080"/>
    </row>
    <row r="2081" spans="1:6" ht="15" x14ac:dyDescent="0.25">
      <c r="A2081"/>
      <c r="B2081"/>
      <c r="C2081"/>
      <c r="D2081"/>
      <c r="E2081"/>
      <c r="F2081"/>
    </row>
    <row r="2082" spans="1:6" ht="15" x14ac:dyDescent="0.25">
      <c r="A2082"/>
      <c r="B2082"/>
      <c r="C2082"/>
      <c r="D2082"/>
      <c r="E2082"/>
      <c r="F2082"/>
    </row>
    <row r="2083" spans="1:6" ht="15" x14ac:dyDescent="0.25">
      <c r="A2083"/>
      <c r="B2083"/>
      <c r="C2083"/>
      <c r="D2083"/>
      <c r="E2083"/>
      <c r="F2083"/>
    </row>
    <row r="2084" spans="1:6" ht="15" x14ac:dyDescent="0.25">
      <c r="A2084"/>
      <c r="B2084"/>
      <c r="C2084"/>
      <c r="D2084"/>
      <c r="E2084"/>
      <c r="F2084"/>
    </row>
    <row r="2085" spans="1:6" ht="15" x14ac:dyDescent="0.25">
      <c r="A2085"/>
      <c r="B2085"/>
      <c r="C2085"/>
      <c r="D2085"/>
      <c r="E2085"/>
      <c r="F2085"/>
    </row>
    <row r="2086" spans="1:6" ht="15" x14ac:dyDescent="0.25">
      <c r="A2086"/>
      <c r="B2086"/>
      <c r="C2086"/>
      <c r="D2086"/>
      <c r="E2086"/>
      <c r="F2086"/>
    </row>
    <row r="2087" spans="1:6" ht="15" x14ac:dyDescent="0.25">
      <c r="A2087"/>
      <c r="B2087"/>
      <c r="C2087"/>
      <c r="D2087"/>
      <c r="E2087"/>
      <c r="F2087"/>
    </row>
    <row r="2088" spans="1:6" ht="15" x14ac:dyDescent="0.25">
      <c r="A2088"/>
      <c r="B2088"/>
      <c r="C2088"/>
      <c r="D2088"/>
      <c r="E2088"/>
      <c r="F2088"/>
    </row>
    <row r="2089" spans="1:6" ht="15" x14ac:dyDescent="0.25">
      <c r="A2089"/>
      <c r="B2089"/>
      <c r="C2089"/>
      <c r="D2089"/>
      <c r="E2089"/>
      <c r="F2089"/>
    </row>
    <row r="2090" spans="1:6" ht="15" x14ac:dyDescent="0.25">
      <c r="A2090"/>
      <c r="B2090"/>
      <c r="C2090"/>
      <c r="D2090"/>
      <c r="E2090"/>
      <c r="F2090"/>
    </row>
    <row r="2091" spans="1:6" ht="15" x14ac:dyDescent="0.25">
      <c r="A2091"/>
      <c r="B2091"/>
      <c r="C2091"/>
      <c r="D2091"/>
      <c r="E2091"/>
      <c r="F2091"/>
    </row>
    <row r="2092" spans="1:6" ht="15" x14ac:dyDescent="0.25">
      <c r="A2092"/>
      <c r="B2092"/>
      <c r="C2092"/>
      <c r="D2092"/>
      <c r="E2092"/>
      <c r="F2092"/>
    </row>
    <row r="2093" spans="1:6" ht="15" x14ac:dyDescent="0.25">
      <c r="A2093"/>
      <c r="B2093"/>
      <c r="C2093"/>
      <c r="D2093"/>
      <c r="E2093"/>
      <c r="F2093"/>
    </row>
    <row r="2094" spans="1:6" ht="15" x14ac:dyDescent="0.25">
      <c r="A2094"/>
      <c r="B2094"/>
      <c r="C2094"/>
      <c r="D2094"/>
      <c r="E2094"/>
      <c r="F2094"/>
    </row>
    <row r="2095" spans="1:6" ht="15" x14ac:dyDescent="0.25">
      <c r="A2095"/>
      <c r="B2095"/>
      <c r="C2095"/>
      <c r="D2095"/>
      <c r="E2095"/>
      <c r="F2095"/>
    </row>
    <row r="2096" spans="1:6" ht="15" x14ac:dyDescent="0.25">
      <c r="A2096"/>
      <c r="B2096"/>
      <c r="C2096"/>
      <c r="D2096"/>
      <c r="E2096"/>
      <c r="F2096"/>
    </row>
    <row r="2097" spans="1:6" ht="15" x14ac:dyDescent="0.25">
      <c r="A2097"/>
      <c r="B2097"/>
      <c r="C2097"/>
      <c r="D2097"/>
      <c r="E2097"/>
      <c r="F2097"/>
    </row>
    <row r="2098" spans="1:6" ht="15" x14ac:dyDescent="0.25">
      <c r="A2098"/>
      <c r="B2098"/>
      <c r="C2098"/>
      <c r="D2098"/>
      <c r="E2098"/>
      <c r="F2098"/>
    </row>
    <row r="2099" spans="1:6" ht="15" x14ac:dyDescent="0.25">
      <c r="A2099"/>
      <c r="B2099"/>
      <c r="C2099"/>
      <c r="D2099"/>
      <c r="E2099"/>
      <c r="F2099"/>
    </row>
    <row r="2100" spans="1:6" ht="15" x14ac:dyDescent="0.25">
      <c r="A2100"/>
      <c r="B2100"/>
      <c r="C2100"/>
      <c r="D2100"/>
      <c r="E2100"/>
      <c r="F2100"/>
    </row>
    <row r="2101" spans="1:6" ht="15" x14ac:dyDescent="0.25">
      <c r="A2101"/>
      <c r="B2101"/>
      <c r="C2101"/>
      <c r="D2101"/>
      <c r="E2101"/>
      <c r="F2101"/>
    </row>
    <row r="2102" spans="1:6" ht="15" x14ac:dyDescent="0.25">
      <c r="A2102"/>
      <c r="B2102"/>
      <c r="C2102"/>
      <c r="D2102"/>
      <c r="E2102"/>
      <c r="F2102"/>
    </row>
    <row r="2103" spans="1:6" ht="15" x14ac:dyDescent="0.25">
      <c r="A2103"/>
      <c r="B2103"/>
      <c r="C2103"/>
      <c r="D2103"/>
      <c r="E2103"/>
      <c r="F2103"/>
    </row>
    <row r="2104" spans="1:6" ht="15" x14ac:dyDescent="0.25">
      <c r="A2104"/>
      <c r="B2104"/>
      <c r="C2104"/>
      <c r="D2104"/>
      <c r="E2104"/>
      <c r="F2104"/>
    </row>
    <row r="2105" spans="1:6" ht="15" x14ac:dyDescent="0.25">
      <c r="A2105"/>
      <c r="B2105"/>
      <c r="C2105"/>
      <c r="D2105"/>
      <c r="E2105"/>
      <c r="F2105"/>
    </row>
    <row r="2106" spans="1:6" ht="15" x14ac:dyDescent="0.25">
      <c r="A2106"/>
      <c r="B2106"/>
      <c r="C2106"/>
      <c r="D2106"/>
      <c r="E2106"/>
      <c r="F2106"/>
    </row>
    <row r="2107" spans="1:6" ht="15" x14ac:dyDescent="0.25">
      <c r="A2107"/>
      <c r="B2107"/>
      <c r="C2107"/>
      <c r="D2107"/>
      <c r="E2107"/>
      <c r="F2107"/>
    </row>
    <row r="2108" spans="1:6" ht="15" x14ac:dyDescent="0.25">
      <c r="A2108"/>
      <c r="B2108"/>
      <c r="C2108"/>
      <c r="D2108"/>
      <c r="E2108"/>
      <c r="F2108"/>
    </row>
    <row r="2109" spans="1:6" ht="15" x14ac:dyDescent="0.25">
      <c r="A2109"/>
      <c r="B2109"/>
      <c r="C2109"/>
      <c r="D2109"/>
      <c r="E2109"/>
      <c r="F2109"/>
    </row>
    <row r="2110" spans="1:6" ht="15" x14ac:dyDescent="0.25">
      <c r="A2110"/>
      <c r="B2110"/>
      <c r="C2110"/>
      <c r="D2110"/>
      <c r="E2110"/>
      <c r="F2110"/>
    </row>
    <row r="2111" spans="1:6" ht="15" x14ac:dyDescent="0.25">
      <c r="A2111"/>
      <c r="B2111"/>
      <c r="C2111"/>
      <c r="D2111"/>
      <c r="E2111"/>
      <c r="F2111"/>
    </row>
    <row r="2112" spans="1:6" ht="15" x14ac:dyDescent="0.25">
      <c r="A2112"/>
      <c r="B2112"/>
      <c r="C2112"/>
      <c r="D2112"/>
      <c r="E2112"/>
      <c r="F2112"/>
    </row>
    <row r="2113" spans="1:6" ht="15" x14ac:dyDescent="0.25">
      <c r="A2113"/>
      <c r="B2113"/>
      <c r="C2113"/>
      <c r="D2113"/>
      <c r="E2113"/>
      <c r="F2113"/>
    </row>
    <row r="2114" spans="1:6" ht="15" x14ac:dyDescent="0.25">
      <c r="A2114"/>
      <c r="B2114"/>
      <c r="C2114"/>
      <c r="D2114"/>
      <c r="E2114"/>
      <c r="F2114"/>
    </row>
    <row r="2115" spans="1:6" ht="15" x14ac:dyDescent="0.25">
      <c r="A2115"/>
      <c r="B2115"/>
      <c r="C2115"/>
      <c r="D2115"/>
      <c r="E2115"/>
      <c r="F2115"/>
    </row>
    <row r="2116" spans="1:6" ht="15" x14ac:dyDescent="0.25">
      <c r="A2116"/>
      <c r="B2116"/>
      <c r="C2116"/>
      <c r="D2116"/>
      <c r="E2116"/>
      <c r="F2116"/>
    </row>
    <row r="2117" spans="1:6" ht="15" x14ac:dyDescent="0.25">
      <c r="A2117"/>
      <c r="B2117"/>
      <c r="C2117"/>
      <c r="D2117"/>
      <c r="E2117"/>
      <c r="F2117"/>
    </row>
    <row r="2118" spans="1:6" ht="15" x14ac:dyDescent="0.25">
      <c r="A2118"/>
      <c r="B2118"/>
      <c r="C2118"/>
      <c r="D2118"/>
      <c r="E2118"/>
      <c r="F2118"/>
    </row>
    <row r="2119" spans="1:6" ht="15" x14ac:dyDescent="0.25">
      <c r="A2119"/>
      <c r="B2119"/>
      <c r="C2119"/>
      <c r="D2119"/>
      <c r="E2119"/>
      <c r="F2119"/>
    </row>
    <row r="2120" spans="1:6" ht="15" x14ac:dyDescent="0.25">
      <c r="A2120"/>
      <c r="B2120"/>
      <c r="C2120"/>
      <c r="D2120"/>
      <c r="E2120"/>
      <c r="F2120"/>
    </row>
    <row r="2121" spans="1:6" ht="15" x14ac:dyDescent="0.25">
      <c r="A2121"/>
      <c r="B2121"/>
      <c r="C2121"/>
      <c r="D2121"/>
      <c r="E2121"/>
      <c r="F2121"/>
    </row>
    <row r="2122" spans="1:6" ht="15" x14ac:dyDescent="0.25">
      <c r="A2122"/>
      <c r="B2122"/>
      <c r="C2122"/>
      <c r="D2122"/>
      <c r="E2122"/>
      <c r="F2122"/>
    </row>
    <row r="2123" spans="1:6" ht="15" x14ac:dyDescent="0.25">
      <c r="A2123"/>
      <c r="B2123"/>
      <c r="C2123"/>
      <c r="D2123"/>
      <c r="E2123"/>
      <c r="F2123"/>
    </row>
    <row r="2124" spans="1:6" ht="15" x14ac:dyDescent="0.25">
      <c r="A2124"/>
      <c r="B2124"/>
      <c r="C2124"/>
      <c r="D2124"/>
      <c r="E2124"/>
      <c r="F2124"/>
    </row>
    <row r="2125" spans="1:6" ht="15" x14ac:dyDescent="0.25">
      <c r="A2125"/>
      <c r="B2125"/>
      <c r="C2125"/>
      <c r="D2125"/>
      <c r="E2125"/>
      <c r="F2125"/>
    </row>
    <row r="2126" spans="1:6" ht="15" x14ac:dyDescent="0.25">
      <c r="A2126"/>
      <c r="B2126"/>
      <c r="C2126"/>
      <c r="D2126"/>
      <c r="E2126"/>
      <c r="F2126"/>
    </row>
    <row r="2127" spans="1:6" ht="15" x14ac:dyDescent="0.25">
      <c r="A2127"/>
      <c r="B2127"/>
      <c r="C2127"/>
      <c r="D2127"/>
      <c r="E2127"/>
      <c r="F2127"/>
    </row>
    <row r="2128" spans="1:6" ht="15" x14ac:dyDescent="0.25">
      <c r="A2128"/>
      <c r="B2128"/>
      <c r="C2128"/>
      <c r="D2128"/>
      <c r="E2128"/>
      <c r="F2128"/>
    </row>
    <row r="2129" spans="1:6" ht="15" x14ac:dyDescent="0.25">
      <c r="A2129"/>
      <c r="B2129"/>
      <c r="C2129"/>
      <c r="D2129"/>
      <c r="E2129"/>
      <c r="F2129"/>
    </row>
    <row r="2130" spans="1:6" ht="15" x14ac:dyDescent="0.25">
      <c r="A2130"/>
      <c r="B2130"/>
      <c r="C2130"/>
      <c r="D2130"/>
      <c r="E2130"/>
      <c r="F2130"/>
    </row>
    <row r="2131" spans="1:6" ht="15" x14ac:dyDescent="0.25">
      <c r="A2131"/>
      <c r="B2131"/>
      <c r="C2131"/>
      <c r="D2131"/>
      <c r="E2131"/>
      <c r="F2131"/>
    </row>
    <row r="2132" spans="1:6" ht="15" x14ac:dyDescent="0.25">
      <c r="A2132"/>
      <c r="B2132"/>
      <c r="C2132"/>
      <c r="D2132"/>
      <c r="E2132"/>
      <c r="F2132"/>
    </row>
    <row r="2133" spans="1:6" ht="15" x14ac:dyDescent="0.25">
      <c r="A2133"/>
      <c r="B2133"/>
      <c r="C2133"/>
      <c r="D2133"/>
      <c r="E2133"/>
      <c r="F2133"/>
    </row>
    <row r="2134" spans="1:6" ht="15" x14ac:dyDescent="0.25">
      <c r="A2134"/>
      <c r="B2134"/>
      <c r="C2134"/>
      <c r="D2134"/>
      <c r="E2134"/>
      <c r="F2134"/>
    </row>
    <row r="2135" spans="1:6" ht="15" x14ac:dyDescent="0.25">
      <c r="A2135"/>
      <c r="B2135"/>
      <c r="C2135"/>
      <c r="D2135"/>
      <c r="E2135"/>
      <c r="F2135"/>
    </row>
    <row r="2136" spans="1:6" ht="15" x14ac:dyDescent="0.25">
      <c r="A2136"/>
      <c r="B2136"/>
      <c r="C2136"/>
      <c r="D2136"/>
      <c r="E2136"/>
      <c r="F2136"/>
    </row>
    <row r="2137" spans="1:6" ht="15" x14ac:dyDescent="0.25">
      <c r="A2137"/>
      <c r="B2137"/>
      <c r="C2137"/>
      <c r="D2137"/>
      <c r="E2137"/>
      <c r="F2137"/>
    </row>
    <row r="2138" spans="1:6" ht="15" x14ac:dyDescent="0.25">
      <c r="A2138"/>
      <c r="B2138"/>
      <c r="C2138"/>
      <c r="D2138"/>
      <c r="E2138"/>
      <c r="F2138"/>
    </row>
    <row r="2139" spans="1:6" ht="15" x14ac:dyDescent="0.25">
      <c r="A2139"/>
      <c r="B2139"/>
      <c r="C2139"/>
      <c r="D2139"/>
      <c r="E2139"/>
      <c r="F2139"/>
    </row>
    <row r="2140" spans="1:6" ht="15" x14ac:dyDescent="0.25">
      <c r="A2140"/>
      <c r="B2140"/>
      <c r="C2140"/>
      <c r="D2140"/>
      <c r="E2140"/>
      <c r="F2140"/>
    </row>
    <row r="2141" spans="1:6" ht="15" x14ac:dyDescent="0.25">
      <c r="A2141"/>
      <c r="B2141"/>
      <c r="C2141"/>
      <c r="D2141"/>
      <c r="E2141"/>
      <c r="F2141"/>
    </row>
    <row r="2142" spans="1:6" ht="15" x14ac:dyDescent="0.25">
      <c r="A2142"/>
      <c r="B2142"/>
      <c r="C2142"/>
      <c r="D2142"/>
      <c r="E2142"/>
      <c r="F2142"/>
    </row>
    <row r="2143" spans="1:6" ht="15" x14ac:dyDescent="0.25">
      <c r="A2143"/>
      <c r="B2143"/>
      <c r="C2143"/>
      <c r="D2143"/>
      <c r="E2143"/>
      <c r="F2143"/>
    </row>
    <row r="2144" spans="1:6" ht="15" x14ac:dyDescent="0.25">
      <c r="A2144"/>
      <c r="B2144"/>
      <c r="C2144"/>
      <c r="D2144"/>
      <c r="E2144"/>
      <c r="F2144"/>
    </row>
    <row r="2145" spans="1:6" ht="15" x14ac:dyDescent="0.25">
      <c r="A2145"/>
      <c r="B2145"/>
      <c r="C2145"/>
      <c r="D2145"/>
      <c r="E2145"/>
      <c r="F2145"/>
    </row>
    <row r="2146" spans="1:6" ht="15" x14ac:dyDescent="0.25">
      <c r="A2146"/>
      <c r="B2146"/>
      <c r="C2146"/>
      <c r="D2146"/>
      <c r="E2146"/>
      <c r="F2146"/>
    </row>
    <row r="2147" spans="1:6" ht="15" x14ac:dyDescent="0.25">
      <c r="A2147"/>
      <c r="B2147"/>
      <c r="C2147"/>
      <c r="D2147"/>
      <c r="E2147"/>
      <c r="F2147"/>
    </row>
    <row r="2148" spans="1:6" ht="15" x14ac:dyDescent="0.25">
      <c r="A2148"/>
      <c r="B2148"/>
      <c r="C2148"/>
      <c r="D2148"/>
      <c r="E2148"/>
      <c r="F2148"/>
    </row>
    <row r="2149" spans="1:6" ht="15" x14ac:dyDescent="0.25">
      <c r="A2149"/>
      <c r="B2149"/>
      <c r="C2149"/>
      <c r="D2149"/>
      <c r="E2149"/>
      <c r="F2149"/>
    </row>
    <row r="2150" spans="1:6" ht="15" x14ac:dyDescent="0.25">
      <c r="A2150"/>
      <c r="B2150"/>
      <c r="C2150"/>
      <c r="D2150"/>
      <c r="E2150"/>
      <c r="F2150"/>
    </row>
    <row r="2151" spans="1:6" ht="15" x14ac:dyDescent="0.25">
      <c r="A2151"/>
      <c r="B2151"/>
      <c r="C2151"/>
      <c r="D2151"/>
      <c r="E2151"/>
      <c r="F2151"/>
    </row>
    <row r="2152" spans="1:6" ht="15" x14ac:dyDescent="0.25">
      <c r="A2152"/>
      <c r="B2152"/>
      <c r="C2152"/>
      <c r="D2152"/>
      <c r="E2152"/>
      <c r="F2152"/>
    </row>
    <row r="2153" spans="1:6" ht="15" x14ac:dyDescent="0.25">
      <c r="A2153"/>
      <c r="B2153"/>
      <c r="C2153"/>
      <c r="D2153"/>
      <c r="E2153"/>
      <c r="F2153"/>
    </row>
    <row r="2154" spans="1:6" ht="15" x14ac:dyDescent="0.25">
      <c r="A2154"/>
      <c r="B2154"/>
      <c r="C2154"/>
      <c r="D2154"/>
      <c r="E2154"/>
      <c r="F2154"/>
    </row>
    <row r="2155" spans="1:6" ht="15" x14ac:dyDescent="0.25">
      <c r="A2155"/>
      <c r="B2155"/>
      <c r="C2155"/>
      <c r="D2155"/>
      <c r="E2155"/>
      <c r="F2155"/>
    </row>
    <row r="2156" spans="1:6" ht="15" x14ac:dyDescent="0.25">
      <c r="A2156"/>
      <c r="B2156"/>
      <c r="C2156"/>
      <c r="D2156"/>
      <c r="E2156"/>
      <c r="F2156"/>
    </row>
    <row r="2157" spans="1:6" ht="15" x14ac:dyDescent="0.25">
      <c r="A2157"/>
      <c r="B2157"/>
      <c r="C2157"/>
      <c r="D2157"/>
      <c r="E2157"/>
      <c r="F2157"/>
    </row>
    <row r="2158" spans="1:6" ht="15" x14ac:dyDescent="0.25">
      <c r="A2158"/>
      <c r="B2158"/>
      <c r="C2158"/>
      <c r="D2158"/>
      <c r="E2158"/>
      <c r="F2158"/>
    </row>
    <row r="2159" spans="1:6" ht="15" x14ac:dyDescent="0.25">
      <c r="A2159"/>
      <c r="B2159"/>
      <c r="C2159"/>
      <c r="D2159"/>
      <c r="E2159"/>
      <c r="F2159"/>
    </row>
    <row r="2160" spans="1:6" ht="15" x14ac:dyDescent="0.25">
      <c r="A2160"/>
      <c r="B2160"/>
      <c r="C2160"/>
      <c r="D2160"/>
      <c r="E2160"/>
      <c r="F2160"/>
    </row>
    <row r="2161" spans="1:6" ht="15" x14ac:dyDescent="0.25">
      <c r="A2161"/>
      <c r="B2161"/>
      <c r="C2161"/>
      <c r="D2161"/>
      <c r="E2161"/>
      <c r="F2161"/>
    </row>
    <row r="2162" spans="1:6" ht="15" x14ac:dyDescent="0.25">
      <c r="A2162"/>
      <c r="B2162"/>
      <c r="C2162"/>
      <c r="D2162"/>
      <c r="E2162"/>
      <c r="F2162"/>
    </row>
    <row r="2163" spans="1:6" ht="15" x14ac:dyDescent="0.25">
      <c r="A2163"/>
      <c r="B2163"/>
      <c r="C2163"/>
      <c r="D2163"/>
      <c r="E2163"/>
      <c r="F2163"/>
    </row>
    <row r="2164" spans="1:6" ht="15" x14ac:dyDescent="0.25">
      <c r="A2164"/>
      <c r="B2164"/>
      <c r="C2164"/>
      <c r="D2164"/>
      <c r="E2164"/>
      <c r="F2164"/>
    </row>
    <row r="2165" spans="1:6" ht="15" x14ac:dyDescent="0.25">
      <c r="A2165"/>
      <c r="B2165"/>
      <c r="C2165"/>
      <c r="D2165"/>
      <c r="E2165"/>
      <c r="F2165"/>
    </row>
    <row r="2166" spans="1:6" ht="15" x14ac:dyDescent="0.25">
      <c r="A2166"/>
      <c r="B2166"/>
      <c r="C2166"/>
      <c r="D2166"/>
      <c r="E2166"/>
      <c r="F2166"/>
    </row>
    <row r="2167" spans="1:6" ht="15" x14ac:dyDescent="0.25">
      <c r="A2167"/>
      <c r="B2167"/>
      <c r="C2167"/>
      <c r="D2167"/>
      <c r="E2167"/>
      <c r="F2167"/>
    </row>
    <row r="2168" spans="1:6" ht="15" x14ac:dyDescent="0.25">
      <c r="A2168"/>
      <c r="B2168"/>
      <c r="C2168"/>
      <c r="D2168"/>
      <c r="E2168"/>
      <c r="F2168"/>
    </row>
    <row r="2169" spans="1:6" ht="15" x14ac:dyDescent="0.25">
      <c r="A2169"/>
      <c r="B2169"/>
      <c r="C2169"/>
      <c r="D2169"/>
      <c r="E2169"/>
      <c r="F2169"/>
    </row>
    <row r="2170" spans="1:6" ht="15" x14ac:dyDescent="0.25">
      <c r="A2170"/>
      <c r="B2170"/>
      <c r="C2170"/>
      <c r="D2170"/>
      <c r="E2170"/>
      <c r="F2170"/>
    </row>
    <row r="2171" spans="1:6" ht="15" x14ac:dyDescent="0.25">
      <c r="A2171"/>
      <c r="B2171"/>
      <c r="C2171"/>
      <c r="D2171"/>
      <c r="E2171"/>
      <c r="F2171"/>
    </row>
    <row r="2172" spans="1:6" ht="15" x14ac:dyDescent="0.25">
      <c r="A2172"/>
      <c r="B2172"/>
      <c r="C2172"/>
      <c r="D2172"/>
      <c r="E2172"/>
      <c r="F2172"/>
    </row>
    <row r="2173" spans="1:6" ht="15" x14ac:dyDescent="0.25">
      <c r="A2173"/>
      <c r="B2173"/>
      <c r="C2173"/>
      <c r="D2173"/>
      <c r="E2173"/>
      <c r="F2173"/>
    </row>
    <row r="2174" spans="1:6" ht="15" x14ac:dyDescent="0.25">
      <c r="A2174"/>
      <c r="B2174"/>
      <c r="C2174"/>
      <c r="D2174"/>
      <c r="E2174"/>
      <c r="F2174"/>
    </row>
    <row r="2175" spans="1:6" ht="15" x14ac:dyDescent="0.25">
      <c r="A2175"/>
      <c r="B2175"/>
      <c r="C2175"/>
      <c r="D2175"/>
      <c r="E2175"/>
      <c r="F2175"/>
    </row>
    <row r="2176" spans="1:6" ht="15" x14ac:dyDescent="0.25">
      <c r="A2176"/>
      <c r="B2176"/>
      <c r="C2176"/>
      <c r="D2176"/>
      <c r="E2176"/>
      <c r="F2176"/>
    </row>
    <row r="2177" spans="1:6" ht="15" x14ac:dyDescent="0.25">
      <c r="A2177"/>
      <c r="B2177"/>
      <c r="C2177"/>
      <c r="D2177"/>
      <c r="E2177"/>
      <c r="F2177"/>
    </row>
    <row r="2178" spans="1:6" ht="15" x14ac:dyDescent="0.25">
      <c r="A2178"/>
      <c r="B2178"/>
      <c r="C2178"/>
      <c r="D2178"/>
      <c r="E2178"/>
      <c r="F2178"/>
    </row>
    <row r="2179" spans="1:6" ht="15" x14ac:dyDescent="0.25">
      <c r="A2179"/>
      <c r="B2179"/>
      <c r="C2179"/>
      <c r="D2179"/>
      <c r="E2179"/>
      <c r="F2179"/>
    </row>
    <row r="2180" spans="1:6" ht="15" x14ac:dyDescent="0.25">
      <c r="A2180"/>
      <c r="B2180"/>
      <c r="C2180"/>
      <c r="D2180"/>
      <c r="E2180"/>
      <c r="F2180"/>
    </row>
    <row r="2181" spans="1:6" ht="15" x14ac:dyDescent="0.25">
      <c r="A2181"/>
      <c r="B2181"/>
      <c r="C2181"/>
      <c r="D2181"/>
      <c r="E2181"/>
      <c r="F2181"/>
    </row>
    <row r="2182" spans="1:6" ht="15" x14ac:dyDescent="0.25">
      <c r="A2182"/>
      <c r="B2182"/>
      <c r="C2182"/>
      <c r="D2182"/>
      <c r="E2182"/>
      <c r="F2182"/>
    </row>
    <row r="2183" spans="1:6" ht="15" x14ac:dyDescent="0.25">
      <c r="A2183"/>
      <c r="B2183"/>
      <c r="C2183"/>
      <c r="D2183"/>
      <c r="E2183"/>
      <c r="F2183"/>
    </row>
    <row r="2184" spans="1:6" ht="15" x14ac:dyDescent="0.25">
      <c r="A2184"/>
      <c r="B2184"/>
      <c r="C2184"/>
      <c r="D2184"/>
      <c r="E2184"/>
      <c r="F2184"/>
    </row>
    <row r="2185" spans="1:6" ht="15" x14ac:dyDescent="0.25">
      <c r="A2185"/>
      <c r="B2185"/>
      <c r="C2185"/>
      <c r="D2185"/>
      <c r="E2185"/>
      <c r="F2185"/>
    </row>
    <row r="2186" spans="1:6" ht="15" x14ac:dyDescent="0.25">
      <c r="A2186"/>
      <c r="B2186"/>
      <c r="C2186"/>
      <c r="D2186"/>
      <c r="E2186"/>
      <c r="F2186"/>
    </row>
    <row r="2187" spans="1:6" ht="15" x14ac:dyDescent="0.25">
      <c r="A2187"/>
      <c r="B2187"/>
      <c r="C2187"/>
      <c r="D2187"/>
      <c r="E2187"/>
      <c r="F2187"/>
    </row>
    <row r="2188" spans="1:6" ht="15" x14ac:dyDescent="0.25">
      <c r="A2188"/>
      <c r="B2188"/>
      <c r="C2188"/>
      <c r="D2188"/>
      <c r="E2188"/>
      <c r="F2188"/>
    </row>
    <row r="2189" spans="1:6" ht="15" x14ac:dyDescent="0.25">
      <c r="A2189"/>
      <c r="B2189"/>
      <c r="C2189"/>
      <c r="D2189"/>
      <c r="E2189"/>
      <c r="F2189"/>
    </row>
    <row r="2190" spans="1:6" ht="15" x14ac:dyDescent="0.25">
      <c r="A2190"/>
      <c r="B2190"/>
      <c r="C2190"/>
      <c r="D2190"/>
      <c r="E2190"/>
      <c r="F2190"/>
    </row>
    <row r="2191" spans="1:6" ht="15" x14ac:dyDescent="0.25">
      <c r="A2191"/>
      <c r="B2191"/>
      <c r="C2191"/>
      <c r="D2191"/>
      <c r="E2191"/>
      <c r="F2191"/>
    </row>
    <row r="2192" spans="1:6" ht="15" x14ac:dyDescent="0.25">
      <c r="A2192"/>
      <c r="B2192"/>
      <c r="C2192"/>
      <c r="D2192"/>
      <c r="E2192"/>
      <c r="F2192"/>
    </row>
    <row r="2193" spans="1:6" ht="15" x14ac:dyDescent="0.25">
      <c r="A2193"/>
      <c r="B2193"/>
      <c r="C2193"/>
      <c r="D2193"/>
      <c r="E2193"/>
      <c r="F2193"/>
    </row>
    <row r="2194" spans="1:6" ht="15" x14ac:dyDescent="0.25">
      <c r="A2194"/>
      <c r="B2194"/>
      <c r="C2194"/>
      <c r="D2194"/>
      <c r="E2194"/>
      <c r="F2194"/>
    </row>
    <row r="2195" spans="1:6" ht="15" x14ac:dyDescent="0.25">
      <c r="A2195"/>
      <c r="B2195"/>
      <c r="C2195"/>
      <c r="D2195"/>
      <c r="E2195"/>
      <c r="F2195"/>
    </row>
    <row r="2196" spans="1:6" ht="15" x14ac:dyDescent="0.25">
      <c r="A2196"/>
      <c r="B2196"/>
      <c r="C2196"/>
      <c r="D2196"/>
      <c r="E2196"/>
      <c r="F2196"/>
    </row>
    <row r="2197" spans="1:6" ht="15" x14ac:dyDescent="0.25">
      <c r="A2197"/>
      <c r="B2197"/>
      <c r="C2197"/>
      <c r="D2197"/>
      <c r="E2197"/>
      <c r="F2197"/>
    </row>
    <row r="2198" spans="1:6" ht="15" x14ac:dyDescent="0.25">
      <c r="A2198"/>
      <c r="B2198"/>
      <c r="C2198"/>
      <c r="D2198"/>
      <c r="E2198"/>
      <c r="F2198"/>
    </row>
    <row r="2199" spans="1:6" ht="15" x14ac:dyDescent="0.25">
      <c r="A2199"/>
      <c r="B2199"/>
      <c r="C2199"/>
      <c r="D2199"/>
      <c r="E2199"/>
      <c r="F2199"/>
    </row>
    <row r="2200" spans="1:6" ht="15" x14ac:dyDescent="0.25">
      <c r="A2200"/>
      <c r="B2200"/>
      <c r="C2200"/>
      <c r="D2200"/>
      <c r="E2200"/>
      <c r="F2200"/>
    </row>
    <row r="2201" spans="1:6" ht="15" x14ac:dyDescent="0.25">
      <c r="A2201"/>
      <c r="B2201"/>
      <c r="C2201"/>
      <c r="D2201"/>
      <c r="E2201"/>
      <c r="F2201"/>
    </row>
    <row r="2202" spans="1:6" ht="15" x14ac:dyDescent="0.25">
      <c r="A2202"/>
      <c r="B2202"/>
      <c r="C2202"/>
      <c r="D2202"/>
      <c r="E2202"/>
      <c r="F2202"/>
    </row>
    <row r="2203" spans="1:6" ht="15" x14ac:dyDescent="0.25">
      <c r="A2203"/>
      <c r="B2203"/>
      <c r="C2203"/>
      <c r="D2203"/>
      <c r="E2203"/>
      <c r="F2203"/>
    </row>
    <row r="2204" spans="1:6" ht="15" x14ac:dyDescent="0.25">
      <c r="A2204"/>
      <c r="B2204"/>
      <c r="C2204"/>
      <c r="D2204"/>
      <c r="E2204"/>
      <c r="F2204"/>
    </row>
    <row r="2205" spans="1:6" ht="15" x14ac:dyDescent="0.25">
      <c r="A2205"/>
      <c r="B2205"/>
      <c r="C2205"/>
      <c r="D2205"/>
      <c r="E2205"/>
      <c r="F2205"/>
    </row>
    <row r="2206" spans="1:6" ht="15" x14ac:dyDescent="0.25">
      <c r="A2206"/>
      <c r="B2206"/>
      <c r="C2206"/>
      <c r="D2206"/>
      <c r="E2206"/>
      <c r="F2206"/>
    </row>
    <row r="2207" spans="1:6" ht="15" x14ac:dyDescent="0.25">
      <c r="A2207"/>
      <c r="B2207"/>
      <c r="C2207"/>
      <c r="D2207"/>
      <c r="E2207"/>
      <c r="F2207"/>
    </row>
    <row r="2208" spans="1:6" ht="15" x14ac:dyDescent="0.25">
      <c r="A2208"/>
      <c r="B2208"/>
      <c r="C2208"/>
      <c r="D2208"/>
      <c r="E2208"/>
      <c r="F2208"/>
    </row>
    <row r="2209" spans="1:6" ht="15" x14ac:dyDescent="0.25">
      <c r="A2209"/>
      <c r="B2209"/>
      <c r="C2209"/>
      <c r="D2209"/>
      <c r="E2209"/>
      <c r="F2209"/>
    </row>
    <row r="2210" spans="1:6" ht="15" x14ac:dyDescent="0.25">
      <c r="A2210"/>
      <c r="B2210"/>
      <c r="C2210"/>
      <c r="D2210"/>
      <c r="E2210"/>
      <c r="F2210"/>
    </row>
    <row r="2211" spans="1:6" ht="15" x14ac:dyDescent="0.25">
      <c r="A2211"/>
      <c r="B2211"/>
      <c r="C2211"/>
      <c r="D2211"/>
      <c r="E2211"/>
      <c r="F2211"/>
    </row>
    <row r="2212" spans="1:6" ht="15" x14ac:dyDescent="0.25">
      <c r="A2212"/>
      <c r="B2212"/>
      <c r="C2212"/>
      <c r="D2212"/>
      <c r="E2212"/>
      <c r="F2212"/>
    </row>
    <row r="2213" spans="1:6" ht="15" x14ac:dyDescent="0.25">
      <c r="A2213"/>
      <c r="B2213"/>
      <c r="C2213"/>
      <c r="D2213"/>
      <c r="E2213"/>
      <c r="F2213"/>
    </row>
    <row r="2214" spans="1:6" ht="15" x14ac:dyDescent="0.25">
      <c r="A2214"/>
      <c r="B2214"/>
      <c r="C2214"/>
      <c r="D2214"/>
      <c r="E2214"/>
      <c r="F2214"/>
    </row>
    <row r="2215" spans="1:6" ht="15" x14ac:dyDescent="0.25">
      <c r="A2215"/>
      <c r="B2215"/>
      <c r="C2215"/>
      <c r="D2215"/>
      <c r="E2215"/>
      <c r="F2215"/>
    </row>
    <row r="2216" spans="1:6" ht="15" x14ac:dyDescent="0.25">
      <c r="A2216"/>
      <c r="B2216"/>
      <c r="C2216"/>
      <c r="D2216"/>
      <c r="E2216"/>
      <c r="F2216"/>
    </row>
    <row r="2217" spans="1:6" ht="15" x14ac:dyDescent="0.25">
      <c r="A2217"/>
      <c r="B2217"/>
      <c r="C2217"/>
      <c r="D2217"/>
      <c r="E2217"/>
      <c r="F2217"/>
    </row>
    <row r="2218" spans="1:6" ht="15" x14ac:dyDescent="0.25">
      <c r="A2218"/>
      <c r="B2218"/>
      <c r="C2218"/>
      <c r="D2218"/>
      <c r="E2218"/>
      <c r="F2218"/>
    </row>
    <row r="2219" spans="1:6" ht="15" x14ac:dyDescent="0.25">
      <c r="A2219"/>
      <c r="B2219"/>
      <c r="C2219"/>
      <c r="D2219"/>
      <c r="E2219"/>
      <c r="F2219"/>
    </row>
    <row r="2220" spans="1:6" ht="15" x14ac:dyDescent="0.25">
      <c r="A2220"/>
      <c r="B2220"/>
      <c r="C2220"/>
      <c r="D2220"/>
      <c r="E2220"/>
      <c r="F2220"/>
    </row>
    <row r="2221" spans="1:6" ht="15" x14ac:dyDescent="0.25">
      <c r="A2221"/>
      <c r="B2221"/>
      <c r="C2221"/>
      <c r="D2221"/>
      <c r="E2221"/>
      <c r="F2221"/>
    </row>
    <row r="2222" spans="1:6" ht="15" x14ac:dyDescent="0.25">
      <c r="A2222"/>
      <c r="B2222"/>
      <c r="C2222"/>
      <c r="D2222"/>
      <c r="E2222"/>
      <c r="F2222"/>
    </row>
    <row r="2223" spans="1:6" ht="15" x14ac:dyDescent="0.25">
      <c r="A2223"/>
      <c r="B2223"/>
      <c r="C2223"/>
      <c r="D2223"/>
      <c r="E2223"/>
      <c r="F2223"/>
    </row>
    <row r="2224" spans="1:6" ht="15" x14ac:dyDescent="0.25">
      <c r="A2224"/>
      <c r="B2224"/>
      <c r="C2224"/>
      <c r="D2224"/>
      <c r="E2224"/>
      <c r="F2224"/>
    </row>
    <row r="2225" spans="1:6" ht="15" x14ac:dyDescent="0.25">
      <c r="A2225"/>
      <c r="B2225"/>
      <c r="C2225"/>
      <c r="D2225"/>
      <c r="E2225"/>
      <c r="F2225"/>
    </row>
    <row r="2226" spans="1:6" ht="15" x14ac:dyDescent="0.25">
      <c r="A2226"/>
      <c r="B2226"/>
      <c r="C2226"/>
      <c r="D2226"/>
      <c r="E2226"/>
      <c r="F2226"/>
    </row>
    <row r="2227" spans="1:6" ht="15" x14ac:dyDescent="0.25">
      <c r="A2227"/>
      <c r="B2227"/>
      <c r="C2227"/>
      <c r="D2227"/>
      <c r="E2227"/>
      <c r="F2227"/>
    </row>
    <row r="2228" spans="1:6" ht="15" x14ac:dyDescent="0.25">
      <c r="A2228"/>
      <c r="B2228"/>
      <c r="C2228"/>
      <c r="D2228"/>
      <c r="E2228"/>
      <c r="F2228"/>
    </row>
    <row r="2229" spans="1:6" ht="15" x14ac:dyDescent="0.25">
      <c r="A2229"/>
      <c r="B2229"/>
      <c r="C2229"/>
      <c r="D2229"/>
      <c r="E2229"/>
      <c r="F2229"/>
    </row>
    <row r="2230" spans="1:6" ht="15" x14ac:dyDescent="0.25">
      <c r="A2230"/>
      <c r="B2230"/>
      <c r="C2230"/>
      <c r="D2230"/>
      <c r="E2230"/>
      <c r="F2230"/>
    </row>
    <row r="2231" spans="1:6" ht="15" x14ac:dyDescent="0.25">
      <c r="A2231"/>
      <c r="B2231"/>
      <c r="C2231"/>
      <c r="D2231"/>
      <c r="E2231"/>
      <c r="F2231"/>
    </row>
    <row r="2232" spans="1:6" ht="15" x14ac:dyDescent="0.25">
      <c r="A2232"/>
      <c r="B2232"/>
      <c r="C2232"/>
      <c r="D2232"/>
      <c r="E2232"/>
      <c r="F2232"/>
    </row>
    <row r="2233" spans="1:6" ht="15" x14ac:dyDescent="0.25">
      <c r="A2233"/>
      <c r="B2233"/>
      <c r="C2233"/>
      <c r="D2233"/>
      <c r="E2233"/>
      <c r="F2233"/>
    </row>
    <row r="2234" spans="1:6" ht="15" x14ac:dyDescent="0.25">
      <c r="A2234"/>
      <c r="B2234"/>
      <c r="C2234"/>
      <c r="D2234"/>
      <c r="E2234"/>
      <c r="F2234"/>
    </row>
    <row r="2235" spans="1:6" ht="15" x14ac:dyDescent="0.25">
      <c r="A2235"/>
      <c r="B2235"/>
      <c r="C2235"/>
      <c r="D2235"/>
      <c r="E2235"/>
      <c r="F2235"/>
    </row>
    <row r="2236" spans="1:6" ht="15" x14ac:dyDescent="0.25">
      <c r="A2236"/>
      <c r="B2236"/>
      <c r="C2236"/>
      <c r="D2236"/>
      <c r="E2236"/>
      <c r="F2236"/>
    </row>
    <row r="2237" spans="1:6" ht="15" x14ac:dyDescent="0.25">
      <c r="A2237"/>
      <c r="B2237"/>
      <c r="C2237"/>
      <c r="D2237"/>
      <c r="E2237"/>
      <c r="F2237"/>
    </row>
    <row r="2238" spans="1:6" ht="15" x14ac:dyDescent="0.25">
      <c r="A2238"/>
      <c r="B2238"/>
      <c r="C2238"/>
      <c r="D2238"/>
      <c r="E2238"/>
      <c r="F2238"/>
    </row>
    <row r="2239" spans="1:6" ht="15" x14ac:dyDescent="0.25">
      <c r="A2239"/>
      <c r="B2239"/>
      <c r="C2239"/>
      <c r="D2239"/>
      <c r="E2239"/>
      <c r="F2239"/>
    </row>
    <row r="2240" spans="1:6" ht="15" x14ac:dyDescent="0.25">
      <c r="A2240"/>
      <c r="B2240"/>
      <c r="C2240"/>
      <c r="D2240"/>
      <c r="E2240"/>
      <c r="F2240"/>
    </row>
    <row r="2241" spans="1:6" ht="15" x14ac:dyDescent="0.25">
      <c r="A2241"/>
      <c r="B2241"/>
      <c r="C2241"/>
      <c r="D2241"/>
      <c r="E2241"/>
      <c r="F2241"/>
    </row>
    <row r="2242" spans="1:6" ht="15" x14ac:dyDescent="0.25">
      <c r="A2242"/>
      <c r="B2242"/>
      <c r="C2242"/>
      <c r="D2242"/>
      <c r="E2242"/>
      <c r="F2242"/>
    </row>
    <row r="2243" spans="1:6" ht="15" x14ac:dyDescent="0.25">
      <c r="A2243"/>
      <c r="B2243"/>
      <c r="C2243"/>
      <c r="D2243"/>
      <c r="E2243"/>
      <c r="F2243"/>
    </row>
    <row r="2244" spans="1:6" ht="15" x14ac:dyDescent="0.25">
      <c r="A2244"/>
      <c r="B2244"/>
      <c r="C2244"/>
      <c r="D2244"/>
      <c r="E2244"/>
      <c r="F2244"/>
    </row>
    <row r="2245" spans="1:6" ht="15" x14ac:dyDescent="0.25">
      <c r="A2245"/>
      <c r="B2245"/>
      <c r="C2245"/>
      <c r="D2245"/>
      <c r="E2245"/>
      <c r="F2245"/>
    </row>
    <row r="2246" spans="1:6" ht="15" x14ac:dyDescent="0.25">
      <c r="A2246"/>
      <c r="B2246"/>
      <c r="C2246"/>
      <c r="D2246"/>
      <c r="E2246"/>
      <c r="F2246"/>
    </row>
    <row r="2247" spans="1:6" ht="15" x14ac:dyDescent="0.25">
      <c r="A2247"/>
      <c r="B2247"/>
      <c r="C2247"/>
      <c r="D2247"/>
      <c r="E2247"/>
      <c r="F2247"/>
    </row>
    <row r="2248" spans="1:6" ht="15" x14ac:dyDescent="0.25">
      <c r="A2248"/>
      <c r="B2248"/>
      <c r="C2248"/>
      <c r="D2248"/>
      <c r="E2248"/>
      <c r="F2248"/>
    </row>
    <row r="2249" spans="1:6" ht="15" x14ac:dyDescent="0.25">
      <c r="A2249"/>
      <c r="B2249"/>
      <c r="C2249"/>
      <c r="D2249"/>
      <c r="E2249"/>
      <c r="F2249"/>
    </row>
    <row r="2250" spans="1:6" ht="15" x14ac:dyDescent="0.25">
      <c r="A2250"/>
      <c r="B2250"/>
      <c r="C2250"/>
      <c r="D2250"/>
      <c r="E2250"/>
      <c r="F2250"/>
    </row>
    <row r="2251" spans="1:6" ht="15" x14ac:dyDescent="0.25">
      <c r="A2251"/>
      <c r="B2251"/>
      <c r="C2251"/>
      <c r="D2251"/>
      <c r="E2251"/>
      <c r="F2251"/>
    </row>
    <row r="2252" spans="1:6" ht="15" x14ac:dyDescent="0.25">
      <c r="A2252"/>
      <c r="B2252"/>
      <c r="C2252"/>
      <c r="D2252"/>
      <c r="E2252"/>
      <c r="F2252"/>
    </row>
    <row r="2253" spans="1:6" ht="15" x14ac:dyDescent="0.25">
      <c r="A2253"/>
      <c r="B2253"/>
      <c r="C2253"/>
      <c r="D2253"/>
      <c r="E2253"/>
      <c r="F2253"/>
    </row>
    <row r="2254" spans="1:6" ht="15" x14ac:dyDescent="0.25">
      <c r="A2254"/>
      <c r="B2254"/>
      <c r="C2254"/>
      <c r="D2254"/>
      <c r="E2254"/>
      <c r="F2254"/>
    </row>
    <row r="2255" spans="1:6" ht="15" x14ac:dyDescent="0.25">
      <c r="A2255"/>
      <c r="B2255"/>
      <c r="C2255"/>
      <c r="D2255"/>
      <c r="E2255"/>
      <c r="F2255"/>
    </row>
    <row r="2256" spans="1:6" ht="15" x14ac:dyDescent="0.25">
      <c r="A2256"/>
      <c r="B2256"/>
      <c r="C2256"/>
      <c r="D2256"/>
      <c r="E2256"/>
      <c r="F2256"/>
    </row>
    <row r="2257" spans="1:6" ht="15" x14ac:dyDescent="0.25">
      <c r="A2257"/>
      <c r="B2257"/>
      <c r="C2257"/>
      <c r="D2257"/>
      <c r="E2257"/>
      <c r="F2257"/>
    </row>
    <row r="2258" spans="1:6" ht="15" x14ac:dyDescent="0.25">
      <c r="A2258"/>
      <c r="B2258"/>
      <c r="C2258"/>
      <c r="D2258"/>
      <c r="E2258"/>
      <c r="F2258"/>
    </row>
    <row r="2259" spans="1:6" ht="15" x14ac:dyDescent="0.25">
      <c r="A2259"/>
      <c r="B2259"/>
      <c r="C2259"/>
      <c r="D2259"/>
      <c r="E2259"/>
      <c r="F2259"/>
    </row>
    <row r="2260" spans="1:6" ht="15" x14ac:dyDescent="0.25">
      <c r="A2260"/>
      <c r="B2260"/>
      <c r="C2260"/>
      <c r="D2260"/>
      <c r="E2260"/>
      <c r="F2260"/>
    </row>
    <row r="2261" spans="1:6" ht="15" x14ac:dyDescent="0.25">
      <c r="A2261"/>
      <c r="B2261"/>
      <c r="C2261"/>
      <c r="D2261"/>
      <c r="E2261"/>
      <c r="F2261"/>
    </row>
    <row r="2262" spans="1:6" ht="15" x14ac:dyDescent="0.25">
      <c r="A2262"/>
      <c r="B2262"/>
      <c r="C2262"/>
      <c r="D2262"/>
      <c r="E2262"/>
      <c r="F2262"/>
    </row>
    <row r="2263" spans="1:6" ht="15" x14ac:dyDescent="0.25">
      <c r="A2263"/>
      <c r="B2263"/>
      <c r="C2263"/>
      <c r="D2263"/>
      <c r="E2263"/>
      <c r="F2263"/>
    </row>
    <row r="2264" spans="1:6" ht="15" x14ac:dyDescent="0.25">
      <c r="A2264"/>
      <c r="B2264"/>
      <c r="C2264"/>
      <c r="D2264"/>
      <c r="E2264"/>
      <c r="F2264"/>
    </row>
    <row r="2265" spans="1:6" ht="15" x14ac:dyDescent="0.25">
      <c r="A2265"/>
      <c r="B2265"/>
      <c r="C2265"/>
      <c r="D2265"/>
      <c r="E2265"/>
      <c r="F2265"/>
    </row>
    <row r="2266" spans="1:6" ht="15" x14ac:dyDescent="0.25">
      <c r="A2266"/>
      <c r="B2266"/>
      <c r="C2266"/>
      <c r="D2266"/>
      <c r="E2266"/>
      <c r="F2266"/>
    </row>
    <row r="2267" spans="1:6" ht="15" x14ac:dyDescent="0.25">
      <c r="A2267"/>
      <c r="B2267"/>
      <c r="C2267"/>
      <c r="D2267"/>
      <c r="E2267"/>
      <c r="F2267"/>
    </row>
    <row r="2268" spans="1:6" ht="15" x14ac:dyDescent="0.25">
      <c r="A2268"/>
      <c r="B2268"/>
      <c r="C2268"/>
      <c r="D2268"/>
      <c r="E2268"/>
      <c r="F2268"/>
    </row>
    <row r="2269" spans="1:6" ht="15" x14ac:dyDescent="0.25">
      <c r="A2269"/>
      <c r="B2269"/>
      <c r="C2269"/>
      <c r="D2269"/>
      <c r="E2269"/>
      <c r="F2269"/>
    </row>
    <row r="2270" spans="1:6" ht="15" x14ac:dyDescent="0.25">
      <c r="A2270"/>
      <c r="B2270"/>
      <c r="C2270"/>
      <c r="D2270"/>
      <c r="E2270"/>
      <c r="F2270"/>
    </row>
    <row r="2271" spans="1:6" ht="15" x14ac:dyDescent="0.25">
      <c r="A2271"/>
      <c r="B2271"/>
      <c r="C2271"/>
      <c r="D2271"/>
      <c r="E2271"/>
      <c r="F2271"/>
    </row>
    <row r="2272" spans="1:6" ht="15" x14ac:dyDescent="0.25">
      <c r="A2272"/>
      <c r="B2272"/>
      <c r="C2272"/>
      <c r="D2272"/>
      <c r="E2272"/>
      <c r="F2272"/>
    </row>
    <row r="2273" spans="1:6" ht="15" x14ac:dyDescent="0.25">
      <c r="A2273"/>
      <c r="B2273"/>
      <c r="C2273"/>
      <c r="D2273"/>
      <c r="E2273"/>
      <c r="F2273"/>
    </row>
    <row r="2274" spans="1:6" ht="15" x14ac:dyDescent="0.25">
      <c r="A2274"/>
      <c r="B2274"/>
      <c r="C2274"/>
      <c r="D2274"/>
      <c r="E2274"/>
      <c r="F2274"/>
    </row>
    <row r="2275" spans="1:6" ht="15" x14ac:dyDescent="0.25">
      <c r="A2275"/>
      <c r="B2275"/>
      <c r="C2275"/>
      <c r="D2275"/>
      <c r="E2275"/>
      <c r="F2275"/>
    </row>
    <row r="2276" spans="1:6" ht="15" x14ac:dyDescent="0.25">
      <c r="A2276"/>
      <c r="B2276"/>
      <c r="C2276"/>
      <c r="D2276"/>
      <c r="E2276"/>
      <c r="F2276"/>
    </row>
    <row r="2277" spans="1:6" ht="15" x14ac:dyDescent="0.25">
      <c r="A2277"/>
      <c r="B2277"/>
      <c r="C2277"/>
      <c r="D2277"/>
      <c r="E2277"/>
      <c r="F2277"/>
    </row>
    <row r="2278" spans="1:6" ht="15" x14ac:dyDescent="0.25">
      <c r="A2278"/>
      <c r="B2278"/>
      <c r="C2278"/>
      <c r="D2278"/>
      <c r="E2278"/>
      <c r="F2278"/>
    </row>
    <row r="2279" spans="1:6" ht="15" x14ac:dyDescent="0.25">
      <c r="A2279"/>
      <c r="B2279"/>
      <c r="C2279"/>
      <c r="D2279"/>
      <c r="E2279"/>
      <c r="F2279"/>
    </row>
    <row r="2280" spans="1:6" ht="15" x14ac:dyDescent="0.25">
      <c r="A2280"/>
      <c r="B2280"/>
      <c r="C2280"/>
      <c r="D2280"/>
      <c r="E2280"/>
      <c r="F2280"/>
    </row>
    <row r="2281" spans="1:6" ht="15" x14ac:dyDescent="0.25">
      <c r="A2281"/>
      <c r="B2281"/>
      <c r="C2281"/>
      <c r="D2281"/>
      <c r="E2281"/>
      <c r="F2281"/>
    </row>
    <row r="2282" spans="1:6" ht="15" x14ac:dyDescent="0.25">
      <c r="A2282"/>
      <c r="B2282"/>
      <c r="C2282"/>
      <c r="D2282"/>
      <c r="E2282"/>
      <c r="F2282"/>
    </row>
    <row r="2283" spans="1:6" ht="15" x14ac:dyDescent="0.25">
      <c r="A2283"/>
      <c r="B2283"/>
      <c r="C2283"/>
      <c r="D2283"/>
      <c r="E2283"/>
      <c r="F2283"/>
    </row>
    <row r="2284" spans="1:6" ht="15" x14ac:dyDescent="0.25">
      <c r="A2284"/>
      <c r="B2284"/>
      <c r="C2284"/>
      <c r="D2284"/>
      <c r="E2284"/>
      <c r="F2284"/>
    </row>
    <row r="2285" spans="1:6" ht="15" x14ac:dyDescent="0.25">
      <c r="A2285"/>
      <c r="B2285"/>
      <c r="C2285"/>
      <c r="D2285"/>
      <c r="E2285"/>
      <c r="F2285"/>
    </row>
    <row r="2286" spans="1:6" ht="15" x14ac:dyDescent="0.25">
      <c r="A2286"/>
      <c r="B2286"/>
      <c r="C2286"/>
      <c r="D2286"/>
      <c r="E2286"/>
      <c r="F2286"/>
    </row>
    <row r="2287" spans="1:6" ht="15" x14ac:dyDescent="0.25">
      <c r="A2287"/>
      <c r="B2287"/>
      <c r="C2287"/>
      <c r="D2287"/>
      <c r="E2287"/>
      <c r="F2287"/>
    </row>
    <row r="2288" spans="1:6" ht="15" x14ac:dyDescent="0.25">
      <c r="A2288"/>
      <c r="B2288"/>
      <c r="C2288"/>
      <c r="D2288"/>
      <c r="E2288"/>
      <c r="F2288"/>
    </row>
    <row r="2289" spans="1:6" ht="15" x14ac:dyDescent="0.25">
      <c r="A2289"/>
      <c r="B2289"/>
      <c r="C2289"/>
      <c r="D2289"/>
      <c r="E2289"/>
      <c r="F2289"/>
    </row>
    <row r="2290" spans="1:6" ht="15" x14ac:dyDescent="0.25">
      <c r="A2290"/>
      <c r="B2290"/>
      <c r="C2290"/>
      <c r="D2290"/>
      <c r="E2290"/>
      <c r="F2290"/>
    </row>
    <row r="2291" spans="1:6" ht="15" x14ac:dyDescent="0.25">
      <c r="A2291"/>
      <c r="B2291"/>
      <c r="C2291"/>
      <c r="D2291"/>
      <c r="E2291"/>
      <c r="F2291"/>
    </row>
    <row r="2292" spans="1:6" ht="15" x14ac:dyDescent="0.25">
      <c r="A2292"/>
      <c r="B2292"/>
      <c r="C2292"/>
      <c r="D2292"/>
      <c r="E2292"/>
      <c r="F2292"/>
    </row>
    <row r="2293" spans="1:6" ht="15" x14ac:dyDescent="0.25">
      <c r="A2293"/>
      <c r="B2293"/>
      <c r="C2293"/>
      <c r="D2293"/>
      <c r="E2293"/>
      <c r="F2293"/>
    </row>
    <row r="2294" spans="1:6" ht="15" x14ac:dyDescent="0.25">
      <c r="A2294"/>
      <c r="B2294"/>
      <c r="C2294"/>
      <c r="D2294"/>
      <c r="E2294"/>
      <c r="F2294"/>
    </row>
    <row r="2295" spans="1:6" ht="15" x14ac:dyDescent="0.25">
      <c r="A2295"/>
      <c r="B2295"/>
      <c r="C2295"/>
      <c r="D2295"/>
      <c r="E2295"/>
      <c r="F2295"/>
    </row>
    <row r="2296" spans="1:6" ht="15" x14ac:dyDescent="0.25">
      <c r="A2296"/>
      <c r="B2296"/>
      <c r="C2296"/>
      <c r="D2296"/>
      <c r="E2296"/>
      <c r="F2296"/>
    </row>
    <row r="2297" spans="1:6" ht="15" x14ac:dyDescent="0.25">
      <c r="A2297"/>
      <c r="B2297"/>
      <c r="C2297"/>
      <c r="D2297"/>
      <c r="E2297"/>
      <c r="F2297"/>
    </row>
    <row r="2298" spans="1:6" ht="15" x14ac:dyDescent="0.25">
      <c r="A2298"/>
      <c r="B2298"/>
      <c r="C2298"/>
      <c r="D2298"/>
      <c r="E2298"/>
      <c r="F2298"/>
    </row>
    <row r="2299" spans="1:6" ht="15" x14ac:dyDescent="0.25">
      <c r="A2299"/>
      <c r="B2299"/>
      <c r="C2299"/>
      <c r="D2299"/>
      <c r="E2299"/>
      <c r="F2299"/>
    </row>
    <row r="2300" spans="1:6" ht="15" x14ac:dyDescent="0.25">
      <c r="A2300"/>
      <c r="B2300"/>
      <c r="C2300"/>
      <c r="D2300"/>
      <c r="E2300"/>
      <c r="F2300"/>
    </row>
    <row r="2301" spans="1:6" ht="15" x14ac:dyDescent="0.25">
      <c r="A2301"/>
      <c r="B2301"/>
      <c r="C2301"/>
      <c r="D2301"/>
      <c r="E2301"/>
      <c r="F2301"/>
    </row>
    <row r="2302" spans="1:6" ht="15" x14ac:dyDescent="0.25">
      <c r="A2302"/>
      <c r="B2302"/>
      <c r="C2302"/>
      <c r="D2302"/>
      <c r="E2302"/>
      <c r="F2302"/>
    </row>
    <row r="2303" spans="1:6" ht="15" x14ac:dyDescent="0.25">
      <c r="A2303"/>
      <c r="B2303"/>
      <c r="C2303"/>
      <c r="D2303"/>
      <c r="E2303"/>
      <c r="F2303"/>
    </row>
    <row r="2304" spans="1:6" ht="15" x14ac:dyDescent="0.25">
      <c r="A2304"/>
      <c r="B2304"/>
      <c r="C2304"/>
      <c r="D2304"/>
      <c r="E2304"/>
      <c r="F2304"/>
    </row>
    <row r="2305" spans="1:6" ht="15" x14ac:dyDescent="0.25">
      <c r="A2305"/>
      <c r="B2305"/>
      <c r="C2305"/>
      <c r="D2305"/>
      <c r="E2305"/>
      <c r="F2305"/>
    </row>
    <row r="2306" spans="1:6" ht="15" x14ac:dyDescent="0.25">
      <c r="A2306"/>
      <c r="B2306"/>
      <c r="C2306"/>
      <c r="D2306"/>
      <c r="E2306"/>
      <c r="F2306"/>
    </row>
    <row r="2307" spans="1:6" ht="15" x14ac:dyDescent="0.25">
      <c r="A2307"/>
      <c r="B2307"/>
      <c r="C2307"/>
      <c r="D2307"/>
      <c r="E2307"/>
      <c r="F2307"/>
    </row>
    <row r="2308" spans="1:6" ht="15" x14ac:dyDescent="0.25">
      <c r="A2308"/>
      <c r="B2308"/>
      <c r="C2308"/>
      <c r="D2308"/>
      <c r="E2308"/>
      <c r="F2308"/>
    </row>
    <row r="2309" spans="1:6" ht="15" x14ac:dyDescent="0.25">
      <c r="A2309"/>
      <c r="B2309"/>
      <c r="C2309"/>
      <c r="D2309"/>
      <c r="E2309"/>
      <c r="F2309"/>
    </row>
    <row r="2310" spans="1:6" ht="15" x14ac:dyDescent="0.25">
      <c r="A2310"/>
      <c r="B2310"/>
      <c r="C2310"/>
      <c r="D2310"/>
      <c r="E2310"/>
      <c r="F2310"/>
    </row>
    <row r="2311" spans="1:6" ht="15" x14ac:dyDescent="0.25">
      <c r="A2311"/>
      <c r="B2311"/>
      <c r="C2311"/>
      <c r="D2311"/>
      <c r="E2311"/>
      <c r="F2311"/>
    </row>
    <row r="2312" spans="1:6" ht="15" x14ac:dyDescent="0.25">
      <c r="A2312"/>
      <c r="B2312"/>
      <c r="C2312"/>
      <c r="D2312"/>
      <c r="E2312"/>
      <c r="F2312"/>
    </row>
    <row r="2313" spans="1:6" ht="15" x14ac:dyDescent="0.25">
      <c r="A2313"/>
      <c r="B2313"/>
      <c r="C2313"/>
      <c r="D2313"/>
      <c r="E2313"/>
      <c r="F2313"/>
    </row>
    <row r="2314" spans="1:6" ht="15" x14ac:dyDescent="0.25">
      <c r="A2314"/>
      <c r="B2314"/>
      <c r="C2314"/>
      <c r="D2314"/>
      <c r="E2314"/>
      <c r="F2314"/>
    </row>
    <row r="2315" spans="1:6" ht="15" x14ac:dyDescent="0.25">
      <c r="A2315"/>
      <c r="B2315"/>
      <c r="C2315"/>
      <c r="D2315"/>
      <c r="E2315"/>
      <c r="F2315"/>
    </row>
    <row r="2316" spans="1:6" ht="15" x14ac:dyDescent="0.25">
      <c r="A2316"/>
      <c r="B2316"/>
      <c r="C2316"/>
      <c r="D2316"/>
      <c r="E2316"/>
      <c r="F2316"/>
    </row>
    <row r="2317" spans="1:6" ht="15" x14ac:dyDescent="0.25">
      <c r="A2317"/>
      <c r="B2317"/>
      <c r="C2317"/>
      <c r="D2317"/>
      <c r="E2317"/>
      <c r="F2317"/>
    </row>
    <row r="2318" spans="1:6" ht="15" x14ac:dyDescent="0.25">
      <c r="A2318"/>
      <c r="B2318"/>
      <c r="C2318"/>
      <c r="D2318"/>
      <c r="E2318"/>
      <c r="F2318"/>
    </row>
    <row r="2319" spans="1:6" ht="15" x14ac:dyDescent="0.25">
      <c r="A2319"/>
      <c r="B2319"/>
      <c r="C2319"/>
      <c r="D2319"/>
      <c r="E2319"/>
      <c r="F2319"/>
    </row>
    <row r="2320" spans="1:6" ht="15" x14ac:dyDescent="0.25">
      <c r="A2320"/>
      <c r="B2320"/>
      <c r="C2320"/>
      <c r="D2320"/>
      <c r="E2320"/>
      <c r="F2320"/>
    </row>
    <row r="2321" spans="1:6" ht="15" x14ac:dyDescent="0.25">
      <c r="A2321"/>
      <c r="B2321"/>
      <c r="C2321"/>
      <c r="D2321"/>
      <c r="E2321"/>
      <c r="F2321"/>
    </row>
    <row r="2322" spans="1:6" ht="15" x14ac:dyDescent="0.25">
      <c r="A2322"/>
      <c r="B2322"/>
      <c r="C2322"/>
      <c r="D2322"/>
      <c r="E2322"/>
      <c r="F2322"/>
    </row>
    <row r="2323" spans="1:6" ht="15" x14ac:dyDescent="0.25">
      <c r="A2323"/>
      <c r="B2323"/>
      <c r="C2323"/>
      <c r="D2323"/>
      <c r="E2323"/>
      <c r="F2323"/>
    </row>
    <row r="2324" spans="1:6" ht="15" x14ac:dyDescent="0.25">
      <c r="A2324"/>
      <c r="B2324"/>
      <c r="C2324"/>
      <c r="D2324"/>
      <c r="E2324"/>
      <c r="F2324"/>
    </row>
    <row r="2325" spans="1:6" ht="15" x14ac:dyDescent="0.25">
      <c r="A2325"/>
      <c r="B2325"/>
      <c r="C2325"/>
      <c r="D2325"/>
      <c r="E2325"/>
      <c r="F2325"/>
    </row>
    <row r="2326" spans="1:6" ht="15" x14ac:dyDescent="0.25">
      <c r="A2326"/>
      <c r="B2326"/>
      <c r="C2326"/>
      <c r="D2326"/>
      <c r="E2326"/>
      <c r="F2326"/>
    </row>
    <row r="2327" spans="1:6" ht="15" x14ac:dyDescent="0.25">
      <c r="A2327"/>
      <c r="B2327"/>
      <c r="C2327"/>
      <c r="D2327"/>
      <c r="E2327"/>
      <c r="F2327"/>
    </row>
    <row r="2328" spans="1:6" ht="15" x14ac:dyDescent="0.25">
      <c r="A2328"/>
      <c r="B2328"/>
      <c r="C2328"/>
      <c r="D2328"/>
      <c r="E2328"/>
      <c r="F2328"/>
    </row>
    <row r="2329" spans="1:6" ht="15" x14ac:dyDescent="0.25">
      <c r="A2329"/>
      <c r="B2329"/>
      <c r="C2329"/>
      <c r="D2329"/>
      <c r="E2329"/>
      <c r="F2329"/>
    </row>
    <row r="2330" spans="1:6" ht="15" x14ac:dyDescent="0.25">
      <c r="A2330"/>
      <c r="B2330"/>
      <c r="C2330"/>
      <c r="D2330"/>
      <c r="E2330"/>
      <c r="F2330"/>
    </row>
    <row r="2331" spans="1:6" ht="15" x14ac:dyDescent="0.25">
      <c r="A2331"/>
      <c r="B2331"/>
      <c r="C2331"/>
      <c r="D2331"/>
      <c r="E2331"/>
      <c r="F2331"/>
    </row>
    <row r="2332" spans="1:6" ht="15" x14ac:dyDescent="0.25">
      <c r="A2332"/>
      <c r="B2332"/>
      <c r="C2332"/>
      <c r="D2332"/>
      <c r="E2332"/>
      <c r="F2332"/>
    </row>
    <row r="2333" spans="1:6" ht="15" x14ac:dyDescent="0.25">
      <c r="A2333"/>
      <c r="B2333"/>
      <c r="C2333"/>
      <c r="D2333"/>
      <c r="E2333"/>
      <c r="F2333"/>
    </row>
    <row r="2334" spans="1:6" ht="15" x14ac:dyDescent="0.25">
      <c r="A2334"/>
      <c r="B2334"/>
      <c r="C2334"/>
      <c r="D2334"/>
      <c r="E2334"/>
      <c r="F2334"/>
    </row>
    <row r="2335" spans="1:6" ht="15" x14ac:dyDescent="0.25">
      <c r="A2335"/>
      <c r="B2335"/>
      <c r="C2335"/>
      <c r="D2335"/>
      <c r="E2335"/>
      <c r="F2335"/>
    </row>
    <row r="2336" spans="1:6" ht="15" x14ac:dyDescent="0.25">
      <c r="A2336"/>
      <c r="B2336"/>
      <c r="C2336"/>
      <c r="D2336"/>
      <c r="E2336"/>
      <c r="F2336"/>
    </row>
    <row r="2337" spans="1:6" ht="15" x14ac:dyDescent="0.25">
      <c r="A2337"/>
      <c r="B2337"/>
      <c r="C2337"/>
      <c r="D2337"/>
      <c r="E2337"/>
      <c r="F2337"/>
    </row>
    <row r="2338" spans="1:6" ht="15" x14ac:dyDescent="0.25">
      <c r="A2338"/>
      <c r="B2338"/>
      <c r="C2338"/>
      <c r="D2338"/>
      <c r="E2338"/>
      <c r="F2338"/>
    </row>
    <row r="2339" spans="1:6" ht="15" x14ac:dyDescent="0.25">
      <c r="A2339"/>
      <c r="B2339"/>
      <c r="C2339"/>
      <c r="D2339"/>
      <c r="E2339"/>
      <c r="F2339"/>
    </row>
    <row r="2340" spans="1:6" ht="15" x14ac:dyDescent="0.25">
      <c r="A2340"/>
      <c r="B2340"/>
      <c r="C2340"/>
      <c r="D2340"/>
      <c r="E2340"/>
      <c r="F2340"/>
    </row>
    <row r="2341" spans="1:6" ht="15" x14ac:dyDescent="0.25">
      <c r="A2341"/>
      <c r="B2341"/>
      <c r="C2341"/>
      <c r="D2341"/>
      <c r="E2341"/>
      <c r="F2341"/>
    </row>
    <row r="2342" spans="1:6" ht="15" x14ac:dyDescent="0.25">
      <c r="A2342"/>
      <c r="B2342"/>
      <c r="C2342"/>
      <c r="D2342"/>
      <c r="E2342"/>
      <c r="F2342"/>
    </row>
    <row r="2343" spans="1:6" ht="15" x14ac:dyDescent="0.25">
      <c r="A2343"/>
      <c r="B2343"/>
      <c r="C2343"/>
      <c r="D2343"/>
      <c r="E2343"/>
      <c r="F2343"/>
    </row>
    <row r="2344" spans="1:6" ht="15" x14ac:dyDescent="0.25">
      <c r="A2344"/>
      <c r="B2344"/>
      <c r="C2344"/>
      <c r="D2344"/>
      <c r="E2344"/>
      <c r="F2344"/>
    </row>
    <row r="2345" spans="1:6" ht="15" x14ac:dyDescent="0.25">
      <c r="A2345"/>
      <c r="B2345"/>
      <c r="C2345"/>
      <c r="D2345"/>
      <c r="E2345"/>
      <c r="F2345"/>
    </row>
    <row r="2346" spans="1:6" ht="15" x14ac:dyDescent="0.25">
      <c r="A2346"/>
      <c r="B2346"/>
      <c r="C2346"/>
      <c r="D2346"/>
      <c r="E2346"/>
      <c r="F2346"/>
    </row>
    <row r="2347" spans="1:6" ht="15" x14ac:dyDescent="0.25">
      <c r="A2347"/>
      <c r="B2347"/>
      <c r="C2347"/>
      <c r="D2347"/>
      <c r="E2347"/>
      <c r="F2347"/>
    </row>
    <row r="2348" spans="1:6" ht="15" x14ac:dyDescent="0.25">
      <c r="A2348"/>
      <c r="B2348"/>
      <c r="C2348"/>
      <c r="D2348"/>
      <c r="E2348"/>
      <c r="F2348"/>
    </row>
    <row r="2349" spans="1:6" ht="15" x14ac:dyDescent="0.25">
      <c r="A2349"/>
      <c r="B2349"/>
      <c r="C2349"/>
      <c r="D2349"/>
      <c r="E2349"/>
      <c r="F2349"/>
    </row>
    <row r="2350" spans="1:6" ht="15" x14ac:dyDescent="0.25">
      <c r="A2350"/>
      <c r="B2350"/>
      <c r="C2350"/>
      <c r="D2350"/>
      <c r="E2350"/>
      <c r="F2350"/>
    </row>
    <row r="2351" spans="1:6" ht="15" x14ac:dyDescent="0.25">
      <c r="A2351"/>
      <c r="B2351"/>
      <c r="C2351"/>
      <c r="D2351"/>
      <c r="E2351"/>
      <c r="F2351"/>
    </row>
    <row r="2352" spans="1:6" ht="15" x14ac:dyDescent="0.25">
      <c r="A2352"/>
      <c r="B2352"/>
      <c r="C2352"/>
      <c r="D2352"/>
      <c r="E2352"/>
      <c r="F2352"/>
    </row>
    <row r="2353" spans="1:6" ht="15" x14ac:dyDescent="0.25">
      <c r="A2353"/>
      <c r="B2353"/>
      <c r="C2353"/>
      <c r="D2353"/>
      <c r="E2353"/>
      <c r="F2353"/>
    </row>
    <row r="2354" spans="1:6" ht="15" x14ac:dyDescent="0.25">
      <c r="A2354"/>
      <c r="B2354"/>
      <c r="C2354"/>
      <c r="D2354"/>
      <c r="E2354"/>
      <c r="F2354"/>
    </row>
    <row r="2355" spans="1:6" ht="15" x14ac:dyDescent="0.25">
      <c r="A2355"/>
      <c r="B2355"/>
      <c r="C2355"/>
      <c r="D2355"/>
      <c r="E2355"/>
      <c r="F2355"/>
    </row>
    <row r="2356" spans="1:6" ht="15" x14ac:dyDescent="0.25">
      <c r="A2356"/>
      <c r="B2356"/>
      <c r="C2356"/>
      <c r="D2356"/>
      <c r="E2356"/>
      <c r="F2356"/>
    </row>
    <row r="2357" spans="1:6" ht="15" x14ac:dyDescent="0.25">
      <c r="A2357"/>
      <c r="B2357"/>
      <c r="C2357"/>
      <c r="D2357"/>
      <c r="E2357"/>
      <c r="F2357"/>
    </row>
    <row r="2358" spans="1:6" ht="15" x14ac:dyDescent="0.25">
      <c r="A2358"/>
      <c r="B2358"/>
      <c r="C2358"/>
      <c r="D2358"/>
      <c r="E2358"/>
      <c r="F2358"/>
    </row>
    <row r="2359" spans="1:6" ht="15" x14ac:dyDescent="0.25">
      <c r="A2359"/>
      <c r="B2359"/>
      <c r="C2359"/>
      <c r="D2359"/>
      <c r="E2359"/>
      <c r="F2359"/>
    </row>
    <row r="2360" spans="1:6" ht="15" x14ac:dyDescent="0.25">
      <c r="A2360"/>
      <c r="B2360"/>
      <c r="C2360"/>
      <c r="D2360"/>
      <c r="E2360"/>
      <c r="F2360"/>
    </row>
    <row r="2361" spans="1:6" ht="15" x14ac:dyDescent="0.25">
      <c r="A2361"/>
      <c r="B2361"/>
      <c r="C2361"/>
      <c r="D2361"/>
      <c r="E2361"/>
      <c r="F2361"/>
    </row>
    <row r="2362" spans="1:6" ht="15" x14ac:dyDescent="0.25">
      <c r="A2362"/>
      <c r="B2362"/>
      <c r="C2362"/>
      <c r="D2362"/>
      <c r="E2362"/>
      <c r="F2362"/>
    </row>
    <row r="2363" spans="1:6" ht="15" x14ac:dyDescent="0.25">
      <c r="A2363"/>
      <c r="B2363"/>
      <c r="C2363"/>
      <c r="D2363"/>
      <c r="E2363"/>
      <c r="F2363"/>
    </row>
    <row r="2364" spans="1:6" ht="15" x14ac:dyDescent="0.25">
      <c r="A2364"/>
      <c r="B2364"/>
      <c r="C2364"/>
      <c r="D2364"/>
      <c r="E2364"/>
      <c r="F2364"/>
    </row>
    <row r="2365" spans="1:6" ht="15" x14ac:dyDescent="0.25">
      <c r="A2365"/>
      <c r="B2365"/>
      <c r="C2365"/>
      <c r="D2365"/>
      <c r="E2365"/>
      <c r="F2365"/>
    </row>
    <row r="2366" spans="1:6" ht="15" x14ac:dyDescent="0.25">
      <c r="A2366"/>
      <c r="B2366"/>
      <c r="C2366"/>
      <c r="D2366"/>
      <c r="E2366"/>
      <c r="F2366"/>
    </row>
    <row r="2367" spans="1:6" ht="15" x14ac:dyDescent="0.25">
      <c r="A2367"/>
      <c r="B2367"/>
      <c r="C2367"/>
      <c r="D2367"/>
      <c r="E2367"/>
      <c r="F2367"/>
    </row>
    <row r="2368" spans="1:6" ht="15" x14ac:dyDescent="0.25">
      <c r="A2368"/>
      <c r="B2368"/>
      <c r="C2368"/>
      <c r="D2368"/>
      <c r="E2368"/>
      <c r="F2368"/>
    </row>
    <row r="2369" spans="1:6" ht="15" x14ac:dyDescent="0.25">
      <c r="A2369"/>
      <c r="B2369"/>
      <c r="C2369"/>
      <c r="D2369"/>
      <c r="E2369"/>
      <c r="F2369"/>
    </row>
    <row r="2370" spans="1:6" ht="15" x14ac:dyDescent="0.25">
      <c r="A2370"/>
      <c r="B2370"/>
      <c r="C2370"/>
      <c r="D2370"/>
      <c r="E2370"/>
      <c r="F2370"/>
    </row>
    <row r="2371" spans="1:6" ht="15" x14ac:dyDescent="0.25">
      <c r="A2371"/>
      <c r="B2371"/>
      <c r="C2371"/>
      <c r="D2371"/>
      <c r="E2371"/>
      <c r="F2371"/>
    </row>
    <row r="2372" spans="1:6" ht="15" x14ac:dyDescent="0.25">
      <c r="A2372"/>
      <c r="B2372"/>
      <c r="C2372"/>
      <c r="D2372"/>
      <c r="E2372"/>
      <c r="F2372"/>
    </row>
    <row r="2373" spans="1:6" ht="15" x14ac:dyDescent="0.25">
      <c r="A2373"/>
      <c r="B2373"/>
      <c r="C2373"/>
      <c r="D2373"/>
      <c r="E2373"/>
      <c r="F2373"/>
    </row>
    <row r="2374" spans="1:6" ht="15" x14ac:dyDescent="0.25">
      <c r="A2374"/>
      <c r="B2374"/>
      <c r="C2374"/>
      <c r="D2374"/>
      <c r="E2374"/>
      <c r="F2374"/>
    </row>
    <row r="2375" spans="1:6" ht="15" x14ac:dyDescent="0.25">
      <c r="A2375"/>
      <c r="B2375"/>
      <c r="C2375"/>
      <c r="D2375"/>
      <c r="E2375"/>
      <c r="F2375"/>
    </row>
    <row r="2376" spans="1:6" ht="15" x14ac:dyDescent="0.25">
      <c r="A2376"/>
      <c r="B2376"/>
      <c r="C2376"/>
      <c r="D2376"/>
      <c r="E2376"/>
      <c r="F2376"/>
    </row>
    <row r="2377" spans="1:6" ht="15" x14ac:dyDescent="0.25">
      <c r="A2377"/>
      <c r="B2377"/>
      <c r="C2377"/>
      <c r="D2377"/>
      <c r="E2377"/>
      <c r="F2377"/>
    </row>
    <row r="2378" spans="1:6" ht="15" x14ac:dyDescent="0.25">
      <c r="A2378"/>
      <c r="B2378"/>
      <c r="C2378"/>
      <c r="D2378"/>
      <c r="E2378"/>
      <c r="F2378"/>
    </row>
    <row r="2379" spans="1:6" ht="15" x14ac:dyDescent="0.25">
      <c r="A2379"/>
      <c r="B2379"/>
      <c r="C2379"/>
      <c r="D2379"/>
      <c r="E2379"/>
      <c r="F2379"/>
    </row>
    <row r="2380" spans="1:6" ht="15" x14ac:dyDescent="0.25">
      <c r="A2380"/>
      <c r="B2380"/>
      <c r="C2380"/>
      <c r="D2380"/>
      <c r="E2380"/>
      <c r="F2380"/>
    </row>
    <row r="2381" spans="1:6" ht="15" x14ac:dyDescent="0.25">
      <c r="A2381"/>
      <c r="B2381"/>
      <c r="C2381"/>
      <c r="D2381"/>
      <c r="E2381"/>
      <c r="F2381"/>
    </row>
    <row r="2382" spans="1:6" ht="15" x14ac:dyDescent="0.25">
      <c r="A2382"/>
      <c r="B2382"/>
      <c r="C2382"/>
      <c r="D2382"/>
      <c r="E2382"/>
      <c r="F2382"/>
    </row>
    <row r="2383" spans="1:6" ht="15" x14ac:dyDescent="0.25">
      <c r="A2383"/>
      <c r="B2383"/>
      <c r="C2383"/>
      <c r="D2383"/>
      <c r="E2383"/>
      <c r="F2383"/>
    </row>
    <row r="2384" spans="1:6" ht="15" x14ac:dyDescent="0.25">
      <c r="A2384"/>
      <c r="B2384"/>
      <c r="C2384"/>
      <c r="D2384"/>
      <c r="E2384"/>
      <c r="F2384"/>
    </row>
    <row r="2385" spans="1:6" ht="15" x14ac:dyDescent="0.25">
      <c r="A2385"/>
      <c r="B2385"/>
      <c r="C2385"/>
      <c r="D2385"/>
      <c r="E2385"/>
      <c r="F2385"/>
    </row>
    <row r="2386" spans="1:6" ht="15" x14ac:dyDescent="0.25">
      <c r="A2386"/>
      <c r="B2386"/>
      <c r="C2386"/>
      <c r="D2386"/>
      <c r="E2386"/>
      <c r="F2386"/>
    </row>
    <row r="2387" spans="1:6" ht="15" x14ac:dyDescent="0.25">
      <c r="A2387"/>
      <c r="B2387"/>
      <c r="C2387"/>
      <c r="D2387"/>
      <c r="E2387"/>
      <c r="F2387"/>
    </row>
    <row r="2388" spans="1:6" ht="15" x14ac:dyDescent="0.25">
      <c r="A2388"/>
      <c r="B2388"/>
      <c r="C2388"/>
      <c r="D2388"/>
      <c r="E2388"/>
      <c r="F2388"/>
    </row>
    <row r="2389" spans="1:6" ht="15" x14ac:dyDescent="0.25">
      <c r="A2389"/>
      <c r="B2389"/>
      <c r="C2389"/>
      <c r="D2389"/>
      <c r="E2389"/>
      <c r="F2389"/>
    </row>
    <row r="2390" spans="1:6" ht="15" x14ac:dyDescent="0.25">
      <c r="A2390"/>
      <c r="B2390"/>
      <c r="C2390"/>
      <c r="D2390"/>
      <c r="E2390"/>
      <c r="F2390"/>
    </row>
    <row r="2391" spans="1:6" ht="15" x14ac:dyDescent="0.25">
      <c r="A2391"/>
      <c r="B2391"/>
      <c r="C2391"/>
      <c r="D2391"/>
      <c r="E2391"/>
      <c r="F2391"/>
    </row>
    <row r="2392" spans="1:6" ht="15" x14ac:dyDescent="0.25">
      <c r="A2392"/>
      <c r="B2392"/>
      <c r="C2392"/>
      <c r="D2392"/>
      <c r="E2392"/>
      <c r="F2392"/>
    </row>
    <row r="2393" spans="1:6" ht="15" x14ac:dyDescent="0.25">
      <c r="A2393"/>
      <c r="B2393"/>
      <c r="C2393"/>
      <c r="D2393"/>
      <c r="E2393"/>
      <c r="F2393"/>
    </row>
    <row r="2394" spans="1:6" ht="15" x14ac:dyDescent="0.25">
      <c r="A2394"/>
      <c r="B2394"/>
      <c r="C2394"/>
      <c r="D2394"/>
      <c r="E2394"/>
      <c r="F2394"/>
    </row>
    <row r="2395" spans="1:6" ht="15" x14ac:dyDescent="0.25">
      <c r="A2395"/>
      <c r="B2395"/>
      <c r="C2395"/>
      <c r="D2395"/>
      <c r="E2395"/>
      <c r="F2395"/>
    </row>
    <row r="2396" spans="1:6" ht="15" x14ac:dyDescent="0.25">
      <c r="A2396"/>
      <c r="B2396"/>
      <c r="C2396"/>
      <c r="D2396"/>
      <c r="E2396"/>
      <c r="F2396"/>
    </row>
    <row r="2397" spans="1:6" ht="15" x14ac:dyDescent="0.25">
      <c r="A2397"/>
      <c r="B2397"/>
      <c r="C2397"/>
      <c r="D2397"/>
      <c r="E2397"/>
      <c r="F2397"/>
    </row>
    <row r="2398" spans="1:6" ht="15" x14ac:dyDescent="0.25">
      <c r="A2398"/>
      <c r="B2398"/>
      <c r="C2398"/>
      <c r="D2398"/>
      <c r="E2398"/>
      <c r="F2398"/>
    </row>
    <row r="2399" spans="1:6" ht="15" x14ac:dyDescent="0.25">
      <c r="A2399"/>
      <c r="B2399"/>
      <c r="C2399"/>
      <c r="D2399"/>
      <c r="E2399"/>
      <c r="F2399"/>
    </row>
    <row r="2400" spans="1:6" ht="15" x14ac:dyDescent="0.25">
      <c r="A2400"/>
      <c r="B2400"/>
      <c r="C2400"/>
      <c r="D2400"/>
      <c r="E2400"/>
      <c r="F2400"/>
    </row>
    <row r="2401" spans="1:6" ht="15" x14ac:dyDescent="0.25">
      <c r="A2401"/>
      <c r="B2401"/>
      <c r="C2401"/>
      <c r="D2401"/>
      <c r="E2401"/>
      <c r="F2401"/>
    </row>
    <row r="2402" spans="1:6" ht="15" x14ac:dyDescent="0.25">
      <c r="A2402"/>
      <c r="B2402"/>
      <c r="C2402"/>
      <c r="D2402"/>
      <c r="E2402"/>
      <c r="F2402"/>
    </row>
    <row r="2403" spans="1:6" ht="15" x14ac:dyDescent="0.25">
      <c r="A2403"/>
      <c r="B2403"/>
      <c r="C2403"/>
      <c r="D2403"/>
      <c r="E2403"/>
      <c r="F2403"/>
    </row>
    <row r="2404" spans="1:6" ht="15" x14ac:dyDescent="0.25">
      <c r="A2404"/>
      <c r="B2404"/>
      <c r="C2404"/>
      <c r="D2404"/>
      <c r="E2404"/>
      <c r="F2404"/>
    </row>
    <row r="2405" spans="1:6" ht="15" x14ac:dyDescent="0.25">
      <c r="A2405"/>
      <c r="B2405"/>
      <c r="C2405"/>
      <c r="D2405"/>
      <c r="E2405"/>
      <c r="F2405"/>
    </row>
    <row r="2406" spans="1:6" ht="15" x14ac:dyDescent="0.25">
      <c r="A2406"/>
      <c r="B2406"/>
      <c r="C2406"/>
      <c r="D2406"/>
      <c r="E2406"/>
      <c r="F2406"/>
    </row>
    <row r="2407" spans="1:6" ht="15" x14ac:dyDescent="0.25">
      <c r="A2407"/>
      <c r="B2407"/>
      <c r="C2407"/>
      <c r="D2407"/>
      <c r="E2407"/>
      <c r="F2407"/>
    </row>
    <row r="2408" spans="1:6" ht="15" x14ac:dyDescent="0.25">
      <c r="A2408"/>
      <c r="B2408"/>
      <c r="C2408"/>
      <c r="D2408"/>
      <c r="E2408"/>
      <c r="F2408"/>
    </row>
    <row r="2409" spans="1:6" ht="15" x14ac:dyDescent="0.25">
      <c r="A2409"/>
      <c r="B2409"/>
      <c r="C2409"/>
      <c r="D2409"/>
      <c r="E2409"/>
      <c r="F2409"/>
    </row>
    <row r="2410" spans="1:6" ht="15" x14ac:dyDescent="0.25">
      <c r="A2410"/>
      <c r="B2410"/>
      <c r="C2410"/>
      <c r="D2410"/>
      <c r="E2410"/>
      <c r="F2410"/>
    </row>
    <row r="2411" spans="1:6" ht="15" x14ac:dyDescent="0.25">
      <c r="A2411"/>
      <c r="B2411"/>
      <c r="C2411"/>
      <c r="D2411"/>
      <c r="E2411"/>
      <c r="F2411"/>
    </row>
    <row r="2412" spans="1:6" ht="15" x14ac:dyDescent="0.25">
      <c r="A2412"/>
      <c r="B2412"/>
      <c r="C2412"/>
      <c r="D2412"/>
      <c r="E2412"/>
      <c r="F2412"/>
    </row>
    <row r="2413" spans="1:6" ht="15" x14ac:dyDescent="0.25">
      <c r="A2413"/>
      <c r="B2413"/>
      <c r="C2413"/>
      <c r="D2413"/>
      <c r="E2413"/>
      <c r="F2413"/>
    </row>
    <row r="2414" spans="1:6" ht="15" x14ac:dyDescent="0.25">
      <c r="A2414"/>
      <c r="B2414"/>
      <c r="C2414"/>
      <c r="D2414"/>
      <c r="E2414"/>
      <c r="F2414"/>
    </row>
    <row r="2415" spans="1:6" ht="15" x14ac:dyDescent="0.25">
      <c r="A2415"/>
      <c r="B2415"/>
      <c r="C2415"/>
      <c r="D2415"/>
      <c r="E2415"/>
      <c r="F2415"/>
    </row>
    <row r="2416" spans="1:6" ht="15" x14ac:dyDescent="0.25">
      <c r="A2416"/>
      <c r="B2416"/>
      <c r="C2416"/>
      <c r="D2416"/>
      <c r="E2416"/>
      <c r="F2416"/>
    </row>
    <row r="2417" spans="1:6" ht="15" x14ac:dyDescent="0.25">
      <c r="A2417"/>
      <c r="B2417"/>
      <c r="C2417"/>
      <c r="D2417"/>
      <c r="E2417"/>
      <c r="F2417"/>
    </row>
    <row r="2418" spans="1:6" ht="15" x14ac:dyDescent="0.25">
      <c r="A2418"/>
      <c r="B2418"/>
      <c r="C2418"/>
      <c r="D2418"/>
      <c r="E2418"/>
      <c r="F2418"/>
    </row>
    <row r="2419" spans="1:6" ht="15" x14ac:dyDescent="0.25">
      <c r="A2419"/>
      <c r="B2419"/>
      <c r="C2419"/>
      <c r="D2419"/>
      <c r="E2419"/>
      <c r="F2419"/>
    </row>
    <row r="2420" spans="1:6" ht="15" x14ac:dyDescent="0.25">
      <c r="A2420"/>
      <c r="B2420"/>
      <c r="C2420"/>
      <c r="D2420"/>
      <c r="E2420"/>
      <c r="F2420"/>
    </row>
    <row r="2421" spans="1:6" ht="15" x14ac:dyDescent="0.25">
      <c r="A2421"/>
      <c r="B2421"/>
      <c r="C2421"/>
      <c r="D2421"/>
      <c r="E2421"/>
      <c r="F2421"/>
    </row>
    <row r="2422" spans="1:6" ht="15" x14ac:dyDescent="0.25">
      <c r="A2422"/>
      <c r="B2422"/>
      <c r="C2422"/>
      <c r="D2422"/>
      <c r="E2422"/>
      <c r="F2422"/>
    </row>
    <row r="2423" spans="1:6" ht="15" x14ac:dyDescent="0.25">
      <c r="A2423"/>
      <c r="B2423"/>
      <c r="C2423"/>
      <c r="D2423"/>
      <c r="E2423"/>
      <c r="F2423"/>
    </row>
    <row r="2424" spans="1:6" ht="15" x14ac:dyDescent="0.25">
      <c r="A2424"/>
      <c r="B2424"/>
      <c r="C2424"/>
      <c r="D2424"/>
      <c r="E2424"/>
      <c r="F2424"/>
    </row>
    <row r="2425" spans="1:6" ht="15" x14ac:dyDescent="0.25">
      <c r="A2425"/>
      <c r="B2425"/>
      <c r="C2425"/>
      <c r="D2425"/>
      <c r="E2425"/>
      <c r="F2425"/>
    </row>
    <row r="2426" spans="1:6" ht="15" x14ac:dyDescent="0.25">
      <c r="A2426"/>
      <c r="B2426"/>
      <c r="C2426"/>
      <c r="D2426"/>
      <c r="E2426"/>
      <c r="F2426"/>
    </row>
    <row r="2427" spans="1:6" ht="15" x14ac:dyDescent="0.25">
      <c r="A2427"/>
      <c r="B2427"/>
      <c r="C2427"/>
      <c r="D2427"/>
      <c r="E2427"/>
      <c r="F2427"/>
    </row>
    <row r="2428" spans="1:6" ht="15" x14ac:dyDescent="0.25">
      <c r="A2428"/>
      <c r="B2428"/>
      <c r="C2428"/>
      <c r="D2428"/>
      <c r="E2428"/>
      <c r="F2428"/>
    </row>
    <row r="2429" spans="1:6" ht="15" x14ac:dyDescent="0.25">
      <c r="A2429"/>
      <c r="B2429"/>
      <c r="C2429"/>
      <c r="D2429"/>
      <c r="E2429"/>
      <c r="F2429"/>
    </row>
    <row r="2430" spans="1:6" ht="15" x14ac:dyDescent="0.25">
      <c r="A2430"/>
      <c r="B2430"/>
      <c r="C2430"/>
      <c r="D2430"/>
      <c r="E2430"/>
      <c r="F2430"/>
    </row>
    <row r="2431" spans="1:6" ht="15" x14ac:dyDescent="0.25">
      <c r="A2431"/>
      <c r="B2431"/>
      <c r="C2431"/>
      <c r="D2431"/>
      <c r="E2431"/>
      <c r="F2431"/>
    </row>
    <row r="2432" spans="1:6" ht="15" x14ac:dyDescent="0.25">
      <c r="A2432"/>
      <c r="B2432"/>
      <c r="C2432"/>
      <c r="D2432"/>
      <c r="E2432"/>
      <c r="F2432"/>
    </row>
    <row r="2433" spans="1:6" ht="15" x14ac:dyDescent="0.25">
      <c r="A2433"/>
      <c r="B2433"/>
      <c r="C2433"/>
      <c r="D2433"/>
      <c r="E2433"/>
      <c r="F2433"/>
    </row>
    <row r="2434" spans="1:6" ht="15" x14ac:dyDescent="0.25">
      <c r="A2434"/>
      <c r="B2434"/>
      <c r="C2434"/>
      <c r="D2434"/>
      <c r="E2434"/>
      <c r="F2434"/>
    </row>
    <row r="2435" spans="1:6" ht="15" x14ac:dyDescent="0.25">
      <c r="A2435"/>
      <c r="B2435"/>
      <c r="C2435"/>
      <c r="D2435"/>
      <c r="E2435"/>
      <c r="F2435"/>
    </row>
    <row r="2436" spans="1:6" ht="15" x14ac:dyDescent="0.25">
      <c r="A2436"/>
      <c r="B2436"/>
      <c r="C2436"/>
      <c r="D2436"/>
      <c r="E2436"/>
      <c r="F2436"/>
    </row>
    <row r="2437" spans="1:6" ht="15" x14ac:dyDescent="0.25">
      <c r="A2437"/>
      <c r="B2437"/>
      <c r="C2437"/>
      <c r="D2437"/>
      <c r="E2437"/>
      <c r="F2437"/>
    </row>
    <row r="2438" spans="1:6" ht="15" x14ac:dyDescent="0.25">
      <c r="A2438"/>
      <c r="B2438"/>
      <c r="C2438"/>
      <c r="D2438"/>
      <c r="E2438"/>
      <c r="F2438"/>
    </row>
    <row r="2439" spans="1:6" ht="15" x14ac:dyDescent="0.25">
      <c r="A2439"/>
      <c r="B2439"/>
      <c r="C2439"/>
      <c r="D2439"/>
      <c r="E2439"/>
      <c r="F2439"/>
    </row>
    <row r="2440" spans="1:6" ht="15" x14ac:dyDescent="0.25">
      <c r="A2440"/>
      <c r="B2440"/>
      <c r="C2440"/>
      <c r="D2440"/>
      <c r="E2440"/>
      <c r="F2440"/>
    </row>
    <row r="2441" spans="1:6" ht="15" x14ac:dyDescent="0.25">
      <c r="A2441"/>
      <c r="B2441"/>
      <c r="C2441"/>
      <c r="D2441"/>
      <c r="E2441"/>
      <c r="F2441"/>
    </row>
    <row r="2442" spans="1:6" ht="15" x14ac:dyDescent="0.25">
      <c r="A2442"/>
      <c r="B2442"/>
      <c r="C2442"/>
      <c r="D2442"/>
      <c r="E2442"/>
      <c r="F2442"/>
    </row>
    <row r="2443" spans="1:6" ht="15" x14ac:dyDescent="0.25">
      <c r="A2443"/>
      <c r="B2443"/>
      <c r="C2443"/>
      <c r="D2443"/>
      <c r="E2443"/>
      <c r="F2443"/>
    </row>
    <row r="2444" spans="1:6" ht="15" x14ac:dyDescent="0.25">
      <c r="A2444"/>
      <c r="B2444"/>
      <c r="C2444"/>
      <c r="D2444"/>
      <c r="E2444"/>
      <c r="F2444"/>
    </row>
    <row r="2445" spans="1:6" ht="15" x14ac:dyDescent="0.25">
      <c r="A2445"/>
      <c r="B2445"/>
      <c r="C2445"/>
      <c r="D2445"/>
      <c r="E2445"/>
      <c r="F2445"/>
    </row>
    <row r="2446" spans="1:6" ht="15" x14ac:dyDescent="0.25">
      <c r="A2446"/>
      <c r="B2446"/>
      <c r="C2446"/>
      <c r="D2446"/>
      <c r="E2446"/>
      <c r="F2446"/>
    </row>
    <row r="2447" spans="1:6" ht="15" x14ac:dyDescent="0.25">
      <c r="A2447"/>
      <c r="B2447"/>
      <c r="C2447"/>
      <c r="D2447"/>
      <c r="E2447"/>
      <c r="F2447"/>
    </row>
    <row r="2448" spans="1:6" ht="15" x14ac:dyDescent="0.25">
      <c r="A2448"/>
      <c r="B2448"/>
      <c r="C2448"/>
      <c r="D2448"/>
      <c r="E2448"/>
      <c r="F2448"/>
    </row>
    <row r="2449" spans="1:6" ht="15" x14ac:dyDescent="0.25">
      <c r="A2449"/>
      <c r="B2449"/>
      <c r="C2449"/>
      <c r="D2449"/>
      <c r="E2449"/>
      <c r="F2449"/>
    </row>
    <row r="2450" spans="1:6" ht="15" x14ac:dyDescent="0.25">
      <c r="A2450"/>
      <c r="B2450"/>
      <c r="C2450"/>
      <c r="D2450"/>
      <c r="E2450"/>
      <c r="F2450"/>
    </row>
    <row r="2451" spans="1:6" ht="15" x14ac:dyDescent="0.25">
      <c r="A2451"/>
      <c r="B2451"/>
      <c r="C2451"/>
      <c r="D2451"/>
      <c r="E2451"/>
      <c r="F2451"/>
    </row>
    <row r="2452" spans="1:6" ht="15" x14ac:dyDescent="0.25">
      <c r="A2452"/>
      <c r="B2452"/>
      <c r="C2452"/>
      <c r="D2452"/>
      <c r="E2452"/>
      <c r="F2452"/>
    </row>
    <row r="2453" spans="1:6" ht="15" x14ac:dyDescent="0.25">
      <c r="A2453"/>
      <c r="B2453"/>
      <c r="C2453"/>
      <c r="D2453"/>
      <c r="E2453"/>
      <c r="F2453"/>
    </row>
    <row r="2454" spans="1:6" ht="15" x14ac:dyDescent="0.25">
      <c r="A2454"/>
      <c r="B2454"/>
      <c r="C2454"/>
      <c r="D2454"/>
      <c r="E2454"/>
      <c r="F2454"/>
    </row>
    <row r="2455" spans="1:6" ht="15" x14ac:dyDescent="0.25">
      <c r="A2455"/>
      <c r="B2455"/>
      <c r="C2455"/>
      <c r="D2455"/>
      <c r="E2455"/>
      <c r="F2455"/>
    </row>
    <row r="2456" spans="1:6" ht="15" x14ac:dyDescent="0.25">
      <c r="A2456"/>
      <c r="B2456"/>
      <c r="C2456"/>
      <c r="D2456"/>
      <c r="E2456"/>
      <c r="F2456"/>
    </row>
    <row r="2457" spans="1:6" ht="15" x14ac:dyDescent="0.25">
      <c r="A2457"/>
      <c r="B2457"/>
      <c r="C2457"/>
      <c r="D2457"/>
      <c r="E2457"/>
      <c r="F2457"/>
    </row>
    <row r="2458" spans="1:6" ht="15" x14ac:dyDescent="0.25">
      <c r="A2458"/>
      <c r="B2458"/>
      <c r="C2458"/>
      <c r="D2458"/>
      <c r="E2458"/>
      <c r="F2458"/>
    </row>
    <row r="2459" spans="1:6" ht="15" x14ac:dyDescent="0.25">
      <c r="A2459"/>
      <c r="B2459"/>
      <c r="C2459"/>
      <c r="D2459"/>
      <c r="E2459"/>
      <c r="F2459"/>
    </row>
    <row r="2460" spans="1:6" ht="15" x14ac:dyDescent="0.25">
      <c r="A2460"/>
      <c r="B2460"/>
      <c r="C2460"/>
      <c r="D2460"/>
      <c r="E2460"/>
      <c r="F2460"/>
    </row>
    <row r="2461" spans="1:6" ht="15" x14ac:dyDescent="0.25">
      <c r="A2461"/>
      <c r="B2461"/>
      <c r="C2461"/>
      <c r="D2461"/>
      <c r="E2461"/>
      <c r="F2461"/>
    </row>
    <row r="2462" spans="1:6" ht="15" x14ac:dyDescent="0.25">
      <c r="A2462"/>
      <c r="B2462"/>
      <c r="C2462"/>
      <c r="D2462"/>
      <c r="E2462"/>
      <c r="F2462"/>
    </row>
    <row r="2463" spans="1:6" ht="15" x14ac:dyDescent="0.25">
      <c r="A2463"/>
      <c r="B2463"/>
      <c r="C2463"/>
      <c r="D2463"/>
      <c r="E2463"/>
      <c r="F2463"/>
    </row>
    <row r="2464" spans="1:6" ht="15" x14ac:dyDescent="0.25">
      <c r="A2464"/>
      <c r="B2464"/>
      <c r="C2464"/>
      <c r="D2464"/>
      <c r="E2464"/>
      <c r="F2464"/>
    </row>
    <row r="2465" spans="1:6" ht="15" x14ac:dyDescent="0.25">
      <c r="A2465"/>
      <c r="B2465"/>
      <c r="C2465"/>
      <c r="D2465"/>
      <c r="E2465"/>
      <c r="F2465"/>
    </row>
    <row r="2466" spans="1:6" ht="15" x14ac:dyDescent="0.25">
      <c r="A2466"/>
      <c r="B2466"/>
      <c r="C2466"/>
      <c r="D2466"/>
      <c r="E2466"/>
      <c r="F2466"/>
    </row>
    <row r="2467" spans="1:6" ht="15" x14ac:dyDescent="0.25">
      <c r="A2467"/>
      <c r="B2467"/>
      <c r="C2467"/>
      <c r="D2467"/>
      <c r="E2467"/>
      <c r="F2467"/>
    </row>
    <row r="2468" spans="1:6" ht="15" x14ac:dyDescent="0.25">
      <c r="A2468"/>
      <c r="B2468"/>
      <c r="C2468"/>
      <c r="D2468"/>
      <c r="E2468"/>
      <c r="F2468"/>
    </row>
    <row r="2469" spans="1:6" ht="15" x14ac:dyDescent="0.25">
      <c r="A2469"/>
      <c r="B2469"/>
      <c r="C2469"/>
      <c r="D2469"/>
      <c r="E2469"/>
      <c r="F2469"/>
    </row>
    <row r="2470" spans="1:6" ht="15" x14ac:dyDescent="0.25">
      <c r="A2470"/>
      <c r="B2470"/>
      <c r="C2470"/>
      <c r="D2470"/>
      <c r="E2470"/>
      <c r="F2470"/>
    </row>
    <row r="2471" spans="1:6" ht="15" x14ac:dyDescent="0.25">
      <c r="A2471"/>
      <c r="B2471"/>
      <c r="C2471"/>
      <c r="D2471"/>
      <c r="E2471"/>
      <c r="F2471"/>
    </row>
    <row r="2472" spans="1:6" ht="15" x14ac:dyDescent="0.25">
      <c r="A2472"/>
      <c r="B2472"/>
      <c r="C2472"/>
      <c r="D2472"/>
      <c r="E2472"/>
      <c r="F2472"/>
    </row>
    <row r="2473" spans="1:6" ht="15" x14ac:dyDescent="0.25">
      <c r="A2473"/>
      <c r="B2473"/>
      <c r="C2473"/>
      <c r="D2473"/>
      <c r="E2473"/>
      <c r="F2473"/>
    </row>
    <row r="2474" spans="1:6" ht="15" x14ac:dyDescent="0.25">
      <c r="A2474"/>
      <c r="B2474"/>
      <c r="C2474"/>
      <c r="D2474"/>
      <c r="E2474"/>
      <c r="F2474"/>
    </row>
    <row r="2475" spans="1:6" ht="15" x14ac:dyDescent="0.25">
      <c r="A2475"/>
      <c r="B2475"/>
      <c r="C2475"/>
      <c r="D2475"/>
      <c r="E2475"/>
      <c r="F2475"/>
    </row>
    <row r="2476" spans="1:6" ht="15" x14ac:dyDescent="0.25">
      <c r="A2476"/>
      <c r="B2476"/>
      <c r="C2476"/>
      <c r="D2476"/>
      <c r="E2476"/>
      <c r="F2476"/>
    </row>
    <row r="2477" spans="1:6" ht="15" x14ac:dyDescent="0.25">
      <c r="A2477"/>
      <c r="B2477"/>
      <c r="C2477"/>
      <c r="D2477"/>
      <c r="E2477"/>
      <c r="F2477"/>
    </row>
    <row r="2478" spans="1:6" ht="15" x14ac:dyDescent="0.25">
      <c r="A2478"/>
      <c r="B2478"/>
      <c r="C2478"/>
      <c r="D2478"/>
      <c r="E2478"/>
      <c r="F2478"/>
    </row>
    <row r="2479" spans="1:6" ht="15" x14ac:dyDescent="0.25">
      <c r="A2479"/>
      <c r="B2479"/>
      <c r="C2479"/>
      <c r="D2479"/>
      <c r="E2479"/>
      <c r="F2479"/>
    </row>
    <row r="2480" spans="1:6" ht="15" x14ac:dyDescent="0.25">
      <c r="A2480"/>
      <c r="B2480"/>
      <c r="C2480"/>
      <c r="D2480"/>
      <c r="E2480"/>
      <c r="F2480"/>
    </row>
    <row r="2481" spans="1:6" ht="15" x14ac:dyDescent="0.25">
      <c r="A2481"/>
      <c r="B2481"/>
      <c r="C2481"/>
      <c r="D2481"/>
      <c r="E2481"/>
      <c r="F2481"/>
    </row>
    <row r="2482" spans="1:6" ht="15" x14ac:dyDescent="0.25">
      <c r="A2482"/>
      <c r="B2482"/>
      <c r="C2482"/>
      <c r="D2482"/>
      <c r="E2482"/>
      <c r="F2482"/>
    </row>
    <row r="2483" spans="1:6" ht="15" x14ac:dyDescent="0.25">
      <c r="A2483"/>
      <c r="B2483"/>
      <c r="C2483"/>
      <c r="D2483"/>
      <c r="E2483"/>
      <c r="F2483"/>
    </row>
    <row r="2484" spans="1:6" ht="15" x14ac:dyDescent="0.25">
      <c r="A2484"/>
      <c r="B2484"/>
      <c r="C2484"/>
      <c r="D2484"/>
      <c r="E2484"/>
      <c r="F2484"/>
    </row>
    <row r="2485" spans="1:6" ht="15" x14ac:dyDescent="0.25">
      <c r="A2485"/>
      <c r="B2485"/>
      <c r="C2485"/>
      <c r="D2485"/>
      <c r="E2485"/>
      <c r="F2485"/>
    </row>
    <row r="2486" spans="1:6" ht="15" x14ac:dyDescent="0.25">
      <c r="A2486"/>
      <c r="B2486"/>
      <c r="C2486"/>
      <c r="D2486"/>
      <c r="E2486"/>
      <c r="F2486"/>
    </row>
    <row r="2487" spans="1:6" ht="15" x14ac:dyDescent="0.25">
      <c r="A2487"/>
      <c r="B2487"/>
      <c r="C2487"/>
      <c r="D2487"/>
      <c r="E2487"/>
      <c r="F2487"/>
    </row>
    <row r="2488" spans="1:6" ht="15" x14ac:dyDescent="0.25">
      <c r="A2488"/>
      <c r="B2488"/>
      <c r="C2488"/>
      <c r="D2488"/>
      <c r="E2488"/>
      <c r="F2488"/>
    </row>
    <row r="2489" spans="1:6" ht="15" x14ac:dyDescent="0.25">
      <c r="A2489"/>
      <c r="B2489"/>
      <c r="C2489"/>
      <c r="D2489"/>
      <c r="E2489"/>
      <c r="F2489"/>
    </row>
    <row r="2490" spans="1:6" ht="15" x14ac:dyDescent="0.25">
      <c r="A2490"/>
      <c r="B2490"/>
      <c r="C2490"/>
      <c r="D2490"/>
      <c r="E2490"/>
      <c r="F2490"/>
    </row>
    <row r="2491" spans="1:6" ht="15" x14ac:dyDescent="0.25">
      <c r="A2491"/>
      <c r="B2491"/>
      <c r="C2491"/>
      <c r="D2491"/>
      <c r="E2491"/>
      <c r="F2491"/>
    </row>
    <row r="2492" spans="1:6" ht="15" x14ac:dyDescent="0.25">
      <c r="A2492"/>
      <c r="B2492"/>
      <c r="C2492"/>
      <c r="D2492"/>
      <c r="E2492"/>
      <c r="F2492"/>
    </row>
    <row r="2493" spans="1:6" ht="15" x14ac:dyDescent="0.25">
      <c r="A2493"/>
      <c r="B2493"/>
      <c r="C2493"/>
      <c r="D2493"/>
      <c r="E2493"/>
      <c r="F2493"/>
    </row>
    <row r="2494" spans="1:6" ht="15" x14ac:dyDescent="0.25">
      <c r="A2494"/>
      <c r="B2494"/>
      <c r="C2494"/>
      <c r="D2494"/>
      <c r="E2494"/>
      <c r="F2494"/>
    </row>
    <row r="2495" spans="1:6" ht="15" x14ac:dyDescent="0.25">
      <c r="A2495"/>
      <c r="B2495"/>
      <c r="C2495"/>
      <c r="D2495"/>
      <c r="E2495"/>
      <c r="F2495"/>
    </row>
    <row r="2496" spans="1:6" ht="15" x14ac:dyDescent="0.25">
      <c r="A2496"/>
      <c r="B2496"/>
      <c r="C2496"/>
      <c r="D2496"/>
      <c r="E2496"/>
      <c r="F2496"/>
    </row>
    <row r="2497" spans="1:6" ht="15" x14ac:dyDescent="0.25">
      <c r="A2497"/>
      <c r="B2497"/>
      <c r="C2497"/>
      <c r="D2497"/>
      <c r="E2497"/>
      <c r="F2497"/>
    </row>
    <row r="2498" spans="1:6" ht="15" x14ac:dyDescent="0.25">
      <c r="A2498"/>
      <c r="B2498"/>
      <c r="C2498"/>
      <c r="D2498"/>
      <c r="E2498"/>
      <c r="F2498"/>
    </row>
    <row r="2499" spans="1:6" ht="15" x14ac:dyDescent="0.25">
      <c r="A2499"/>
      <c r="B2499"/>
      <c r="C2499"/>
      <c r="D2499"/>
      <c r="E2499"/>
      <c r="F2499"/>
    </row>
    <row r="2500" spans="1:6" ht="15" x14ac:dyDescent="0.25">
      <c r="A2500"/>
      <c r="B2500"/>
      <c r="C2500"/>
      <c r="D2500"/>
      <c r="E2500"/>
      <c r="F2500"/>
    </row>
    <row r="2501" spans="1:6" ht="15" x14ac:dyDescent="0.25">
      <c r="A2501"/>
      <c r="B2501"/>
      <c r="C2501"/>
      <c r="D2501"/>
      <c r="E2501"/>
      <c r="F2501"/>
    </row>
    <row r="2502" spans="1:6" ht="15" x14ac:dyDescent="0.25">
      <c r="A2502"/>
      <c r="B2502"/>
      <c r="C2502"/>
      <c r="D2502"/>
      <c r="E2502"/>
      <c r="F2502"/>
    </row>
    <row r="2503" spans="1:6" ht="15" x14ac:dyDescent="0.25">
      <c r="A2503"/>
      <c r="B2503"/>
      <c r="C2503"/>
      <c r="D2503"/>
      <c r="E2503"/>
      <c r="F2503"/>
    </row>
    <row r="2504" spans="1:6" ht="15" x14ac:dyDescent="0.25">
      <c r="A2504"/>
      <c r="B2504"/>
      <c r="C2504"/>
      <c r="D2504"/>
      <c r="E2504"/>
      <c r="F2504"/>
    </row>
    <row r="2505" spans="1:6" ht="15" x14ac:dyDescent="0.25">
      <c r="A2505"/>
      <c r="B2505"/>
      <c r="C2505"/>
      <c r="D2505"/>
      <c r="E2505"/>
      <c r="F2505"/>
    </row>
    <row r="2506" spans="1:6" ht="15" x14ac:dyDescent="0.25">
      <c r="A2506"/>
      <c r="B2506"/>
      <c r="C2506"/>
      <c r="D2506"/>
      <c r="E2506"/>
      <c r="F2506"/>
    </row>
    <row r="2507" spans="1:6" ht="15" x14ac:dyDescent="0.25">
      <c r="A2507"/>
      <c r="B2507"/>
      <c r="C2507"/>
      <c r="D2507"/>
      <c r="E2507"/>
      <c r="F2507"/>
    </row>
    <row r="2508" spans="1:6" ht="15" x14ac:dyDescent="0.25">
      <c r="A2508"/>
      <c r="B2508"/>
      <c r="C2508"/>
      <c r="D2508"/>
      <c r="E2508"/>
      <c r="F2508"/>
    </row>
    <row r="2509" spans="1:6" ht="15" x14ac:dyDescent="0.25">
      <c r="A2509"/>
      <c r="B2509"/>
      <c r="C2509"/>
      <c r="D2509"/>
      <c r="E2509"/>
      <c r="F2509"/>
    </row>
    <row r="2510" spans="1:6" ht="15" x14ac:dyDescent="0.25">
      <c r="A2510"/>
      <c r="B2510"/>
      <c r="C2510"/>
      <c r="D2510"/>
      <c r="E2510"/>
      <c r="F2510"/>
    </row>
    <row r="2511" spans="1:6" ht="15" x14ac:dyDescent="0.25">
      <c r="A2511"/>
      <c r="B2511"/>
      <c r="C2511"/>
      <c r="D2511"/>
      <c r="E2511"/>
      <c r="F2511"/>
    </row>
    <row r="2512" spans="1:6" ht="15" x14ac:dyDescent="0.25">
      <c r="A2512"/>
      <c r="B2512"/>
      <c r="C2512"/>
      <c r="D2512"/>
      <c r="E2512"/>
      <c r="F2512"/>
    </row>
    <row r="2513" spans="1:6" ht="15" x14ac:dyDescent="0.25">
      <c r="A2513"/>
      <c r="B2513"/>
      <c r="C2513"/>
      <c r="D2513"/>
      <c r="E2513"/>
      <c r="F2513"/>
    </row>
    <row r="2514" spans="1:6" ht="15" x14ac:dyDescent="0.25">
      <c r="A2514"/>
      <c r="B2514"/>
      <c r="C2514"/>
      <c r="D2514"/>
      <c r="E2514"/>
      <c r="F2514"/>
    </row>
    <row r="2515" spans="1:6" ht="15" x14ac:dyDescent="0.25">
      <c r="A2515"/>
      <c r="B2515"/>
      <c r="C2515"/>
      <c r="D2515"/>
      <c r="E2515"/>
      <c r="F2515"/>
    </row>
    <row r="2516" spans="1:6" ht="15" x14ac:dyDescent="0.25">
      <c r="A2516"/>
      <c r="B2516"/>
      <c r="C2516"/>
      <c r="D2516"/>
      <c r="E2516"/>
      <c r="F2516"/>
    </row>
    <row r="2517" spans="1:6" ht="15" x14ac:dyDescent="0.25">
      <c r="A2517"/>
      <c r="B2517"/>
      <c r="C2517"/>
      <c r="D2517"/>
      <c r="E2517"/>
      <c r="F2517"/>
    </row>
    <row r="2518" spans="1:6" ht="15" x14ac:dyDescent="0.25">
      <c r="A2518"/>
      <c r="B2518"/>
      <c r="C2518"/>
      <c r="D2518"/>
      <c r="E2518"/>
      <c r="F2518"/>
    </row>
    <row r="2519" spans="1:6" ht="15" x14ac:dyDescent="0.25">
      <c r="A2519"/>
      <c r="B2519"/>
      <c r="C2519"/>
      <c r="D2519"/>
      <c r="E2519"/>
      <c r="F2519"/>
    </row>
    <row r="2520" spans="1:6" ht="15" x14ac:dyDescent="0.25">
      <c r="A2520"/>
      <c r="B2520"/>
      <c r="C2520"/>
      <c r="D2520"/>
      <c r="E2520"/>
      <c r="F2520"/>
    </row>
    <row r="2521" spans="1:6" ht="15" x14ac:dyDescent="0.25">
      <c r="A2521"/>
      <c r="B2521"/>
      <c r="C2521"/>
      <c r="D2521"/>
      <c r="E2521"/>
      <c r="F2521"/>
    </row>
    <row r="2522" spans="1:6" ht="15" x14ac:dyDescent="0.25">
      <c r="A2522"/>
      <c r="B2522"/>
      <c r="C2522"/>
      <c r="D2522"/>
      <c r="E2522"/>
      <c r="F2522"/>
    </row>
    <row r="2523" spans="1:6" ht="15" x14ac:dyDescent="0.25">
      <c r="A2523"/>
      <c r="B2523"/>
      <c r="C2523"/>
      <c r="D2523"/>
      <c r="E2523"/>
      <c r="F2523"/>
    </row>
    <row r="2524" spans="1:6" ht="15" x14ac:dyDescent="0.25">
      <c r="A2524"/>
      <c r="B2524"/>
      <c r="C2524"/>
      <c r="D2524"/>
      <c r="E2524"/>
      <c r="F2524"/>
    </row>
    <row r="2525" spans="1:6" ht="15" x14ac:dyDescent="0.25">
      <c r="A2525"/>
      <c r="B2525"/>
      <c r="C2525"/>
      <c r="D2525"/>
      <c r="E2525"/>
      <c r="F2525"/>
    </row>
    <row r="2526" spans="1:6" ht="15" x14ac:dyDescent="0.25">
      <c r="A2526"/>
      <c r="B2526"/>
      <c r="C2526"/>
      <c r="D2526"/>
      <c r="E2526"/>
      <c r="F2526"/>
    </row>
    <row r="2527" spans="1:6" ht="15" x14ac:dyDescent="0.25">
      <c r="A2527"/>
      <c r="B2527"/>
      <c r="C2527"/>
      <c r="D2527"/>
      <c r="E2527"/>
      <c r="F2527"/>
    </row>
    <row r="2528" spans="1:6" ht="15" x14ac:dyDescent="0.25">
      <c r="A2528"/>
      <c r="B2528"/>
      <c r="C2528"/>
      <c r="D2528"/>
      <c r="E2528"/>
      <c r="F2528"/>
    </row>
    <row r="2529" spans="1:6" ht="15" x14ac:dyDescent="0.25">
      <c r="A2529"/>
      <c r="B2529"/>
      <c r="C2529"/>
      <c r="D2529"/>
      <c r="E2529"/>
      <c r="F2529"/>
    </row>
    <row r="2530" spans="1:6" ht="15" x14ac:dyDescent="0.25">
      <c r="A2530"/>
      <c r="B2530"/>
      <c r="C2530"/>
      <c r="D2530"/>
      <c r="E2530"/>
      <c r="F2530"/>
    </row>
    <row r="2531" spans="1:6" ht="15" x14ac:dyDescent="0.25">
      <c r="A2531"/>
      <c r="B2531"/>
      <c r="C2531"/>
      <c r="D2531"/>
      <c r="E2531"/>
      <c r="F2531"/>
    </row>
    <row r="2532" spans="1:6" ht="15" x14ac:dyDescent="0.25">
      <c r="A2532"/>
      <c r="B2532"/>
      <c r="C2532"/>
      <c r="D2532"/>
      <c r="E2532"/>
      <c r="F2532"/>
    </row>
    <row r="2533" spans="1:6" ht="15" x14ac:dyDescent="0.25">
      <c r="A2533"/>
      <c r="B2533"/>
      <c r="C2533"/>
      <c r="D2533"/>
      <c r="E2533"/>
      <c r="F2533"/>
    </row>
    <row r="2534" spans="1:6" ht="15" x14ac:dyDescent="0.25">
      <c r="A2534"/>
      <c r="B2534"/>
      <c r="C2534"/>
      <c r="D2534"/>
      <c r="E2534"/>
      <c r="F2534"/>
    </row>
    <row r="2535" spans="1:6" ht="15" x14ac:dyDescent="0.25">
      <c r="A2535"/>
      <c r="B2535"/>
      <c r="C2535"/>
      <c r="D2535"/>
      <c r="E2535"/>
      <c r="F2535"/>
    </row>
    <row r="2536" spans="1:6" ht="15" x14ac:dyDescent="0.25">
      <c r="A2536"/>
      <c r="B2536"/>
      <c r="C2536"/>
      <c r="D2536"/>
      <c r="E2536"/>
      <c r="F2536"/>
    </row>
    <row r="2537" spans="1:6" ht="15" x14ac:dyDescent="0.25">
      <c r="A2537"/>
      <c r="B2537"/>
      <c r="C2537"/>
      <c r="D2537"/>
      <c r="E2537"/>
      <c r="F2537"/>
    </row>
    <row r="2538" spans="1:6" ht="15" x14ac:dyDescent="0.25">
      <c r="A2538"/>
      <c r="B2538"/>
      <c r="C2538"/>
      <c r="D2538"/>
      <c r="E2538"/>
      <c r="F2538"/>
    </row>
    <row r="2539" spans="1:6" ht="15" x14ac:dyDescent="0.25">
      <c r="A2539"/>
      <c r="B2539"/>
      <c r="C2539"/>
      <c r="D2539"/>
      <c r="E2539"/>
      <c r="F2539"/>
    </row>
    <row r="2540" spans="1:6" ht="15" x14ac:dyDescent="0.25">
      <c r="A2540"/>
      <c r="B2540"/>
      <c r="C2540"/>
      <c r="D2540"/>
      <c r="E2540"/>
      <c r="F2540"/>
    </row>
    <row r="2541" spans="1:6" ht="15" x14ac:dyDescent="0.25">
      <c r="A2541"/>
      <c r="B2541"/>
      <c r="C2541"/>
      <c r="D2541"/>
      <c r="E2541"/>
      <c r="F2541"/>
    </row>
    <row r="2542" spans="1:6" ht="15" x14ac:dyDescent="0.25">
      <c r="A2542"/>
      <c r="B2542"/>
      <c r="C2542"/>
      <c r="D2542"/>
      <c r="E2542"/>
      <c r="F2542"/>
    </row>
    <row r="2543" spans="1:6" ht="15" x14ac:dyDescent="0.25">
      <c r="A2543"/>
      <c r="B2543"/>
      <c r="C2543"/>
      <c r="D2543"/>
      <c r="E2543"/>
      <c r="F2543"/>
    </row>
    <row r="2544" spans="1:6" ht="15" x14ac:dyDescent="0.25">
      <c r="A2544"/>
      <c r="B2544"/>
      <c r="C2544"/>
      <c r="D2544"/>
      <c r="E2544"/>
      <c r="F2544"/>
    </row>
    <row r="2545" spans="1:6" ht="15" x14ac:dyDescent="0.25">
      <c r="A2545"/>
      <c r="B2545"/>
      <c r="C2545"/>
      <c r="D2545"/>
      <c r="E2545"/>
      <c r="F2545"/>
    </row>
    <row r="2546" spans="1:6" ht="15" x14ac:dyDescent="0.25">
      <c r="A2546"/>
      <c r="B2546"/>
      <c r="C2546"/>
      <c r="D2546"/>
      <c r="E2546"/>
      <c r="F2546"/>
    </row>
    <row r="2547" spans="1:6" ht="15" x14ac:dyDescent="0.25">
      <c r="A2547"/>
      <c r="B2547"/>
      <c r="C2547"/>
      <c r="D2547"/>
      <c r="E2547"/>
      <c r="F2547"/>
    </row>
    <row r="2548" spans="1:6" ht="15" x14ac:dyDescent="0.25">
      <c r="A2548"/>
      <c r="B2548"/>
      <c r="C2548"/>
      <c r="D2548"/>
      <c r="E2548"/>
      <c r="F2548"/>
    </row>
    <row r="2549" spans="1:6" ht="15" x14ac:dyDescent="0.25">
      <c r="A2549"/>
      <c r="B2549"/>
      <c r="C2549"/>
      <c r="D2549"/>
      <c r="E2549"/>
      <c r="F2549"/>
    </row>
    <row r="2550" spans="1:6" ht="15" x14ac:dyDescent="0.25">
      <c r="A2550"/>
      <c r="B2550"/>
      <c r="C2550"/>
      <c r="D2550"/>
      <c r="E2550"/>
      <c r="F2550"/>
    </row>
    <row r="2551" spans="1:6" ht="15" x14ac:dyDescent="0.25">
      <c r="A2551"/>
      <c r="B2551"/>
      <c r="C2551"/>
      <c r="D2551"/>
      <c r="E2551"/>
      <c r="F2551"/>
    </row>
    <row r="2552" spans="1:6" ht="15" x14ac:dyDescent="0.25">
      <c r="A2552"/>
      <c r="B2552"/>
      <c r="C2552"/>
      <c r="D2552"/>
      <c r="E2552"/>
      <c r="F2552"/>
    </row>
    <row r="2553" spans="1:6" ht="15" x14ac:dyDescent="0.25">
      <c r="A2553"/>
      <c r="B2553"/>
      <c r="C2553"/>
      <c r="D2553"/>
      <c r="E2553"/>
      <c r="F2553"/>
    </row>
    <row r="2554" spans="1:6" ht="15" x14ac:dyDescent="0.25">
      <c r="A2554"/>
      <c r="B2554"/>
      <c r="C2554"/>
      <c r="D2554"/>
      <c r="E2554"/>
      <c r="F2554"/>
    </row>
    <row r="2555" spans="1:6" ht="15" x14ac:dyDescent="0.25">
      <c r="A2555"/>
      <c r="B2555"/>
      <c r="C2555"/>
      <c r="D2555"/>
      <c r="E2555"/>
      <c r="F2555"/>
    </row>
    <row r="2556" spans="1:6" ht="15" x14ac:dyDescent="0.25">
      <c r="A2556"/>
      <c r="B2556"/>
      <c r="C2556"/>
      <c r="D2556"/>
      <c r="E2556"/>
      <c r="F2556"/>
    </row>
    <row r="2557" spans="1:6" ht="15" x14ac:dyDescent="0.25">
      <c r="A2557"/>
      <c r="B2557"/>
      <c r="C2557"/>
      <c r="D2557"/>
      <c r="E2557"/>
      <c r="F2557"/>
    </row>
    <row r="2558" spans="1:6" ht="15" x14ac:dyDescent="0.25">
      <c r="A2558"/>
      <c r="B2558"/>
      <c r="C2558"/>
      <c r="D2558"/>
      <c r="E2558"/>
      <c r="F2558"/>
    </row>
    <row r="2559" spans="1:6" ht="15" x14ac:dyDescent="0.25">
      <c r="A2559"/>
      <c r="B2559"/>
      <c r="C2559"/>
      <c r="D2559"/>
      <c r="E2559"/>
      <c r="F2559"/>
    </row>
    <row r="2560" spans="1:6" ht="15" x14ac:dyDescent="0.25">
      <c r="A2560"/>
      <c r="B2560"/>
      <c r="C2560"/>
      <c r="D2560"/>
      <c r="E2560"/>
      <c r="F2560"/>
    </row>
    <row r="2561" spans="1:6" ht="15" x14ac:dyDescent="0.25">
      <c r="A2561"/>
      <c r="B2561"/>
      <c r="C2561"/>
      <c r="D2561"/>
      <c r="E2561"/>
      <c r="F2561"/>
    </row>
    <row r="2562" spans="1:6" ht="15" x14ac:dyDescent="0.25">
      <c r="A2562"/>
      <c r="B2562"/>
      <c r="C2562"/>
      <c r="D2562"/>
      <c r="E2562"/>
      <c r="F2562"/>
    </row>
    <row r="2563" spans="1:6" ht="15" x14ac:dyDescent="0.25">
      <c r="A2563"/>
      <c r="B2563"/>
      <c r="C2563"/>
      <c r="D2563"/>
      <c r="E2563"/>
      <c r="F2563"/>
    </row>
    <row r="2564" spans="1:6" ht="15" x14ac:dyDescent="0.25">
      <c r="A2564"/>
      <c r="B2564"/>
      <c r="C2564"/>
      <c r="D2564"/>
      <c r="E2564"/>
      <c r="F2564"/>
    </row>
    <row r="2565" spans="1:6" ht="15" x14ac:dyDescent="0.25">
      <c r="A2565"/>
      <c r="B2565"/>
      <c r="C2565"/>
      <c r="D2565"/>
      <c r="E2565"/>
      <c r="F2565"/>
    </row>
    <row r="2566" spans="1:6" ht="15" x14ac:dyDescent="0.25">
      <c r="A2566"/>
      <c r="B2566"/>
      <c r="C2566"/>
      <c r="D2566"/>
      <c r="E2566"/>
      <c r="F2566"/>
    </row>
    <row r="2567" spans="1:6" ht="15" x14ac:dyDescent="0.25">
      <c r="A2567"/>
      <c r="B2567"/>
      <c r="C2567"/>
      <c r="D2567"/>
      <c r="E2567"/>
      <c r="F2567"/>
    </row>
    <row r="2568" spans="1:6" ht="15" x14ac:dyDescent="0.25">
      <c r="A2568"/>
      <c r="B2568"/>
      <c r="C2568"/>
      <c r="D2568"/>
      <c r="E2568"/>
      <c r="F2568"/>
    </row>
    <row r="2569" spans="1:6" ht="15" x14ac:dyDescent="0.25">
      <c r="A2569"/>
      <c r="B2569"/>
      <c r="C2569"/>
      <c r="D2569"/>
      <c r="E2569"/>
      <c r="F2569"/>
    </row>
    <row r="2570" spans="1:6" ht="15" x14ac:dyDescent="0.25">
      <c r="A2570"/>
      <c r="B2570"/>
      <c r="C2570"/>
      <c r="D2570"/>
      <c r="E2570"/>
      <c r="F2570"/>
    </row>
    <row r="2571" spans="1:6" ht="15" x14ac:dyDescent="0.25">
      <c r="A2571"/>
      <c r="B2571"/>
      <c r="C2571"/>
      <c r="D2571"/>
      <c r="E2571"/>
      <c r="F2571"/>
    </row>
    <row r="2572" spans="1:6" ht="15" x14ac:dyDescent="0.25">
      <c r="A2572"/>
      <c r="B2572"/>
      <c r="C2572"/>
      <c r="D2572"/>
      <c r="E2572"/>
      <c r="F2572"/>
    </row>
    <row r="2573" spans="1:6" ht="15" x14ac:dyDescent="0.25">
      <c r="A2573"/>
      <c r="B2573"/>
      <c r="C2573"/>
      <c r="D2573"/>
      <c r="E2573"/>
      <c r="F2573"/>
    </row>
    <row r="2574" spans="1:6" ht="15" x14ac:dyDescent="0.25">
      <c r="A2574"/>
      <c r="B2574"/>
      <c r="C2574"/>
      <c r="D2574"/>
      <c r="E2574"/>
      <c r="F2574"/>
    </row>
    <row r="2575" spans="1:6" ht="15" x14ac:dyDescent="0.25">
      <c r="A2575"/>
      <c r="B2575"/>
      <c r="C2575"/>
      <c r="D2575"/>
      <c r="E2575"/>
      <c r="F2575"/>
    </row>
    <row r="2576" spans="1:6" ht="15" x14ac:dyDescent="0.25">
      <c r="A2576"/>
      <c r="B2576"/>
      <c r="C2576"/>
      <c r="D2576"/>
      <c r="E2576"/>
      <c r="F2576"/>
    </row>
    <row r="2577" spans="1:6" ht="15" x14ac:dyDescent="0.25">
      <c r="A2577"/>
      <c r="B2577"/>
      <c r="C2577"/>
      <c r="D2577"/>
      <c r="E2577"/>
      <c r="F2577"/>
    </row>
    <row r="2578" spans="1:6" ht="15" x14ac:dyDescent="0.25">
      <c r="A2578"/>
      <c r="B2578"/>
      <c r="C2578"/>
      <c r="D2578"/>
      <c r="E2578"/>
      <c r="F2578"/>
    </row>
    <row r="2579" spans="1:6" ht="15" x14ac:dyDescent="0.25">
      <c r="A2579"/>
      <c r="B2579"/>
      <c r="C2579"/>
      <c r="D2579"/>
      <c r="E2579"/>
      <c r="F2579"/>
    </row>
    <row r="2580" spans="1:6" ht="15" x14ac:dyDescent="0.25">
      <c r="A2580"/>
      <c r="B2580"/>
      <c r="C2580"/>
      <c r="D2580"/>
      <c r="E2580"/>
      <c r="F2580"/>
    </row>
    <row r="2581" spans="1:6" ht="15" x14ac:dyDescent="0.25">
      <c r="A2581"/>
      <c r="B2581"/>
      <c r="C2581"/>
      <c r="D2581"/>
      <c r="E2581"/>
      <c r="F2581"/>
    </row>
    <row r="2582" spans="1:6" ht="15" x14ac:dyDescent="0.25">
      <c r="A2582"/>
      <c r="B2582"/>
      <c r="C2582"/>
      <c r="D2582"/>
      <c r="E2582"/>
      <c r="F2582"/>
    </row>
    <row r="2583" spans="1:6" ht="15" x14ac:dyDescent="0.25">
      <c r="A2583"/>
      <c r="B2583"/>
      <c r="C2583"/>
      <c r="D2583"/>
      <c r="E2583"/>
      <c r="F2583"/>
    </row>
    <row r="2584" spans="1:6" ht="15" x14ac:dyDescent="0.25">
      <c r="A2584"/>
      <c r="B2584"/>
      <c r="C2584"/>
      <c r="D2584"/>
      <c r="E2584"/>
      <c r="F2584"/>
    </row>
    <row r="2585" spans="1:6" ht="15" x14ac:dyDescent="0.25">
      <c r="A2585"/>
      <c r="B2585"/>
      <c r="C2585"/>
      <c r="D2585"/>
      <c r="E2585"/>
      <c r="F2585"/>
    </row>
    <row r="2586" spans="1:6" ht="15" x14ac:dyDescent="0.25">
      <c r="A2586"/>
      <c r="B2586"/>
      <c r="C2586"/>
      <c r="D2586"/>
      <c r="E2586"/>
      <c r="F2586"/>
    </row>
    <row r="2587" spans="1:6" ht="15" x14ac:dyDescent="0.25">
      <c r="A2587"/>
      <c r="B2587"/>
      <c r="C2587"/>
      <c r="D2587"/>
      <c r="E2587"/>
      <c r="F2587"/>
    </row>
    <row r="2588" spans="1:6" ht="15" x14ac:dyDescent="0.25">
      <c r="A2588"/>
      <c r="B2588"/>
      <c r="C2588"/>
      <c r="D2588"/>
      <c r="E2588"/>
      <c r="F2588"/>
    </row>
    <row r="2589" spans="1:6" ht="15" x14ac:dyDescent="0.25">
      <c r="A2589"/>
      <c r="B2589"/>
      <c r="C2589"/>
      <c r="D2589"/>
      <c r="E2589"/>
      <c r="F2589"/>
    </row>
    <row r="2590" spans="1:6" ht="15" x14ac:dyDescent="0.25">
      <c r="A2590"/>
      <c r="B2590"/>
      <c r="C2590"/>
      <c r="D2590"/>
      <c r="E2590"/>
      <c r="F2590"/>
    </row>
    <row r="2591" spans="1:6" ht="15" x14ac:dyDescent="0.25">
      <c r="A2591"/>
      <c r="B2591"/>
      <c r="C2591"/>
      <c r="D2591"/>
      <c r="E2591"/>
      <c r="F2591"/>
    </row>
    <row r="2592" spans="1:6" ht="15" x14ac:dyDescent="0.25">
      <c r="A2592"/>
      <c r="B2592"/>
      <c r="C2592"/>
      <c r="D2592"/>
      <c r="E2592"/>
      <c r="F2592"/>
    </row>
    <row r="2593" spans="1:6" ht="15" x14ac:dyDescent="0.25">
      <c r="A2593"/>
      <c r="B2593"/>
      <c r="C2593"/>
      <c r="D2593"/>
      <c r="E2593"/>
      <c r="F2593"/>
    </row>
    <row r="2594" spans="1:6" ht="15" x14ac:dyDescent="0.25">
      <c r="A2594"/>
      <c r="B2594"/>
      <c r="C2594"/>
      <c r="D2594"/>
      <c r="E2594"/>
      <c r="F2594"/>
    </row>
    <row r="2595" spans="1:6" ht="15" x14ac:dyDescent="0.25">
      <c r="A2595"/>
      <c r="B2595"/>
      <c r="C2595"/>
      <c r="D2595"/>
      <c r="E2595"/>
      <c r="F2595"/>
    </row>
    <row r="2596" spans="1:6" ht="15" x14ac:dyDescent="0.25">
      <c r="A2596"/>
      <c r="B2596"/>
      <c r="C2596"/>
      <c r="D2596"/>
      <c r="E2596"/>
      <c r="F2596"/>
    </row>
    <row r="2597" spans="1:6" ht="15" x14ac:dyDescent="0.25">
      <c r="A2597"/>
      <c r="B2597"/>
      <c r="C2597"/>
      <c r="D2597"/>
      <c r="E2597"/>
      <c r="F2597"/>
    </row>
    <row r="2598" spans="1:6" ht="15" x14ac:dyDescent="0.25">
      <c r="A2598"/>
      <c r="B2598"/>
      <c r="C2598"/>
      <c r="D2598"/>
      <c r="E2598"/>
      <c r="F2598"/>
    </row>
    <row r="2599" spans="1:6" ht="15" x14ac:dyDescent="0.25">
      <c r="A2599"/>
      <c r="B2599"/>
      <c r="C2599"/>
      <c r="D2599"/>
      <c r="E2599"/>
      <c r="F2599"/>
    </row>
    <row r="2600" spans="1:6" ht="15" x14ac:dyDescent="0.25">
      <c r="A2600"/>
      <c r="B2600"/>
      <c r="C2600"/>
      <c r="D2600"/>
      <c r="E2600"/>
      <c r="F2600"/>
    </row>
    <row r="2601" spans="1:6" ht="15" x14ac:dyDescent="0.25">
      <c r="A2601"/>
      <c r="B2601"/>
      <c r="C2601"/>
      <c r="D2601"/>
      <c r="E2601"/>
      <c r="F2601"/>
    </row>
    <row r="2602" spans="1:6" ht="15" x14ac:dyDescent="0.25">
      <c r="A2602"/>
      <c r="B2602"/>
      <c r="C2602"/>
      <c r="D2602"/>
      <c r="E2602"/>
      <c r="F2602"/>
    </row>
    <row r="2603" spans="1:6" ht="15" x14ac:dyDescent="0.25">
      <c r="A2603"/>
      <c r="B2603"/>
      <c r="C2603"/>
      <c r="D2603"/>
      <c r="E2603"/>
      <c r="F2603"/>
    </row>
    <row r="2604" spans="1:6" ht="15" x14ac:dyDescent="0.25">
      <c r="A2604"/>
      <c r="B2604"/>
      <c r="C2604"/>
      <c r="D2604"/>
      <c r="E2604"/>
      <c r="F2604"/>
    </row>
    <row r="2605" spans="1:6" ht="15" x14ac:dyDescent="0.25">
      <c r="A2605"/>
      <c r="B2605"/>
      <c r="C2605"/>
      <c r="D2605"/>
      <c r="E2605"/>
      <c r="F2605"/>
    </row>
    <row r="2606" spans="1:6" ht="15" x14ac:dyDescent="0.25">
      <c r="A2606"/>
      <c r="B2606"/>
      <c r="C2606"/>
      <c r="D2606"/>
      <c r="E2606"/>
      <c r="F2606"/>
    </row>
    <row r="2607" spans="1:6" ht="15" x14ac:dyDescent="0.25">
      <c r="A2607"/>
      <c r="B2607"/>
      <c r="C2607"/>
      <c r="D2607"/>
      <c r="E2607"/>
      <c r="F2607"/>
    </row>
    <row r="2608" spans="1:6" ht="15" x14ac:dyDescent="0.25">
      <c r="A2608"/>
      <c r="B2608"/>
      <c r="C2608"/>
      <c r="D2608"/>
      <c r="E2608"/>
      <c r="F2608"/>
    </row>
    <row r="2609" spans="1:6" ht="15" x14ac:dyDescent="0.25">
      <c r="A2609"/>
      <c r="B2609"/>
      <c r="C2609"/>
      <c r="D2609"/>
      <c r="E2609"/>
      <c r="F2609"/>
    </row>
    <row r="2610" spans="1:6" ht="15" x14ac:dyDescent="0.25">
      <c r="A2610"/>
      <c r="B2610"/>
      <c r="C2610"/>
      <c r="D2610"/>
      <c r="E2610"/>
      <c r="F2610"/>
    </row>
    <row r="2611" spans="1:6" ht="15" x14ac:dyDescent="0.25">
      <c r="A2611"/>
      <c r="B2611"/>
      <c r="C2611"/>
      <c r="D2611"/>
      <c r="E2611"/>
      <c r="F2611"/>
    </row>
    <row r="2612" spans="1:6" ht="15" x14ac:dyDescent="0.25">
      <c r="A2612"/>
      <c r="B2612"/>
      <c r="C2612"/>
      <c r="D2612"/>
      <c r="E2612"/>
      <c r="F2612"/>
    </row>
    <row r="2613" spans="1:6" ht="15" x14ac:dyDescent="0.25">
      <c r="A2613"/>
      <c r="B2613"/>
      <c r="C2613"/>
      <c r="D2613"/>
      <c r="E2613"/>
      <c r="F2613"/>
    </row>
    <row r="2614" spans="1:6" ht="15" x14ac:dyDescent="0.25">
      <c r="A2614"/>
      <c r="B2614"/>
      <c r="C2614"/>
      <c r="D2614"/>
      <c r="E2614"/>
      <c r="F2614"/>
    </row>
    <row r="2615" spans="1:6" ht="15" x14ac:dyDescent="0.25">
      <c r="A2615"/>
      <c r="B2615"/>
      <c r="C2615"/>
      <c r="D2615"/>
      <c r="E2615"/>
      <c r="F2615"/>
    </row>
    <row r="2616" spans="1:6" ht="15" x14ac:dyDescent="0.25">
      <c r="A2616"/>
      <c r="B2616"/>
      <c r="C2616"/>
      <c r="D2616"/>
      <c r="E2616"/>
      <c r="F2616"/>
    </row>
    <row r="2617" spans="1:6" ht="15" x14ac:dyDescent="0.25">
      <c r="A2617"/>
      <c r="B2617"/>
      <c r="C2617"/>
      <c r="D2617"/>
      <c r="E2617"/>
      <c r="F2617"/>
    </row>
    <row r="2618" spans="1:6" ht="15" x14ac:dyDescent="0.25">
      <c r="A2618"/>
      <c r="B2618"/>
      <c r="C2618"/>
      <c r="D2618"/>
      <c r="E2618"/>
      <c r="F2618"/>
    </row>
    <row r="2619" spans="1:6" ht="15" x14ac:dyDescent="0.25">
      <c r="A2619"/>
      <c r="B2619"/>
      <c r="C2619"/>
      <c r="D2619"/>
      <c r="E2619"/>
      <c r="F2619"/>
    </row>
    <row r="2620" spans="1:6" ht="15" x14ac:dyDescent="0.25">
      <c r="A2620"/>
      <c r="B2620"/>
      <c r="C2620"/>
      <c r="D2620"/>
      <c r="E2620"/>
      <c r="F2620"/>
    </row>
    <row r="2621" spans="1:6" ht="15" x14ac:dyDescent="0.25">
      <c r="A2621"/>
      <c r="B2621"/>
      <c r="C2621"/>
      <c r="D2621"/>
      <c r="E2621"/>
      <c r="F2621"/>
    </row>
    <row r="2622" spans="1:6" ht="15" x14ac:dyDescent="0.25">
      <c r="A2622"/>
      <c r="B2622"/>
      <c r="C2622"/>
      <c r="D2622"/>
      <c r="E2622"/>
      <c r="F2622"/>
    </row>
    <row r="2623" spans="1:6" ht="15" x14ac:dyDescent="0.25">
      <c r="A2623"/>
      <c r="B2623"/>
      <c r="C2623"/>
      <c r="D2623"/>
      <c r="E2623"/>
      <c r="F2623"/>
    </row>
    <row r="2624" spans="1:6" ht="15" x14ac:dyDescent="0.25">
      <c r="A2624"/>
      <c r="B2624"/>
      <c r="C2624"/>
      <c r="D2624"/>
      <c r="E2624"/>
      <c r="F2624"/>
    </row>
    <row r="2625" spans="1:6" ht="15" x14ac:dyDescent="0.25">
      <c r="A2625"/>
      <c r="B2625"/>
      <c r="C2625"/>
      <c r="D2625"/>
      <c r="E2625"/>
      <c r="F2625"/>
    </row>
    <row r="2626" spans="1:6" ht="15" x14ac:dyDescent="0.25">
      <c r="A2626"/>
      <c r="B2626"/>
      <c r="C2626"/>
      <c r="D2626"/>
      <c r="E2626"/>
      <c r="F2626"/>
    </row>
    <row r="2627" spans="1:6" ht="15" x14ac:dyDescent="0.25">
      <c r="A2627"/>
      <c r="B2627"/>
      <c r="C2627"/>
      <c r="D2627"/>
      <c r="E2627"/>
      <c r="F2627"/>
    </row>
    <row r="2628" spans="1:6" ht="15" x14ac:dyDescent="0.25">
      <c r="A2628"/>
      <c r="B2628"/>
      <c r="C2628"/>
      <c r="D2628"/>
      <c r="E2628"/>
      <c r="F2628"/>
    </row>
    <row r="2629" spans="1:6" ht="15" x14ac:dyDescent="0.25">
      <c r="A2629"/>
      <c r="B2629"/>
      <c r="C2629"/>
      <c r="D2629"/>
      <c r="E2629"/>
      <c r="F2629"/>
    </row>
    <row r="2630" spans="1:6" ht="15" x14ac:dyDescent="0.25">
      <c r="A2630"/>
      <c r="B2630"/>
      <c r="C2630"/>
      <c r="D2630"/>
      <c r="E2630"/>
      <c r="F2630"/>
    </row>
    <row r="2631" spans="1:6" ht="15" x14ac:dyDescent="0.25">
      <c r="A2631"/>
      <c r="B2631"/>
      <c r="C2631"/>
      <c r="D2631"/>
      <c r="E2631"/>
      <c r="F2631"/>
    </row>
    <row r="2632" spans="1:6" ht="15" x14ac:dyDescent="0.25">
      <c r="A2632"/>
      <c r="B2632"/>
      <c r="C2632"/>
      <c r="D2632"/>
      <c r="E2632"/>
      <c r="F2632"/>
    </row>
    <row r="2633" spans="1:6" ht="15" x14ac:dyDescent="0.25">
      <c r="A2633"/>
      <c r="B2633"/>
      <c r="C2633"/>
      <c r="D2633"/>
      <c r="E2633"/>
      <c r="F2633"/>
    </row>
    <row r="2634" spans="1:6" ht="15" x14ac:dyDescent="0.25">
      <c r="A2634"/>
      <c r="B2634"/>
      <c r="C2634"/>
      <c r="D2634"/>
      <c r="E2634"/>
      <c r="F2634"/>
    </row>
    <row r="2635" spans="1:6" ht="15" x14ac:dyDescent="0.25">
      <c r="A2635"/>
      <c r="B2635"/>
      <c r="C2635"/>
      <c r="D2635"/>
      <c r="E2635"/>
      <c r="F2635"/>
    </row>
    <row r="2636" spans="1:6" ht="15" x14ac:dyDescent="0.25">
      <c r="A2636"/>
      <c r="B2636"/>
      <c r="C2636"/>
      <c r="D2636"/>
      <c r="E2636"/>
      <c r="F2636"/>
    </row>
    <row r="2637" spans="1:6" ht="15" x14ac:dyDescent="0.25">
      <c r="A2637"/>
      <c r="B2637"/>
      <c r="C2637"/>
      <c r="D2637"/>
      <c r="E2637"/>
      <c r="F2637"/>
    </row>
    <row r="2638" spans="1:6" ht="15" x14ac:dyDescent="0.25">
      <c r="A2638"/>
      <c r="B2638"/>
      <c r="C2638"/>
      <c r="D2638"/>
      <c r="E2638"/>
      <c r="F2638"/>
    </row>
    <row r="2639" spans="1:6" ht="15" x14ac:dyDescent="0.25">
      <c r="A2639"/>
      <c r="B2639"/>
      <c r="C2639"/>
      <c r="D2639"/>
      <c r="E2639"/>
      <c r="F2639"/>
    </row>
    <row r="2640" spans="1:6" ht="15" x14ac:dyDescent="0.25">
      <c r="A2640"/>
      <c r="B2640"/>
      <c r="C2640"/>
      <c r="D2640"/>
      <c r="E2640"/>
      <c r="F2640"/>
    </row>
    <row r="2641" spans="1:6" ht="15" x14ac:dyDescent="0.25">
      <c r="A2641"/>
      <c r="B2641"/>
      <c r="C2641"/>
      <c r="D2641"/>
      <c r="E2641"/>
      <c r="F2641"/>
    </row>
    <row r="2642" spans="1:6" ht="15" x14ac:dyDescent="0.25">
      <c r="A2642"/>
      <c r="B2642"/>
      <c r="C2642"/>
      <c r="D2642"/>
      <c r="E2642"/>
      <c r="F2642"/>
    </row>
    <row r="2643" spans="1:6" ht="15" x14ac:dyDescent="0.25">
      <c r="A2643"/>
      <c r="B2643"/>
      <c r="C2643"/>
      <c r="D2643"/>
      <c r="E2643"/>
      <c r="F2643"/>
    </row>
    <row r="2644" spans="1:6" ht="15" x14ac:dyDescent="0.25">
      <c r="A2644"/>
      <c r="B2644"/>
      <c r="C2644"/>
      <c r="D2644"/>
      <c r="E2644"/>
      <c r="F2644"/>
    </row>
    <row r="2645" spans="1:6" ht="15" x14ac:dyDescent="0.25">
      <c r="A2645"/>
      <c r="B2645"/>
      <c r="C2645"/>
      <c r="D2645"/>
      <c r="E2645"/>
      <c r="F2645"/>
    </row>
    <row r="2646" spans="1:6" ht="15" x14ac:dyDescent="0.25">
      <c r="A2646"/>
      <c r="B2646"/>
      <c r="C2646"/>
      <c r="D2646"/>
      <c r="E2646"/>
      <c r="F2646"/>
    </row>
    <row r="2647" spans="1:6" ht="15" x14ac:dyDescent="0.25">
      <c r="A2647"/>
      <c r="B2647"/>
      <c r="C2647"/>
      <c r="D2647"/>
      <c r="E2647"/>
      <c r="F2647"/>
    </row>
    <row r="2648" spans="1:6" ht="15" x14ac:dyDescent="0.25">
      <c r="A2648"/>
      <c r="B2648"/>
      <c r="C2648"/>
      <c r="D2648"/>
      <c r="E2648"/>
      <c r="F2648"/>
    </row>
    <row r="2649" spans="1:6" ht="15" x14ac:dyDescent="0.25">
      <c r="A2649"/>
      <c r="B2649"/>
      <c r="C2649"/>
      <c r="D2649"/>
      <c r="E2649"/>
      <c r="F2649"/>
    </row>
    <row r="2650" spans="1:6" ht="15" x14ac:dyDescent="0.25">
      <c r="A2650"/>
      <c r="B2650"/>
      <c r="C2650"/>
      <c r="D2650"/>
      <c r="E2650"/>
      <c r="F2650"/>
    </row>
    <row r="2651" spans="1:6" ht="15" x14ac:dyDescent="0.25">
      <c r="A2651"/>
      <c r="B2651"/>
      <c r="C2651"/>
      <c r="D2651"/>
      <c r="E2651"/>
      <c r="F2651"/>
    </row>
    <row r="2652" spans="1:6" ht="15" x14ac:dyDescent="0.25">
      <c r="A2652"/>
      <c r="B2652"/>
      <c r="C2652"/>
      <c r="D2652"/>
      <c r="E2652"/>
      <c r="F2652"/>
    </row>
    <row r="2653" spans="1:6" ht="15" x14ac:dyDescent="0.25">
      <c r="A2653"/>
      <c r="B2653"/>
      <c r="C2653"/>
      <c r="D2653"/>
      <c r="E2653"/>
      <c r="F2653"/>
    </row>
    <row r="2654" spans="1:6" ht="15" x14ac:dyDescent="0.25">
      <c r="A2654"/>
      <c r="B2654"/>
      <c r="C2654"/>
      <c r="D2654"/>
      <c r="E2654"/>
      <c r="F2654"/>
    </row>
    <row r="2655" spans="1:6" ht="15" x14ac:dyDescent="0.25">
      <c r="A2655"/>
      <c r="B2655"/>
      <c r="C2655"/>
      <c r="D2655"/>
      <c r="E2655"/>
      <c r="F2655"/>
    </row>
    <row r="2656" spans="1:6" ht="15" x14ac:dyDescent="0.25">
      <c r="A2656"/>
      <c r="B2656"/>
      <c r="C2656"/>
      <c r="D2656"/>
      <c r="E2656"/>
      <c r="F2656"/>
    </row>
    <row r="2657" spans="1:6" ht="15" x14ac:dyDescent="0.25">
      <c r="A2657"/>
      <c r="B2657"/>
      <c r="C2657"/>
      <c r="D2657"/>
      <c r="E2657"/>
      <c r="F2657"/>
    </row>
    <row r="2658" spans="1:6" ht="15" x14ac:dyDescent="0.25">
      <c r="A2658"/>
      <c r="B2658"/>
      <c r="C2658"/>
      <c r="D2658"/>
      <c r="E2658"/>
      <c r="F2658"/>
    </row>
    <row r="2659" spans="1:6" ht="15" x14ac:dyDescent="0.25">
      <c r="A2659"/>
      <c r="B2659"/>
      <c r="C2659"/>
      <c r="D2659"/>
      <c r="E2659"/>
      <c r="F2659"/>
    </row>
    <row r="2660" spans="1:6" ht="15" x14ac:dyDescent="0.25">
      <c r="A2660"/>
      <c r="B2660"/>
      <c r="C2660"/>
      <c r="D2660"/>
      <c r="E2660"/>
      <c r="F2660"/>
    </row>
    <row r="2661" spans="1:6" ht="15" x14ac:dyDescent="0.25">
      <c r="A2661"/>
      <c r="B2661"/>
      <c r="C2661"/>
      <c r="D2661"/>
      <c r="E2661"/>
      <c r="F2661"/>
    </row>
    <row r="2662" spans="1:6" ht="15" x14ac:dyDescent="0.25">
      <c r="A2662"/>
      <c r="B2662"/>
      <c r="C2662"/>
      <c r="D2662"/>
      <c r="E2662"/>
      <c r="F2662"/>
    </row>
    <row r="2663" spans="1:6" ht="15" x14ac:dyDescent="0.25">
      <c r="A2663"/>
      <c r="B2663"/>
      <c r="C2663"/>
      <c r="D2663"/>
      <c r="E2663"/>
      <c r="F2663"/>
    </row>
    <row r="2664" spans="1:6" ht="15" x14ac:dyDescent="0.25">
      <c r="A2664"/>
      <c r="B2664"/>
      <c r="C2664"/>
      <c r="D2664"/>
      <c r="E2664"/>
      <c r="F2664"/>
    </row>
    <row r="2665" spans="1:6" ht="15" x14ac:dyDescent="0.25">
      <c r="A2665"/>
      <c r="B2665"/>
      <c r="C2665"/>
      <c r="D2665"/>
      <c r="E2665"/>
      <c r="F2665"/>
    </row>
    <row r="2666" spans="1:6" ht="15" x14ac:dyDescent="0.25">
      <c r="A2666"/>
      <c r="B2666"/>
      <c r="C2666"/>
      <c r="D2666"/>
      <c r="E2666"/>
      <c r="F2666"/>
    </row>
    <row r="2667" spans="1:6" ht="15" x14ac:dyDescent="0.25">
      <c r="A2667"/>
      <c r="B2667"/>
      <c r="C2667"/>
      <c r="D2667"/>
      <c r="E2667"/>
      <c r="F2667"/>
    </row>
    <row r="2668" spans="1:6" ht="15" x14ac:dyDescent="0.25">
      <c r="A2668"/>
      <c r="B2668"/>
      <c r="C2668"/>
      <c r="D2668"/>
      <c r="E2668"/>
      <c r="F2668"/>
    </row>
    <row r="2669" spans="1:6" ht="15" x14ac:dyDescent="0.25">
      <c r="A2669"/>
      <c r="B2669"/>
      <c r="C2669"/>
      <c r="D2669"/>
      <c r="E2669"/>
      <c r="F2669"/>
    </row>
    <row r="2670" spans="1:6" ht="15" x14ac:dyDescent="0.25">
      <c r="A2670"/>
      <c r="B2670"/>
      <c r="C2670"/>
      <c r="D2670"/>
      <c r="E2670"/>
      <c r="F2670"/>
    </row>
    <row r="2671" spans="1:6" ht="15" x14ac:dyDescent="0.25">
      <c r="A2671"/>
      <c r="B2671"/>
      <c r="C2671"/>
      <c r="D2671"/>
      <c r="E2671"/>
      <c r="F2671"/>
    </row>
    <row r="2672" spans="1:6" ht="15" x14ac:dyDescent="0.25">
      <c r="A2672"/>
      <c r="B2672"/>
      <c r="C2672"/>
      <c r="D2672"/>
      <c r="E2672"/>
      <c r="F2672"/>
    </row>
    <row r="2673" spans="1:6" ht="15" x14ac:dyDescent="0.25">
      <c r="A2673"/>
      <c r="B2673"/>
      <c r="C2673"/>
      <c r="D2673"/>
      <c r="E2673"/>
      <c r="F2673"/>
    </row>
    <row r="2674" spans="1:6" ht="15" x14ac:dyDescent="0.25">
      <c r="A2674"/>
      <c r="B2674"/>
      <c r="C2674"/>
      <c r="D2674"/>
      <c r="E2674"/>
      <c r="F2674"/>
    </row>
    <row r="2675" spans="1:6" ht="15" x14ac:dyDescent="0.25">
      <c r="A2675"/>
      <c r="B2675"/>
      <c r="C2675"/>
      <c r="D2675"/>
      <c r="E2675"/>
      <c r="F2675"/>
    </row>
    <row r="2676" spans="1:6" ht="15" x14ac:dyDescent="0.25">
      <c r="A2676"/>
      <c r="B2676"/>
      <c r="C2676"/>
      <c r="D2676"/>
      <c r="E2676"/>
      <c r="F2676"/>
    </row>
    <row r="2677" spans="1:6" ht="15" x14ac:dyDescent="0.25">
      <c r="A2677"/>
      <c r="B2677"/>
      <c r="C2677"/>
      <c r="D2677"/>
      <c r="E2677"/>
      <c r="F2677"/>
    </row>
    <row r="2678" spans="1:6" ht="15" x14ac:dyDescent="0.25">
      <c r="A2678"/>
      <c r="B2678"/>
      <c r="C2678"/>
      <c r="D2678"/>
      <c r="E2678"/>
      <c r="F2678"/>
    </row>
    <row r="2679" spans="1:6" ht="15" x14ac:dyDescent="0.25">
      <c r="A2679"/>
      <c r="B2679"/>
      <c r="C2679"/>
      <c r="D2679"/>
      <c r="E2679"/>
      <c r="F2679"/>
    </row>
    <row r="2680" spans="1:6" ht="15" x14ac:dyDescent="0.25">
      <c r="A2680"/>
      <c r="B2680"/>
      <c r="C2680"/>
      <c r="D2680"/>
      <c r="E2680"/>
      <c r="F2680"/>
    </row>
    <row r="2681" spans="1:6" ht="15" x14ac:dyDescent="0.25">
      <c r="A2681"/>
      <c r="B2681"/>
      <c r="C2681"/>
      <c r="D2681"/>
      <c r="E2681"/>
      <c r="F2681"/>
    </row>
    <row r="2682" spans="1:6" ht="15" x14ac:dyDescent="0.25">
      <c r="A2682"/>
      <c r="B2682"/>
      <c r="C2682"/>
      <c r="D2682"/>
      <c r="E2682"/>
      <c r="F2682"/>
    </row>
    <row r="2683" spans="1:6" ht="15" x14ac:dyDescent="0.25">
      <c r="A2683"/>
      <c r="B2683"/>
      <c r="C2683"/>
      <c r="D2683"/>
      <c r="E2683"/>
      <c r="F2683"/>
    </row>
    <row r="2684" spans="1:6" ht="15" x14ac:dyDescent="0.25">
      <c r="A2684"/>
      <c r="B2684"/>
      <c r="C2684"/>
      <c r="D2684"/>
      <c r="E2684"/>
      <c r="F2684"/>
    </row>
    <row r="2685" spans="1:6" ht="15" x14ac:dyDescent="0.25">
      <c r="A2685"/>
      <c r="B2685"/>
      <c r="C2685"/>
      <c r="D2685"/>
      <c r="E2685"/>
      <c r="F2685"/>
    </row>
    <row r="2686" spans="1:6" ht="15" x14ac:dyDescent="0.25">
      <c r="A2686"/>
      <c r="B2686"/>
      <c r="C2686"/>
      <c r="D2686"/>
      <c r="E2686"/>
      <c r="F2686"/>
    </row>
    <row r="2687" spans="1:6" ht="15" x14ac:dyDescent="0.25">
      <c r="A2687"/>
      <c r="B2687"/>
      <c r="C2687"/>
      <c r="D2687"/>
      <c r="E2687"/>
      <c r="F2687"/>
    </row>
    <row r="2688" spans="1:6" ht="15" x14ac:dyDescent="0.25">
      <c r="A2688"/>
      <c r="B2688"/>
      <c r="C2688"/>
      <c r="D2688"/>
      <c r="E2688"/>
      <c r="F2688"/>
    </row>
    <row r="2689" spans="1:6" ht="15" x14ac:dyDescent="0.25">
      <c r="A2689"/>
      <c r="B2689"/>
      <c r="C2689"/>
      <c r="D2689"/>
      <c r="E2689"/>
      <c r="F2689"/>
    </row>
    <row r="2690" spans="1:6" ht="15" x14ac:dyDescent="0.25">
      <c r="A2690"/>
      <c r="B2690"/>
      <c r="C2690"/>
      <c r="D2690"/>
      <c r="E2690"/>
      <c r="F2690"/>
    </row>
    <row r="2691" spans="1:6" ht="15" x14ac:dyDescent="0.25">
      <c r="A2691"/>
      <c r="B2691"/>
      <c r="C2691"/>
      <c r="D2691"/>
      <c r="E2691"/>
      <c r="F2691"/>
    </row>
    <row r="2692" spans="1:6" ht="15" x14ac:dyDescent="0.25">
      <c r="A2692"/>
      <c r="B2692"/>
      <c r="C2692"/>
      <c r="D2692"/>
      <c r="E2692"/>
      <c r="F2692"/>
    </row>
    <row r="2693" spans="1:6" ht="15" x14ac:dyDescent="0.25">
      <c r="A2693"/>
      <c r="B2693"/>
      <c r="C2693"/>
      <c r="D2693"/>
      <c r="E2693"/>
      <c r="F2693"/>
    </row>
    <row r="2694" spans="1:6" ht="15" x14ac:dyDescent="0.25">
      <c r="A2694"/>
      <c r="B2694"/>
      <c r="C2694"/>
      <c r="D2694"/>
      <c r="E2694"/>
      <c r="F2694"/>
    </row>
    <row r="2695" spans="1:6" ht="15" x14ac:dyDescent="0.25">
      <c r="A2695"/>
      <c r="B2695"/>
      <c r="C2695"/>
      <c r="D2695"/>
      <c r="E2695"/>
      <c r="F2695"/>
    </row>
    <row r="2696" spans="1:6" ht="15" x14ac:dyDescent="0.25">
      <c r="A2696"/>
      <c r="B2696"/>
      <c r="C2696"/>
      <c r="D2696"/>
      <c r="E2696"/>
      <c r="F2696"/>
    </row>
    <row r="2697" spans="1:6" ht="15" x14ac:dyDescent="0.25">
      <c r="A2697"/>
      <c r="B2697"/>
      <c r="C2697"/>
      <c r="D2697"/>
      <c r="E2697"/>
      <c r="F2697"/>
    </row>
    <row r="2698" spans="1:6" ht="15" x14ac:dyDescent="0.25">
      <c r="A2698"/>
      <c r="B2698"/>
      <c r="C2698"/>
      <c r="D2698"/>
      <c r="E2698"/>
      <c r="F2698"/>
    </row>
    <row r="2699" spans="1:6" ht="15" x14ac:dyDescent="0.25">
      <c r="A2699"/>
      <c r="B2699"/>
      <c r="C2699"/>
      <c r="D2699"/>
      <c r="E2699"/>
      <c r="F2699"/>
    </row>
    <row r="2700" spans="1:6" ht="15" x14ac:dyDescent="0.25">
      <c r="A2700"/>
      <c r="B2700"/>
      <c r="C2700"/>
      <c r="D2700"/>
      <c r="E2700"/>
      <c r="F2700"/>
    </row>
    <row r="2701" spans="1:6" ht="15" x14ac:dyDescent="0.25">
      <c r="A2701"/>
      <c r="B2701"/>
      <c r="C2701"/>
      <c r="D2701"/>
      <c r="E2701"/>
      <c r="F2701"/>
    </row>
    <row r="2702" spans="1:6" ht="15" x14ac:dyDescent="0.25">
      <c r="A2702"/>
      <c r="B2702"/>
      <c r="C2702"/>
      <c r="D2702"/>
      <c r="E2702"/>
      <c r="F2702"/>
    </row>
    <row r="2703" spans="1:6" ht="15" x14ac:dyDescent="0.25">
      <c r="A2703"/>
      <c r="B2703"/>
      <c r="C2703"/>
      <c r="D2703"/>
      <c r="E2703"/>
      <c r="F2703"/>
    </row>
    <row r="2704" spans="1:6" ht="15" x14ac:dyDescent="0.25">
      <c r="A2704"/>
      <c r="B2704"/>
      <c r="C2704"/>
      <c r="D2704"/>
      <c r="E2704"/>
      <c r="F2704"/>
    </row>
    <row r="2705" spans="1:6" ht="15" x14ac:dyDescent="0.25">
      <c r="A2705"/>
      <c r="B2705"/>
      <c r="C2705"/>
      <c r="D2705"/>
      <c r="E2705"/>
      <c r="F2705"/>
    </row>
    <row r="2706" spans="1:6" ht="15" x14ac:dyDescent="0.25">
      <c r="A2706"/>
      <c r="B2706"/>
      <c r="C2706"/>
      <c r="D2706"/>
      <c r="E2706"/>
      <c r="F2706"/>
    </row>
    <row r="2707" spans="1:6" ht="15" x14ac:dyDescent="0.25">
      <c r="A2707"/>
      <c r="B2707"/>
      <c r="C2707"/>
      <c r="D2707"/>
      <c r="E2707"/>
      <c r="F2707"/>
    </row>
    <row r="2708" spans="1:6" ht="15" x14ac:dyDescent="0.25">
      <c r="A2708"/>
      <c r="B2708"/>
      <c r="C2708"/>
      <c r="D2708"/>
      <c r="E2708"/>
      <c r="F2708"/>
    </row>
    <row r="2709" spans="1:6" ht="15" x14ac:dyDescent="0.25">
      <c r="A2709"/>
      <c r="B2709"/>
      <c r="C2709"/>
      <c r="D2709"/>
      <c r="E2709"/>
      <c r="F2709"/>
    </row>
    <row r="2710" spans="1:6" ht="15" x14ac:dyDescent="0.25">
      <c r="A2710"/>
      <c r="B2710"/>
      <c r="C2710"/>
      <c r="D2710"/>
      <c r="E2710"/>
      <c r="F2710"/>
    </row>
    <row r="2711" spans="1:6" ht="15" x14ac:dyDescent="0.25">
      <c r="A2711"/>
      <c r="B2711"/>
      <c r="C2711"/>
      <c r="D2711"/>
      <c r="E2711"/>
      <c r="F2711"/>
    </row>
    <row r="2712" spans="1:6" ht="15" x14ac:dyDescent="0.25">
      <c r="A2712"/>
      <c r="B2712"/>
      <c r="C2712"/>
      <c r="D2712"/>
      <c r="E2712"/>
      <c r="F2712"/>
    </row>
    <row r="2713" spans="1:6" ht="15" x14ac:dyDescent="0.25">
      <c r="A2713"/>
      <c r="B2713"/>
      <c r="C2713"/>
      <c r="D2713"/>
      <c r="E2713"/>
      <c r="F2713"/>
    </row>
    <row r="2714" spans="1:6" ht="15" x14ac:dyDescent="0.25">
      <c r="A2714"/>
      <c r="B2714"/>
      <c r="C2714"/>
      <c r="D2714"/>
      <c r="E2714"/>
      <c r="F2714"/>
    </row>
    <row r="2715" spans="1:6" ht="15" x14ac:dyDescent="0.25">
      <c r="A2715"/>
      <c r="B2715"/>
      <c r="C2715"/>
      <c r="D2715"/>
      <c r="E2715"/>
      <c r="F2715"/>
    </row>
    <row r="2716" spans="1:6" ht="15" x14ac:dyDescent="0.25">
      <c r="A2716"/>
      <c r="B2716"/>
      <c r="C2716"/>
      <c r="D2716"/>
      <c r="E2716"/>
      <c r="F2716"/>
    </row>
    <row r="2717" spans="1:6" ht="15" x14ac:dyDescent="0.25">
      <c r="A2717"/>
      <c r="B2717"/>
      <c r="C2717"/>
      <c r="D2717"/>
      <c r="E2717"/>
      <c r="F2717"/>
    </row>
    <row r="2718" spans="1:6" ht="15" x14ac:dyDescent="0.25">
      <c r="A2718"/>
      <c r="B2718"/>
      <c r="C2718"/>
      <c r="D2718"/>
      <c r="E2718"/>
      <c r="F2718"/>
    </row>
    <row r="2719" spans="1:6" ht="15" x14ac:dyDescent="0.25">
      <c r="A2719"/>
      <c r="B2719"/>
      <c r="C2719"/>
      <c r="D2719"/>
      <c r="E2719"/>
      <c r="F2719"/>
    </row>
    <row r="2720" spans="1:6" ht="15" x14ac:dyDescent="0.25">
      <c r="A2720"/>
      <c r="B2720"/>
      <c r="C2720"/>
      <c r="D2720"/>
      <c r="E2720"/>
      <c r="F2720"/>
    </row>
    <row r="2721" spans="1:6" ht="15" x14ac:dyDescent="0.25">
      <c r="A2721"/>
      <c r="B2721"/>
      <c r="C2721"/>
      <c r="D2721"/>
      <c r="E2721"/>
      <c r="F2721"/>
    </row>
    <row r="2722" spans="1:6" ht="15" x14ac:dyDescent="0.25">
      <c r="A2722"/>
      <c r="B2722"/>
      <c r="C2722"/>
      <c r="D2722"/>
      <c r="E2722"/>
      <c r="F2722"/>
    </row>
    <row r="2723" spans="1:6" ht="15" x14ac:dyDescent="0.25">
      <c r="A2723"/>
      <c r="B2723"/>
      <c r="C2723"/>
      <c r="D2723"/>
      <c r="E2723"/>
      <c r="F2723"/>
    </row>
    <row r="2724" spans="1:6" ht="15" x14ac:dyDescent="0.25">
      <c r="A2724"/>
      <c r="B2724"/>
      <c r="C2724"/>
      <c r="D2724"/>
      <c r="E2724"/>
      <c r="F2724"/>
    </row>
    <row r="2725" spans="1:6" ht="15" x14ac:dyDescent="0.25">
      <c r="A2725"/>
      <c r="B2725"/>
      <c r="C2725"/>
      <c r="D2725"/>
      <c r="E2725"/>
      <c r="F2725"/>
    </row>
    <row r="2726" spans="1:6" ht="15" x14ac:dyDescent="0.25">
      <c r="A2726"/>
      <c r="B2726"/>
      <c r="C2726"/>
      <c r="D2726"/>
      <c r="E2726"/>
      <c r="F2726"/>
    </row>
    <row r="2727" spans="1:6" ht="15" x14ac:dyDescent="0.25">
      <c r="A2727"/>
      <c r="B2727"/>
      <c r="C2727"/>
      <c r="D2727"/>
      <c r="E2727"/>
      <c r="F2727"/>
    </row>
    <row r="2728" spans="1:6" ht="15" x14ac:dyDescent="0.25">
      <c r="A2728"/>
      <c r="B2728"/>
      <c r="C2728"/>
      <c r="D2728"/>
      <c r="E2728"/>
      <c r="F2728"/>
    </row>
    <row r="2729" spans="1:6" ht="15" x14ac:dyDescent="0.25">
      <c r="A2729"/>
      <c r="B2729"/>
      <c r="C2729"/>
      <c r="D2729"/>
      <c r="E2729"/>
      <c r="F2729"/>
    </row>
    <row r="2730" spans="1:6" ht="15" x14ac:dyDescent="0.25">
      <c r="A2730"/>
      <c r="B2730"/>
      <c r="C2730"/>
      <c r="D2730"/>
      <c r="E2730"/>
      <c r="F2730"/>
    </row>
    <row r="2731" spans="1:6" ht="15" x14ac:dyDescent="0.25">
      <c r="A2731"/>
      <c r="B2731"/>
      <c r="C2731"/>
      <c r="D2731"/>
      <c r="E2731"/>
      <c r="F2731"/>
    </row>
    <row r="2732" spans="1:6" ht="15" x14ac:dyDescent="0.25">
      <c r="A2732"/>
      <c r="B2732"/>
      <c r="C2732"/>
      <c r="D2732"/>
      <c r="E2732"/>
      <c r="F2732"/>
    </row>
    <row r="2733" spans="1:6" ht="15" x14ac:dyDescent="0.25">
      <c r="A2733"/>
      <c r="B2733"/>
      <c r="C2733"/>
      <c r="D2733"/>
      <c r="E2733"/>
      <c r="F2733"/>
    </row>
    <row r="2734" spans="1:6" ht="15" x14ac:dyDescent="0.25">
      <c r="A2734"/>
      <c r="B2734"/>
      <c r="C2734"/>
      <c r="D2734"/>
      <c r="E2734"/>
      <c r="F2734"/>
    </row>
    <row r="2735" spans="1:6" ht="15" x14ac:dyDescent="0.25">
      <c r="A2735"/>
      <c r="B2735"/>
      <c r="C2735"/>
      <c r="D2735"/>
      <c r="E2735"/>
      <c r="F2735"/>
    </row>
    <row r="2736" spans="1:6" ht="15" x14ac:dyDescent="0.25">
      <c r="A2736"/>
      <c r="B2736"/>
      <c r="C2736"/>
      <c r="D2736"/>
      <c r="E2736"/>
      <c r="F2736"/>
    </row>
    <row r="2737" spans="1:6" ht="15" x14ac:dyDescent="0.25">
      <c r="A2737"/>
      <c r="B2737"/>
      <c r="C2737"/>
      <c r="D2737"/>
      <c r="E2737"/>
      <c r="F2737"/>
    </row>
    <row r="2738" spans="1:6" ht="15" x14ac:dyDescent="0.25">
      <c r="A2738"/>
      <c r="B2738"/>
      <c r="C2738"/>
      <c r="D2738"/>
      <c r="E2738"/>
      <c r="F2738"/>
    </row>
    <row r="2739" spans="1:6" ht="15" x14ac:dyDescent="0.25">
      <c r="A2739"/>
      <c r="B2739"/>
      <c r="C2739"/>
      <c r="D2739"/>
      <c r="E2739"/>
      <c r="F2739"/>
    </row>
    <row r="2740" spans="1:6" ht="15" x14ac:dyDescent="0.25">
      <c r="A2740"/>
      <c r="B2740"/>
      <c r="C2740"/>
      <c r="D2740"/>
      <c r="E2740"/>
      <c r="F2740"/>
    </row>
    <row r="2741" spans="1:6" ht="15" x14ac:dyDescent="0.25">
      <c r="A2741"/>
      <c r="B2741"/>
      <c r="C2741"/>
      <c r="D2741"/>
      <c r="E2741"/>
      <c r="F2741"/>
    </row>
    <row r="2742" spans="1:6" ht="15" x14ac:dyDescent="0.25">
      <c r="A2742"/>
      <c r="B2742"/>
      <c r="C2742"/>
      <c r="D2742"/>
      <c r="E2742"/>
      <c r="F2742"/>
    </row>
    <row r="2743" spans="1:6" ht="15" x14ac:dyDescent="0.25">
      <c r="A2743"/>
      <c r="B2743"/>
      <c r="C2743"/>
      <c r="D2743"/>
      <c r="E2743"/>
      <c r="F2743"/>
    </row>
    <row r="2744" spans="1:6" ht="15" x14ac:dyDescent="0.25">
      <c r="A2744"/>
      <c r="B2744"/>
      <c r="C2744"/>
      <c r="D2744"/>
      <c r="E2744"/>
      <c r="F2744"/>
    </row>
    <row r="2745" spans="1:6" ht="15" x14ac:dyDescent="0.25">
      <c r="A2745"/>
      <c r="B2745"/>
      <c r="C2745"/>
      <c r="D2745"/>
      <c r="E2745"/>
      <c r="F2745"/>
    </row>
    <row r="2746" spans="1:6" ht="15" x14ac:dyDescent="0.25">
      <c r="A2746"/>
      <c r="B2746"/>
      <c r="C2746"/>
      <c r="D2746"/>
      <c r="E2746"/>
      <c r="F2746"/>
    </row>
    <row r="2747" spans="1:6" ht="15" x14ac:dyDescent="0.25">
      <c r="A2747"/>
      <c r="B2747"/>
      <c r="C2747"/>
      <c r="D2747"/>
      <c r="E2747"/>
      <c r="F2747"/>
    </row>
    <row r="2748" spans="1:6" ht="15" x14ac:dyDescent="0.25">
      <c r="A2748"/>
      <c r="B2748"/>
      <c r="C2748"/>
      <c r="D2748"/>
      <c r="E2748"/>
      <c r="F2748"/>
    </row>
    <row r="2749" spans="1:6" ht="15" x14ac:dyDescent="0.25">
      <c r="A2749"/>
      <c r="B2749"/>
      <c r="C2749"/>
      <c r="D2749"/>
      <c r="E2749"/>
      <c r="F2749"/>
    </row>
    <row r="2750" spans="1:6" ht="15" x14ac:dyDescent="0.25">
      <c r="A2750"/>
      <c r="B2750"/>
      <c r="C2750"/>
      <c r="D2750"/>
      <c r="E2750"/>
      <c r="F2750"/>
    </row>
    <row r="2751" spans="1:6" ht="15" x14ac:dyDescent="0.25">
      <c r="A2751"/>
      <c r="B2751"/>
      <c r="C2751"/>
      <c r="D2751"/>
      <c r="E2751"/>
      <c r="F2751"/>
    </row>
    <row r="2752" spans="1:6" ht="15" x14ac:dyDescent="0.25">
      <c r="A2752"/>
      <c r="B2752"/>
      <c r="C2752"/>
      <c r="D2752"/>
      <c r="E2752"/>
      <c r="F2752"/>
    </row>
    <row r="2753" spans="1:6" ht="15" x14ac:dyDescent="0.25">
      <c r="A2753"/>
      <c r="B2753"/>
      <c r="C2753"/>
      <c r="D2753"/>
      <c r="E2753"/>
      <c r="F2753"/>
    </row>
    <row r="2754" spans="1:6" ht="15" x14ac:dyDescent="0.25">
      <c r="A2754"/>
      <c r="B2754"/>
      <c r="C2754"/>
      <c r="D2754"/>
      <c r="E2754"/>
      <c r="F2754"/>
    </row>
    <row r="2755" spans="1:6" ht="15" x14ac:dyDescent="0.25">
      <c r="A2755"/>
      <c r="B2755"/>
      <c r="C2755"/>
      <c r="D2755"/>
      <c r="E2755"/>
      <c r="F2755"/>
    </row>
    <row r="2756" spans="1:6" ht="15" x14ac:dyDescent="0.25">
      <c r="A2756"/>
      <c r="B2756"/>
      <c r="C2756"/>
      <c r="D2756"/>
      <c r="E2756"/>
      <c r="F2756"/>
    </row>
    <row r="2757" spans="1:6" ht="15" x14ac:dyDescent="0.25">
      <c r="A2757"/>
      <c r="B2757"/>
      <c r="C2757"/>
      <c r="D2757"/>
      <c r="E2757"/>
      <c r="F2757"/>
    </row>
    <row r="2758" spans="1:6" ht="15" x14ac:dyDescent="0.25">
      <c r="A2758"/>
      <c r="B2758"/>
      <c r="C2758"/>
      <c r="D2758"/>
      <c r="E2758"/>
      <c r="F2758"/>
    </row>
    <row r="2759" spans="1:6" ht="15" x14ac:dyDescent="0.25">
      <c r="A2759"/>
      <c r="B2759"/>
      <c r="C2759"/>
      <c r="D2759"/>
      <c r="E2759"/>
      <c r="F2759"/>
    </row>
    <row r="2760" spans="1:6" ht="15" x14ac:dyDescent="0.25">
      <c r="A2760"/>
      <c r="B2760"/>
      <c r="C2760"/>
      <c r="D2760"/>
      <c r="E2760"/>
      <c r="F2760"/>
    </row>
    <row r="2761" spans="1:6" ht="15" x14ac:dyDescent="0.25">
      <c r="A2761"/>
      <c r="B2761"/>
      <c r="C2761"/>
      <c r="D2761"/>
      <c r="E2761"/>
      <c r="F2761"/>
    </row>
    <row r="2762" spans="1:6" ht="15" x14ac:dyDescent="0.25">
      <c r="A2762"/>
      <c r="B2762"/>
      <c r="C2762"/>
      <c r="D2762"/>
      <c r="E2762"/>
      <c r="F2762"/>
    </row>
    <row r="2763" spans="1:6" ht="15" x14ac:dyDescent="0.25">
      <c r="A2763"/>
      <c r="B2763"/>
      <c r="C2763"/>
      <c r="D2763"/>
      <c r="E2763"/>
      <c r="F2763"/>
    </row>
    <row r="2764" spans="1:6" ht="15" x14ac:dyDescent="0.25">
      <c r="A2764"/>
      <c r="B2764"/>
      <c r="C2764"/>
      <c r="D2764"/>
      <c r="E2764"/>
      <c r="F2764"/>
    </row>
    <row r="2765" spans="1:6" ht="15" x14ac:dyDescent="0.25">
      <c r="A2765"/>
      <c r="B2765"/>
      <c r="C2765"/>
      <c r="D2765"/>
      <c r="E2765"/>
      <c r="F2765"/>
    </row>
    <row r="2766" spans="1:6" ht="15" x14ac:dyDescent="0.25">
      <c r="A2766"/>
      <c r="B2766"/>
      <c r="C2766"/>
      <c r="D2766"/>
      <c r="E2766"/>
      <c r="F2766"/>
    </row>
    <row r="2767" spans="1:6" ht="15" x14ac:dyDescent="0.25">
      <c r="A2767"/>
      <c r="B2767"/>
      <c r="C2767"/>
      <c r="D2767"/>
      <c r="E2767"/>
      <c r="F2767"/>
    </row>
    <row r="2768" spans="1:6" ht="15" x14ac:dyDescent="0.25">
      <c r="A2768"/>
      <c r="B2768"/>
      <c r="C2768"/>
      <c r="D2768"/>
      <c r="E2768"/>
      <c r="F2768"/>
    </row>
    <row r="2769" spans="1:6" ht="15" x14ac:dyDescent="0.25">
      <c r="A2769"/>
      <c r="B2769"/>
      <c r="C2769"/>
      <c r="D2769"/>
      <c r="E2769"/>
      <c r="F2769"/>
    </row>
    <row r="2770" spans="1:6" ht="15" x14ac:dyDescent="0.25">
      <c r="A2770"/>
      <c r="B2770"/>
      <c r="C2770"/>
      <c r="D2770"/>
      <c r="E2770"/>
      <c r="F2770"/>
    </row>
    <row r="2771" spans="1:6" ht="15" x14ac:dyDescent="0.25">
      <c r="A2771"/>
      <c r="B2771"/>
      <c r="C2771"/>
      <c r="D2771"/>
      <c r="E2771"/>
      <c r="F2771"/>
    </row>
    <row r="2772" spans="1:6" ht="15" x14ac:dyDescent="0.25">
      <c r="A2772"/>
      <c r="B2772"/>
      <c r="C2772"/>
      <c r="D2772"/>
      <c r="E2772"/>
      <c r="F2772"/>
    </row>
    <row r="2773" spans="1:6" ht="15" x14ac:dyDescent="0.25">
      <c r="A2773"/>
      <c r="B2773"/>
      <c r="C2773"/>
      <c r="D2773"/>
      <c r="E2773"/>
      <c r="F2773"/>
    </row>
    <row r="2774" spans="1:6" ht="15" x14ac:dyDescent="0.25">
      <c r="A2774"/>
      <c r="B2774"/>
      <c r="C2774"/>
      <c r="D2774"/>
      <c r="E2774"/>
      <c r="F2774"/>
    </row>
    <row r="2775" spans="1:6" ht="15" x14ac:dyDescent="0.25">
      <c r="A2775"/>
      <c r="B2775"/>
      <c r="C2775"/>
      <c r="D2775"/>
      <c r="E2775"/>
      <c r="F2775"/>
    </row>
    <row r="2776" spans="1:6" ht="15" x14ac:dyDescent="0.25">
      <c r="A2776"/>
      <c r="B2776"/>
      <c r="C2776"/>
      <c r="D2776"/>
      <c r="E2776"/>
      <c r="F2776"/>
    </row>
    <row r="2777" spans="1:6" ht="15" x14ac:dyDescent="0.25">
      <c r="A2777"/>
      <c r="B2777"/>
      <c r="C2777"/>
      <c r="D2777"/>
      <c r="E2777"/>
      <c r="F2777"/>
    </row>
    <row r="2778" spans="1:6" ht="15" x14ac:dyDescent="0.25">
      <c r="A2778"/>
      <c r="B2778"/>
      <c r="C2778"/>
      <c r="D2778"/>
      <c r="E2778"/>
      <c r="F2778"/>
    </row>
    <row r="2779" spans="1:6" ht="15" x14ac:dyDescent="0.25">
      <c r="A2779"/>
      <c r="B2779"/>
      <c r="C2779"/>
      <c r="D2779"/>
      <c r="E2779"/>
      <c r="F2779"/>
    </row>
    <row r="2780" spans="1:6" ht="15" x14ac:dyDescent="0.25">
      <c r="A2780"/>
      <c r="B2780"/>
      <c r="C2780"/>
      <c r="D2780"/>
      <c r="E2780"/>
      <c r="F2780"/>
    </row>
    <row r="2781" spans="1:6" ht="15" x14ac:dyDescent="0.25">
      <c r="A2781"/>
      <c r="B2781"/>
      <c r="C2781"/>
      <c r="D2781"/>
      <c r="E2781"/>
      <c r="F2781"/>
    </row>
    <row r="2782" spans="1:6" ht="15" x14ac:dyDescent="0.25">
      <c r="A2782"/>
      <c r="B2782"/>
      <c r="C2782"/>
      <c r="D2782"/>
      <c r="E2782"/>
      <c r="F2782"/>
    </row>
    <row r="2783" spans="1:6" ht="15" x14ac:dyDescent="0.25">
      <c r="A2783"/>
      <c r="B2783"/>
      <c r="C2783"/>
      <c r="D2783"/>
      <c r="E2783"/>
      <c r="F2783"/>
    </row>
    <row r="2784" spans="1:6" ht="15" x14ac:dyDescent="0.25">
      <c r="A2784"/>
      <c r="B2784"/>
      <c r="C2784"/>
      <c r="D2784"/>
      <c r="E2784"/>
      <c r="F2784"/>
    </row>
    <row r="2785" spans="1:6" ht="15" x14ac:dyDescent="0.25">
      <c r="A2785"/>
      <c r="B2785"/>
      <c r="C2785"/>
      <c r="D2785"/>
      <c r="E2785"/>
      <c r="F2785"/>
    </row>
    <row r="2786" spans="1:6" ht="15" x14ac:dyDescent="0.25">
      <c r="A2786"/>
      <c r="B2786"/>
      <c r="C2786"/>
      <c r="D2786"/>
      <c r="E2786"/>
      <c r="F2786"/>
    </row>
    <row r="2787" spans="1:6" ht="15" x14ac:dyDescent="0.25">
      <c r="A2787"/>
      <c r="B2787"/>
      <c r="C2787"/>
      <c r="D2787"/>
      <c r="E2787"/>
      <c r="F2787"/>
    </row>
    <row r="2788" spans="1:6" ht="15" x14ac:dyDescent="0.25">
      <c r="A2788"/>
      <c r="B2788"/>
      <c r="C2788"/>
      <c r="D2788"/>
      <c r="E2788"/>
      <c r="F2788"/>
    </row>
    <row r="2789" spans="1:6" ht="15" x14ac:dyDescent="0.25">
      <c r="A2789"/>
      <c r="B2789"/>
      <c r="C2789"/>
      <c r="D2789"/>
      <c r="E2789"/>
      <c r="F2789"/>
    </row>
    <row r="2790" spans="1:6" ht="15" x14ac:dyDescent="0.25">
      <c r="A2790"/>
      <c r="B2790"/>
      <c r="C2790"/>
      <c r="D2790"/>
      <c r="E2790"/>
      <c r="F2790"/>
    </row>
    <row r="2791" spans="1:6" ht="15" x14ac:dyDescent="0.25">
      <c r="A2791"/>
      <c r="B2791"/>
      <c r="C2791"/>
      <c r="D2791"/>
      <c r="E2791"/>
      <c r="F2791"/>
    </row>
    <row r="2792" spans="1:6" ht="15" x14ac:dyDescent="0.25">
      <c r="A2792"/>
      <c r="B2792"/>
      <c r="C2792"/>
      <c r="D2792"/>
      <c r="E2792"/>
      <c r="F2792"/>
    </row>
    <row r="2793" spans="1:6" ht="15" x14ac:dyDescent="0.25">
      <c r="A2793"/>
      <c r="B2793"/>
      <c r="C2793"/>
      <c r="D2793"/>
      <c r="E2793"/>
      <c r="F2793"/>
    </row>
    <row r="2794" spans="1:6" ht="15" x14ac:dyDescent="0.25">
      <c r="A2794"/>
      <c r="B2794"/>
      <c r="C2794"/>
      <c r="D2794"/>
      <c r="E2794"/>
      <c r="F2794"/>
    </row>
    <row r="2795" spans="1:6" ht="15" x14ac:dyDescent="0.25">
      <c r="A2795"/>
      <c r="B2795"/>
      <c r="C2795"/>
      <c r="D2795"/>
      <c r="E2795"/>
      <c r="F2795"/>
    </row>
    <row r="2796" spans="1:6" ht="15" x14ac:dyDescent="0.25">
      <c r="A2796"/>
      <c r="B2796"/>
      <c r="C2796"/>
      <c r="D2796"/>
      <c r="E2796"/>
      <c r="F2796"/>
    </row>
    <row r="2797" spans="1:6" ht="15" x14ac:dyDescent="0.25">
      <c r="A2797"/>
      <c r="B2797"/>
      <c r="C2797"/>
      <c r="D2797"/>
      <c r="E2797"/>
      <c r="F2797"/>
    </row>
    <row r="2798" spans="1:6" ht="15" x14ac:dyDescent="0.25">
      <c r="A2798"/>
      <c r="B2798"/>
      <c r="C2798"/>
      <c r="D2798"/>
      <c r="E2798"/>
      <c r="F2798"/>
    </row>
    <row r="2799" spans="1:6" ht="15" x14ac:dyDescent="0.25">
      <c r="A2799"/>
      <c r="B2799"/>
      <c r="C2799"/>
      <c r="D2799"/>
      <c r="E2799"/>
      <c r="F2799"/>
    </row>
    <row r="2800" spans="1:6" ht="15" x14ac:dyDescent="0.25">
      <c r="A2800"/>
      <c r="B2800"/>
      <c r="C2800"/>
      <c r="D2800"/>
      <c r="E2800"/>
      <c r="F2800"/>
    </row>
    <row r="2801" spans="1:6" ht="15" x14ac:dyDescent="0.25">
      <c r="A2801"/>
      <c r="B2801"/>
      <c r="C2801"/>
      <c r="D2801"/>
      <c r="E2801"/>
      <c r="F2801"/>
    </row>
    <row r="2802" spans="1:6" ht="15" x14ac:dyDescent="0.25">
      <c r="A2802"/>
      <c r="B2802"/>
      <c r="C2802"/>
      <c r="D2802"/>
      <c r="E2802"/>
      <c r="F2802"/>
    </row>
    <row r="2803" spans="1:6" ht="15" x14ac:dyDescent="0.25">
      <c r="A2803"/>
      <c r="B2803"/>
      <c r="C2803"/>
      <c r="D2803"/>
      <c r="E2803"/>
      <c r="F2803"/>
    </row>
    <row r="2804" spans="1:6" ht="15" x14ac:dyDescent="0.25">
      <c r="A2804"/>
      <c r="B2804"/>
      <c r="C2804"/>
      <c r="D2804"/>
      <c r="E2804"/>
      <c r="F2804"/>
    </row>
    <row r="2805" spans="1:6" ht="15" x14ac:dyDescent="0.25">
      <c r="A2805"/>
      <c r="B2805"/>
      <c r="C2805"/>
      <c r="D2805"/>
      <c r="E2805"/>
      <c r="F2805"/>
    </row>
    <row r="2806" spans="1:6" ht="15" x14ac:dyDescent="0.25">
      <c r="A2806"/>
      <c r="B2806"/>
      <c r="C2806"/>
      <c r="D2806"/>
      <c r="E2806"/>
      <c r="F2806"/>
    </row>
    <row r="2807" spans="1:6" ht="15" x14ac:dyDescent="0.25">
      <c r="A2807"/>
      <c r="B2807"/>
      <c r="C2807"/>
      <c r="D2807"/>
      <c r="E2807"/>
      <c r="F2807"/>
    </row>
    <row r="2808" spans="1:6" ht="15" x14ac:dyDescent="0.25">
      <c r="A2808"/>
      <c r="B2808"/>
      <c r="C2808"/>
      <c r="D2808"/>
      <c r="E2808"/>
      <c r="F2808"/>
    </row>
    <row r="2809" spans="1:6" ht="15" x14ac:dyDescent="0.25">
      <c r="A2809"/>
      <c r="B2809"/>
      <c r="C2809"/>
      <c r="D2809"/>
      <c r="E2809"/>
      <c r="F2809"/>
    </row>
    <row r="2810" spans="1:6" ht="15" x14ac:dyDescent="0.25">
      <c r="A2810"/>
      <c r="B2810"/>
      <c r="C2810"/>
      <c r="D2810"/>
      <c r="E2810"/>
      <c r="F2810"/>
    </row>
    <row r="2811" spans="1:6" ht="15" x14ac:dyDescent="0.25">
      <c r="A2811"/>
      <c r="B2811"/>
      <c r="C2811"/>
      <c r="D2811"/>
      <c r="E2811"/>
      <c r="F2811"/>
    </row>
    <row r="2812" spans="1:6" ht="15" x14ac:dyDescent="0.25">
      <c r="A2812"/>
      <c r="B2812"/>
      <c r="C2812"/>
      <c r="D2812"/>
      <c r="E2812"/>
      <c r="F2812"/>
    </row>
    <row r="2813" spans="1:6" ht="15" x14ac:dyDescent="0.25">
      <c r="A2813"/>
      <c r="B2813"/>
      <c r="C2813"/>
      <c r="D2813"/>
      <c r="E2813"/>
      <c r="F2813"/>
    </row>
    <row r="2814" spans="1:6" ht="15" x14ac:dyDescent="0.25">
      <c r="A2814"/>
      <c r="B2814"/>
      <c r="C2814"/>
      <c r="D2814"/>
      <c r="E2814"/>
      <c r="F2814"/>
    </row>
    <row r="2815" spans="1:6" ht="15" x14ac:dyDescent="0.25">
      <c r="A2815"/>
      <c r="B2815"/>
      <c r="C2815"/>
      <c r="D2815"/>
      <c r="E2815"/>
      <c r="F2815"/>
    </row>
    <row r="2816" spans="1:6" ht="15" x14ac:dyDescent="0.25">
      <c r="A2816"/>
      <c r="B2816"/>
      <c r="C2816"/>
      <c r="D2816"/>
      <c r="E2816"/>
      <c r="F2816"/>
    </row>
    <row r="2817" spans="1:6" ht="15" x14ac:dyDescent="0.25">
      <c r="A2817"/>
      <c r="B2817"/>
      <c r="C2817"/>
      <c r="D2817"/>
      <c r="E2817"/>
      <c r="F2817"/>
    </row>
    <row r="2818" spans="1:6" ht="15" x14ac:dyDescent="0.25">
      <c r="A2818"/>
      <c r="B2818"/>
      <c r="C2818"/>
      <c r="D2818"/>
      <c r="E2818"/>
      <c r="F2818"/>
    </row>
    <row r="2819" spans="1:6" ht="15" x14ac:dyDescent="0.25">
      <c r="A2819"/>
      <c r="B2819"/>
      <c r="C2819"/>
      <c r="D2819"/>
      <c r="E2819"/>
      <c r="F2819"/>
    </row>
    <row r="2820" spans="1:6" ht="15" x14ac:dyDescent="0.25">
      <c r="A2820"/>
      <c r="B2820"/>
      <c r="C2820"/>
      <c r="D2820"/>
      <c r="E2820"/>
      <c r="F2820"/>
    </row>
    <row r="2821" spans="1:6" ht="15" x14ac:dyDescent="0.25">
      <c r="A2821"/>
      <c r="B2821"/>
      <c r="C2821"/>
      <c r="D2821"/>
      <c r="E2821"/>
      <c r="F2821"/>
    </row>
    <row r="2822" spans="1:6" ht="15" x14ac:dyDescent="0.25">
      <c r="A2822"/>
      <c r="B2822"/>
      <c r="C2822"/>
      <c r="D2822"/>
      <c r="E2822"/>
      <c r="F2822"/>
    </row>
    <row r="2823" spans="1:6" ht="15" x14ac:dyDescent="0.25">
      <c r="A2823"/>
      <c r="B2823"/>
      <c r="C2823"/>
      <c r="D2823"/>
      <c r="E2823"/>
      <c r="F2823"/>
    </row>
    <row r="2824" spans="1:6" ht="15" x14ac:dyDescent="0.25">
      <c r="A2824"/>
      <c r="B2824"/>
      <c r="C2824"/>
      <c r="D2824"/>
      <c r="E2824"/>
      <c r="F2824"/>
    </row>
    <row r="2825" spans="1:6" ht="15" x14ac:dyDescent="0.25">
      <c r="A2825"/>
      <c r="B2825"/>
      <c r="C2825"/>
      <c r="D2825"/>
      <c r="E2825"/>
      <c r="F2825"/>
    </row>
    <row r="2826" spans="1:6" ht="15" x14ac:dyDescent="0.25">
      <c r="A2826"/>
      <c r="B2826"/>
      <c r="C2826"/>
      <c r="D2826"/>
      <c r="E2826"/>
      <c r="F2826"/>
    </row>
    <row r="2827" spans="1:6" ht="15" x14ac:dyDescent="0.25">
      <c r="A2827"/>
      <c r="B2827"/>
      <c r="C2827"/>
      <c r="D2827"/>
      <c r="E2827"/>
      <c r="F2827"/>
    </row>
    <row r="2828" spans="1:6" ht="15" x14ac:dyDescent="0.25">
      <c r="A2828"/>
      <c r="B2828"/>
      <c r="C2828"/>
      <c r="D2828"/>
      <c r="E2828"/>
      <c r="F2828"/>
    </row>
    <row r="2829" spans="1:6" ht="15" x14ac:dyDescent="0.25">
      <c r="A2829"/>
      <c r="B2829"/>
      <c r="C2829"/>
      <c r="D2829"/>
      <c r="E2829"/>
      <c r="F2829"/>
    </row>
    <row r="2830" spans="1:6" ht="15" x14ac:dyDescent="0.25">
      <c r="A2830"/>
      <c r="B2830"/>
      <c r="C2830"/>
      <c r="D2830"/>
      <c r="E2830"/>
      <c r="F2830"/>
    </row>
    <row r="2831" spans="1:6" ht="15" x14ac:dyDescent="0.25">
      <c r="A2831"/>
      <c r="B2831"/>
      <c r="C2831"/>
      <c r="D2831"/>
      <c r="E2831"/>
      <c r="F2831"/>
    </row>
    <row r="2832" spans="1:6" ht="15" x14ac:dyDescent="0.25">
      <c r="A2832"/>
      <c r="B2832"/>
      <c r="C2832"/>
      <c r="D2832"/>
      <c r="E2832"/>
      <c r="F2832"/>
    </row>
    <row r="2833" spans="1:6" ht="15" x14ac:dyDescent="0.25">
      <c r="A2833"/>
      <c r="B2833"/>
      <c r="C2833"/>
      <c r="D2833"/>
      <c r="E2833"/>
      <c r="F2833"/>
    </row>
    <row r="2834" spans="1:6" ht="15" x14ac:dyDescent="0.25">
      <c r="A2834"/>
      <c r="B2834"/>
      <c r="C2834"/>
      <c r="D2834"/>
      <c r="E2834"/>
      <c r="F2834"/>
    </row>
    <row r="2835" spans="1:6" ht="15" x14ac:dyDescent="0.25">
      <c r="A2835"/>
      <c r="B2835"/>
      <c r="C2835"/>
      <c r="D2835"/>
      <c r="E2835"/>
      <c r="F2835"/>
    </row>
    <row r="2836" spans="1:6" ht="15" x14ac:dyDescent="0.25">
      <c r="A2836"/>
      <c r="B2836"/>
      <c r="C2836"/>
      <c r="D2836"/>
      <c r="E2836"/>
      <c r="F2836"/>
    </row>
    <row r="2837" spans="1:6" ht="15" x14ac:dyDescent="0.25">
      <c r="A2837"/>
      <c r="B2837"/>
      <c r="C2837"/>
      <c r="D2837"/>
      <c r="E2837"/>
      <c r="F2837"/>
    </row>
    <row r="2838" spans="1:6" ht="15" x14ac:dyDescent="0.25">
      <c r="A2838"/>
      <c r="B2838"/>
      <c r="C2838"/>
      <c r="D2838"/>
      <c r="E2838"/>
      <c r="F2838"/>
    </row>
    <row r="2839" spans="1:6" ht="15" x14ac:dyDescent="0.25">
      <c r="A2839"/>
      <c r="B2839"/>
      <c r="C2839"/>
      <c r="D2839"/>
      <c r="E2839"/>
      <c r="F2839"/>
    </row>
    <row r="2840" spans="1:6" ht="15" x14ac:dyDescent="0.25">
      <c r="A2840"/>
      <c r="B2840"/>
      <c r="C2840"/>
      <c r="D2840"/>
      <c r="E2840"/>
      <c r="F2840"/>
    </row>
    <row r="2841" spans="1:6" ht="15" x14ac:dyDescent="0.25">
      <c r="A2841"/>
      <c r="B2841"/>
      <c r="C2841"/>
      <c r="D2841"/>
      <c r="E2841"/>
      <c r="F2841"/>
    </row>
    <row r="2842" spans="1:6" ht="15" x14ac:dyDescent="0.25">
      <c r="A2842"/>
      <c r="B2842"/>
      <c r="C2842"/>
      <c r="D2842"/>
      <c r="E2842"/>
      <c r="F2842"/>
    </row>
    <row r="2843" spans="1:6" ht="15" x14ac:dyDescent="0.25">
      <c r="A2843"/>
      <c r="B2843"/>
      <c r="C2843"/>
      <c r="D2843"/>
      <c r="E2843"/>
      <c r="F2843"/>
    </row>
    <row r="2844" spans="1:6" ht="15" x14ac:dyDescent="0.25">
      <c r="A2844"/>
      <c r="B2844"/>
      <c r="C2844"/>
      <c r="D2844"/>
      <c r="E2844"/>
      <c r="F2844"/>
    </row>
    <row r="2845" spans="1:6" ht="15" x14ac:dyDescent="0.25">
      <c r="A2845"/>
      <c r="B2845"/>
      <c r="C2845"/>
      <c r="D2845"/>
      <c r="E2845"/>
      <c r="F2845"/>
    </row>
    <row r="2846" spans="1:6" ht="15" x14ac:dyDescent="0.25">
      <c r="A2846"/>
      <c r="B2846"/>
      <c r="C2846"/>
      <c r="D2846"/>
      <c r="E2846"/>
      <c r="F2846"/>
    </row>
    <row r="2847" spans="1:6" ht="15" x14ac:dyDescent="0.25">
      <c r="A2847"/>
      <c r="B2847"/>
      <c r="C2847"/>
      <c r="D2847"/>
      <c r="E2847"/>
      <c r="F2847"/>
    </row>
    <row r="2848" spans="1:6" ht="15" x14ac:dyDescent="0.25">
      <c r="A2848"/>
      <c r="B2848"/>
      <c r="C2848"/>
      <c r="D2848"/>
      <c r="E2848"/>
      <c r="F2848"/>
    </row>
    <row r="2849" spans="1:6" ht="15" x14ac:dyDescent="0.25">
      <c r="A2849"/>
      <c r="B2849"/>
      <c r="C2849"/>
      <c r="D2849"/>
      <c r="E2849"/>
      <c r="F2849"/>
    </row>
    <row r="2850" spans="1:6" ht="15" x14ac:dyDescent="0.25">
      <c r="A2850"/>
      <c r="B2850"/>
      <c r="C2850"/>
      <c r="D2850"/>
      <c r="E2850"/>
      <c r="F2850"/>
    </row>
    <row r="2851" spans="1:6" ht="15" x14ac:dyDescent="0.25">
      <c r="A2851"/>
      <c r="B2851"/>
      <c r="C2851"/>
      <c r="D2851"/>
      <c r="E2851"/>
      <c r="F2851"/>
    </row>
    <row r="2852" spans="1:6" ht="15" x14ac:dyDescent="0.25">
      <c r="A2852"/>
      <c r="B2852"/>
      <c r="C2852"/>
      <c r="D2852"/>
      <c r="E2852"/>
      <c r="F2852"/>
    </row>
    <row r="2853" spans="1:6" ht="15" x14ac:dyDescent="0.25">
      <c r="A2853"/>
      <c r="B2853"/>
      <c r="C2853"/>
      <c r="D2853"/>
      <c r="E2853"/>
      <c r="F2853"/>
    </row>
    <row r="2854" spans="1:6" ht="15" x14ac:dyDescent="0.25">
      <c r="A2854"/>
      <c r="B2854"/>
      <c r="C2854"/>
      <c r="D2854"/>
      <c r="E2854"/>
      <c r="F2854"/>
    </row>
    <row r="2855" spans="1:6" ht="15" x14ac:dyDescent="0.25">
      <c r="A2855"/>
      <c r="B2855"/>
      <c r="C2855"/>
      <c r="D2855"/>
      <c r="E2855"/>
      <c r="F2855"/>
    </row>
    <row r="2856" spans="1:6" ht="15" x14ac:dyDescent="0.25">
      <c r="A2856"/>
      <c r="B2856"/>
      <c r="C2856"/>
      <c r="D2856"/>
      <c r="E2856"/>
      <c r="F2856"/>
    </row>
    <row r="2857" spans="1:6" ht="15" x14ac:dyDescent="0.25">
      <c r="A2857"/>
      <c r="B2857"/>
      <c r="C2857"/>
      <c r="D2857"/>
      <c r="E2857"/>
      <c r="F2857"/>
    </row>
    <row r="2858" spans="1:6" ht="15" x14ac:dyDescent="0.25">
      <c r="A2858"/>
      <c r="B2858"/>
      <c r="C2858"/>
      <c r="D2858"/>
      <c r="E2858"/>
      <c r="F2858"/>
    </row>
    <row r="2859" spans="1:6" ht="15" x14ac:dyDescent="0.25">
      <c r="A2859"/>
      <c r="B2859"/>
      <c r="C2859"/>
      <c r="D2859"/>
      <c r="E2859"/>
      <c r="F2859"/>
    </row>
    <row r="2860" spans="1:6" ht="15" x14ac:dyDescent="0.25">
      <c r="A2860"/>
      <c r="B2860"/>
      <c r="C2860"/>
      <c r="D2860"/>
      <c r="E2860"/>
      <c r="F2860"/>
    </row>
    <row r="2861" spans="1:6" ht="15" x14ac:dyDescent="0.25">
      <c r="A2861"/>
      <c r="B2861"/>
      <c r="C2861"/>
      <c r="D2861"/>
      <c r="E2861"/>
      <c r="F2861"/>
    </row>
    <row r="2862" spans="1:6" ht="15" x14ac:dyDescent="0.25">
      <c r="A2862"/>
      <c r="B2862"/>
      <c r="C2862"/>
      <c r="D2862"/>
      <c r="E2862"/>
      <c r="F2862"/>
    </row>
    <row r="2863" spans="1:6" ht="15" x14ac:dyDescent="0.25">
      <c r="A2863"/>
      <c r="B2863"/>
      <c r="C2863"/>
      <c r="D2863"/>
      <c r="E2863"/>
      <c r="F2863"/>
    </row>
    <row r="2864" spans="1:6" ht="15" x14ac:dyDescent="0.25">
      <c r="A2864"/>
      <c r="B2864"/>
      <c r="C2864"/>
      <c r="D2864"/>
      <c r="E2864"/>
      <c r="F2864"/>
    </row>
    <row r="2865" spans="1:6" ht="15" x14ac:dyDescent="0.25">
      <c r="A2865"/>
      <c r="B2865"/>
      <c r="C2865"/>
      <c r="D2865"/>
      <c r="E2865"/>
      <c r="F2865"/>
    </row>
    <row r="2866" spans="1:6" ht="15" x14ac:dyDescent="0.25">
      <c r="A2866"/>
      <c r="B2866"/>
      <c r="C2866"/>
      <c r="D2866"/>
      <c r="E2866"/>
      <c r="F2866"/>
    </row>
    <row r="2867" spans="1:6" ht="15" x14ac:dyDescent="0.25">
      <c r="A2867"/>
      <c r="B2867"/>
      <c r="C2867"/>
      <c r="D2867"/>
      <c r="E2867"/>
      <c r="F2867"/>
    </row>
    <row r="2868" spans="1:6" ht="15" x14ac:dyDescent="0.25">
      <c r="A2868"/>
      <c r="B2868"/>
      <c r="C2868"/>
      <c r="D2868"/>
      <c r="E2868"/>
      <c r="F2868"/>
    </row>
    <row r="2869" spans="1:6" ht="15" x14ac:dyDescent="0.25">
      <c r="A2869"/>
      <c r="B2869"/>
      <c r="C2869"/>
      <c r="D2869"/>
      <c r="E2869"/>
      <c r="F2869"/>
    </row>
    <row r="2870" spans="1:6" ht="15" x14ac:dyDescent="0.25">
      <c r="A2870"/>
      <c r="B2870"/>
      <c r="C2870"/>
      <c r="D2870"/>
      <c r="E2870"/>
      <c r="F2870"/>
    </row>
    <row r="2871" spans="1:6" ht="15" x14ac:dyDescent="0.25">
      <c r="A2871"/>
      <c r="B2871"/>
      <c r="C2871"/>
      <c r="D2871"/>
      <c r="E2871"/>
      <c r="F2871"/>
    </row>
    <row r="2872" spans="1:6" ht="15" x14ac:dyDescent="0.25">
      <c r="A2872"/>
      <c r="B2872"/>
      <c r="C2872"/>
      <c r="D2872"/>
      <c r="E2872"/>
      <c r="F2872"/>
    </row>
    <row r="2873" spans="1:6" ht="15" x14ac:dyDescent="0.25">
      <c r="A2873"/>
      <c r="B2873"/>
      <c r="C2873"/>
      <c r="D2873"/>
      <c r="E2873"/>
      <c r="F2873"/>
    </row>
    <row r="2874" spans="1:6" ht="15" x14ac:dyDescent="0.25">
      <c r="A2874"/>
      <c r="B2874"/>
      <c r="C2874"/>
      <c r="D2874"/>
      <c r="E2874"/>
      <c r="F2874"/>
    </row>
    <row r="2875" spans="1:6" ht="15" x14ac:dyDescent="0.25">
      <c r="A2875"/>
      <c r="B2875"/>
      <c r="C2875"/>
      <c r="D2875"/>
      <c r="E2875"/>
      <c r="F2875"/>
    </row>
    <row r="2876" spans="1:6" ht="15" x14ac:dyDescent="0.25">
      <c r="A2876"/>
      <c r="B2876"/>
      <c r="C2876"/>
      <c r="D2876"/>
      <c r="E2876"/>
      <c r="F2876"/>
    </row>
    <row r="2877" spans="1:6" ht="15" x14ac:dyDescent="0.25">
      <c r="A2877"/>
      <c r="B2877"/>
      <c r="C2877"/>
      <c r="D2877"/>
      <c r="E2877"/>
      <c r="F2877"/>
    </row>
    <row r="2878" spans="1:6" ht="15" x14ac:dyDescent="0.25">
      <c r="A2878"/>
      <c r="B2878"/>
      <c r="C2878"/>
      <c r="D2878"/>
      <c r="E2878"/>
      <c r="F2878"/>
    </row>
    <row r="2879" spans="1:6" ht="15" x14ac:dyDescent="0.25">
      <c r="A2879"/>
      <c r="B2879"/>
      <c r="C2879"/>
      <c r="D2879"/>
      <c r="E2879"/>
      <c r="F2879"/>
    </row>
    <row r="2880" spans="1:6" ht="15" x14ac:dyDescent="0.25">
      <c r="A2880"/>
      <c r="B2880"/>
      <c r="C2880"/>
      <c r="D2880"/>
      <c r="E2880"/>
      <c r="F2880"/>
    </row>
    <row r="2881" spans="1:6" ht="15" x14ac:dyDescent="0.25">
      <c r="A2881"/>
      <c r="B2881"/>
      <c r="C2881"/>
      <c r="D2881"/>
      <c r="E2881"/>
      <c r="F2881"/>
    </row>
    <row r="2882" spans="1:6" ht="15" x14ac:dyDescent="0.25">
      <c r="A2882"/>
      <c r="B2882"/>
      <c r="C2882"/>
      <c r="D2882"/>
      <c r="E2882"/>
      <c r="F2882"/>
    </row>
    <row r="2883" spans="1:6" ht="15" x14ac:dyDescent="0.25">
      <c r="A2883"/>
      <c r="B2883"/>
      <c r="C2883"/>
      <c r="D2883"/>
      <c r="E2883"/>
      <c r="F2883"/>
    </row>
    <row r="2884" spans="1:6" ht="15" x14ac:dyDescent="0.25">
      <c r="A2884"/>
      <c r="B2884"/>
      <c r="C2884"/>
      <c r="D2884"/>
      <c r="E2884"/>
      <c r="F2884"/>
    </row>
    <row r="2885" spans="1:6" ht="15" x14ac:dyDescent="0.25">
      <c r="A2885"/>
      <c r="B2885"/>
      <c r="C2885"/>
      <c r="D2885"/>
      <c r="E2885"/>
      <c r="F2885"/>
    </row>
    <row r="2886" spans="1:6" ht="15" x14ac:dyDescent="0.25">
      <c r="A2886"/>
      <c r="B2886"/>
      <c r="C2886"/>
      <c r="D2886"/>
      <c r="E2886"/>
      <c r="F2886"/>
    </row>
    <row r="2887" spans="1:6" ht="15" x14ac:dyDescent="0.25">
      <c r="A2887"/>
      <c r="B2887"/>
      <c r="C2887"/>
      <c r="D2887"/>
      <c r="E2887"/>
      <c r="F2887"/>
    </row>
    <row r="2888" spans="1:6" ht="15" x14ac:dyDescent="0.25">
      <c r="A2888"/>
      <c r="B2888"/>
      <c r="C2888"/>
      <c r="D2888"/>
      <c r="E2888"/>
      <c r="F2888"/>
    </row>
    <row r="2889" spans="1:6" ht="15" x14ac:dyDescent="0.25">
      <c r="A2889"/>
      <c r="B2889"/>
      <c r="C2889"/>
      <c r="D2889"/>
      <c r="E2889"/>
      <c r="F2889"/>
    </row>
    <row r="2890" spans="1:6" ht="15" x14ac:dyDescent="0.25">
      <c r="A2890"/>
      <c r="B2890"/>
      <c r="C2890"/>
      <c r="D2890"/>
      <c r="E2890"/>
      <c r="F2890"/>
    </row>
    <row r="2891" spans="1:6" ht="15" x14ac:dyDescent="0.25">
      <c r="A2891"/>
      <c r="B2891"/>
      <c r="C2891"/>
      <c r="D2891"/>
      <c r="E2891"/>
      <c r="F2891"/>
    </row>
    <row r="2892" spans="1:6" ht="15" x14ac:dyDescent="0.25">
      <c r="A2892"/>
      <c r="B2892"/>
      <c r="C2892"/>
      <c r="D2892"/>
      <c r="E2892"/>
      <c r="F2892"/>
    </row>
    <row r="2893" spans="1:6" ht="15" x14ac:dyDescent="0.25">
      <c r="A2893"/>
      <c r="B2893"/>
      <c r="C2893"/>
      <c r="D2893"/>
      <c r="E2893"/>
      <c r="F2893"/>
    </row>
    <row r="2894" spans="1:6" ht="15" x14ac:dyDescent="0.25">
      <c r="A2894"/>
      <c r="B2894"/>
      <c r="C2894"/>
      <c r="D2894"/>
      <c r="E2894"/>
      <c r="F2894"/>
    </row>
    <row r="2895" spans="1:6" ht="15" x14ac:dyDescent="0.25">
      <c r="A2895"/>
      <c r="B2895"/>
      <c r="C2895"/>
      <c r="D2895"/>
      <c r="E2895"/>
      <c r="F2895"/>
    </row>
    <row r="2896" spans="1:6" ht="15" x14ac:dyDescent="0.25">
      <c r="A2896"/>
      <c r="B2896"/>
      <c r="C2896"/>
      <c r="D2896"/>
      <c r="E2896"/>
      <c r="F2896"/>
    </row>
    <row r="2897" spans="1:6" ht="15" x14ac:dyDescent="0.25">
      <c r="A2897"/>
      <c r="B2897"/>
      <c r="C2897"/>
      <c r="D2897"/>
      <c r="E2897"/>
      <c r="F2897"/>
    </row>
    <row r="2898" spans="1:6" ht="15" x14ac:dyDescent="0.25">
      <c r="A2898"/>
      <c r="B2898"/>
      <c r="C2898"/>
      <c r="D2898"/>
      <c r="E2898"/>
      <c r="F2898"/>
    </row>
    <row r="2899" spans="1:6" ht="15" x14ac:dyDescent="0.25">
      <c r="A2899"/>
      <c r="B2899"/>
      <c r="C2899"/>
      <c r="D2899"/>
      <c r="E2899"/>
      <c r="F2899"/>
    </row>
    <row r="2900" spans="1:6" ht="15" x14ac:dyDescent="0.25">
      <c r="A2900"/>
      <c r="B2900"/>
      <c r="C2900"/>
      <c r="D2900"/>
      <c r="E2900"/>
      <c r="F2900"/>
    </row>
    <row r="2901" spans="1:6" ht="15" x14ac:dyDescent="0.25">
      <c r="A2901"/>
      <c r="B2901"/>
      <c r="C2901"/>
      <c r="D2901"/>
      <c r="E2901"/>
      <c r="F2901"/>
    </row>
    <row r="2902" spans="1:6" ht="15" x14ac:dyDescent="0.25">
      <c r="A2902"/>
      <c r="B2902"/>
      <c r="C2902"/>
      <c r="D2902"/>
      <c r="E2902"/>
      <c r="F2902"/>
    </row>
    <row r="2903" spans="1:6" ht="15" x14ac:dyDescent="0.25">
      <c r="A2903"/>
      <c r="B2903"/>
      <c r="C2903"/>
      <c r="D2903"/>
      <c r="E2903"/>
      <c r="F2903"/>
    </row>
    <row r="2904" spans="1:6" ht="15" x14ac:dyDescent="0.25">
      <c r="A2904"/>
      <c r="B2904"/>
      <c r="C2904"/>
      <c r="D2904"/>
      <c r="E2904"/>
      <c r="F2904"/>
    </row>
    <row r="2905" spans="1:6" ht="15" x14ac:dyDescent="0.25">
      <c r="A2905"/>
      <c r="B2905"/>
      <c r="C2905"/>
      <c r="D2905"/>
      <c r="E2905"/>
      <c r="F2905"/>
    </row>
    <row r="2906" spans="1:6" ht="15" x14ac:dyDescent="0.25">
      <c r="A2906"/>
      <c r="B2906"/>
      <c r="C2906"/>
      <c r="D2906"/>
      <c r="E2906"/>
      <c r="F2906"/>
    </row>
    <row r="2907" spans="1:6" ht="15" x14ac:dyDescent="0.25">
      <c r="A2907"/>
      <c r="B2907"/>
      <c r="C2907"/>
      <c r="D2907"/>
      <c r="E2907"/>
      <c r="F2907"/>
    </row>
    <row r="2908" spans="1:6" ht="15" x14ac:dyDescent="0.25">
      <c r="A2908"/>
      <c r="B2908"/>
      <c r="C2908"/>
      <c r="D2908"/>
      <c r="E2908"/>
      <c r="F2908"/>
    </row>
    <row r="2909" spans="1:6" ht="15" x14ac:dyDescent="0.25">
      <c r="A2909"/>
      <c r="B2909"/>
      <c r="C2909"/>
      <c r="D2909"/>
      <c r="E2909"/>
      <c r="F2909"/>
    </row>
    <row r="2910" spans="1:6" ht="15" x14ac:dyDescent="0.25">
      <c r="A2910"/>
      <c r="B2910"/>
      <c r="C2910"/>
      <c r="D2910"/>
      <c r="E2910"/>
      <c r="F2910"/>
    </row>
    <row r="2911" spans="1:6" ht="15" x14ac:dyDescent="0.25">
      <c r="A2911"/>
      <c r="B2911"/>
      <c r="C2911"/>
      <c r="D2911"/>
      <c r="E2911"/>
      <c r="F2911"/>
    </row>
    <row r="2912" spans="1:6" ht="15" x14ac:dyDescent="0.25">
      <c r="A2912"/>
      <c r="B2912"/>
      <c r="C2912"/>
      <c r="D2912"/>
      <c r="E2912"/>
      <c r="F2912"/>
    </row>
    <row r="2913" spans="1:6" ht="15" x14ac:dyDescent="0.25">
      <c r="A2913"/>
      <c r="B2913"/>
      <c r="C2913"/>
      <c r="D2913"/>
      <c r="E2913"/>
      <c r="F2913"/>
    </row>
    <row r="2914" spans="1:6" ht="15" x14ac:dyDescent="0.25">
      <c r="A2914"/>
      <c r="B2914"/>
      <c r="C2914"/>
      <c r="D2914"/>
      <c r="E2914"/>
      <c r="F2914"/>
    </row>
    <row r="2915" spans="1:6" ht="15" x14ac:dyDescent="0.25">
      <c r="A2915"/>
      <c r="B2915"/>
      <c r="C2915"/>
      <c r="D2915"/>
      <c r="E2915"/>
      <c r="F2915"/>
    </row>
    <row r="2916" spans="1:6" ht="15" x14ac:dyDescent="0.25">
      <c r="A2916"/>
      <c r="B2916"/>
      <c r="C2916"/>
      <c r="D2916"/>
      <c r="E2916"/>
      <c r="F2916"/>
    </row>
    <row r="2917" spans="1:6" ht="15" x14ac:dyDescent="0.25">
      <c r="A2917"/>
      <c r="B2917"/>
      <c r="C2917"/>
      <c r="D2917"/>
      <c r="E2917"/>
      <c r="F2917"/>
    </row>
    <row r="2918" spans="1:6" ht="15" x14ac:dyDescent="0.25">
      <c r="A2918"/>
      <c r="B2918"/>
      <c r="C2918"/>
      <c r="D2918"/>
      <c r="E2918"/>
      <c r="F2918"/>
    </row>
    <row r="2919" spans="1:6" ht="15" x14ac:dyDescent="0.25">
      <c r="A2919"/>
      <c r="B2919"/>
      <c r="C2919"/>
      <c r="D2919"/>
      <c r="E2919"/>
      <c r="F2919"/>
    </row>
    <row r="2920" spans="1:6" ht="15" x14ac:dyDescent="0.25">
      <c r="A2920"/>
      <c r="B2920"/>
      <c r="C2920"/>
      <c r="D2920"/>
      <c r="E2920"/>
      <c r="F2920"/>
    </row>
    <row r="2921" spans="1:6" ht="15" x14ac:dyDescent="0.25">
      <c r="A2921"/>
      <c r="B2921"/>
      <c r="C2921"/>
      <c r="D2921"/>
      <c r="E2921"/>
      <c r="F2921"/>
    </row>
    <row r="2922" spans="1:6" ht="15" x14ac:dyDescent="0.25">
      <c r="A2922"/>
      <c r="B2922"/>
      <c r="C2922"/>
      <c r="D2922"/>
      <c r="E2922"/>
      <c r="F2922"/>
    </row>
    <row r="2923" spans="1:6" ht="15" x14ac:dyDescent="0.25">
      <c r="A2923"/>
      <c r="B2923"/>
      <c r="C2923"/>
      <c r="D2923"/>
      <c r="E2923"/>
      <c r="F2923"/>
    </row>
    <row r="2924" spans="1:6" ht="15" x14ac:dyDescent="0.25">
      <c r="A2924"/>
      <c r="B2924"/>
      <c r="C2924"/>
      <c r="D2924"/>
      <c r="E2924"/>
      <c r="F2924"/>
    </row>
    <row r="2925" spans="1:6" ht="15" x14ac:dyDescent="0.25">
      <c r="A2925"/>
      <c r="B2925"/>
      <c r="C2925"/>
      <c r="D2925"/>
      <c r="E2925"/>
      <c r="F2925"/>
    </row>
    <row r="2926" spans="1:6" ht="15" x14ac:dyDescent="0.25">
      <c r="A2926"/>
      <c r="B2926"/>
      <c r="C2926"/>
      <c r="D2926"/>
      <c r="E2926"/>
      <c r="F2926"/>
    </row>
    <row r="2927" spans="1:6" ht="15" x14ac:dyDescent="0.25">
      <c r="A2927"/>
      <c r="B2927"/>
      <c r="C2927"/>
      <c r="D2927"/>
      <c r="E2927"/>
      <c r="F2927"/>
    </row>
    <row r="2928" spans="1:6" ht="15" x14ac:dyDescent="0.25">
      <c r="A2928"/>
      <c r="B2928"/>
      <c r="C2928"/>
      <c r="D2928"/>
      <c r="E2928"/>
      <c r="F2928"/>
    </row>
    <row r="2929" spans="1:6" ht="15" x14ac:dyDescent="0.25">
      <c r="A2929"/>
      <c r="B2929"/>
      <c r="C2929"/>
      <c r="D2929"/>
      <c r="E2929"/>
      <c r="F2929"/>
    </row>
    <row r="2930" spans="1:6" ht="15" x14ac:dyDescent="0.25">
      <c r="A2930"/>
      <c r="B2930"/>
      <c r="C2930"/>
      <c r="D2930"/>
      <c r="E2930"/>
      <c r="F2930"/>
    </row>
    <row r="2931" spans="1:6" ht="15" x14ac:dyDescent="0.25">
      <c r="A2931"/>
      <c r="B2931"/>
      <c r="C2931"/>
      <c r="D2931"/>
      <c r="E2931"/>
      <c r="F2931"/>
    </row>
    <row r="2932" spans="1:6" ht="15" x14ac:dyDescent="0.25">
      <c r="A2932"/>
      <c r="B2932"/>
      <c r="C2932"/>
      <c r="D2932"/>
      <c r="E2932"/>
      <c r="F2932"/>
    </row>
    <row r="2933" spans="1:6" ht="15" x14ac:dyDescent="0.25">
      <c r="A2933"/>
      <c r="B2933"/>
      <c r="C2933"/>
      <c r="D2933"/>
      <c r="E2933"/>
      <c r="F2933"/>
    </row>
    <row r="2934" spans="1:6" ht="15" x14ac:dyDescent="0.25">
      <c r="A2934"/>
      <c r="B2934"/>
      <c r="C2934"/>
      <c r="D2934"/>
      <c r="E2934"/>
      <c r="F2934"/>
    </row>
    <row r="2935" spans="1:6" ht="15" x14ac:dyDescent="0.25">
      <c r="A2935"/>
      <c r="B2935"/>
      <c r="C2935"/>
      <c r="D2935"/>
      <c r="E2935"/>
      <c r="F2935"/>
    </row>
    <row r="2936" spans="1:6" ht="15" x14ac:dyDescent="0.25">
      <c r="A2936"/>
      <c r="B2936"/>
      <c r="C2936"/>
      <c r="D2936"/>
      <c r="E2936"/>
      <c r="F2936"/>
    </row>
    <row r="2937" spans="1:6" ht="15" x14ac:dyDescent="0.25">
      <c r="A2937"/>
      <c r="B2937"/>
      <c r="C2937"/>
      <c r="D2937"/>
      <c r="E2937"/>
      <c r="F2937"/>
    </row>
    <row r="2938" spans="1:6" ht="15" x14ac:dyDescent="0.25">
      <c r="A2938"/>
      <c r="B2938"/>
      <c r="C2938"/>
      <c r="D2938"/>
      <c r="E2938"/>
      <c r="F2938"/>
    </row>
    <row r="2939" spans="1:6" ht="15" x14ac:dyDescent="0.25">
      <c r="A2939"/>
      <c r="B2939"/>
      <c r="C2939"/>
      <c r="D2939"/>
      <c r="E2939"/>
      <c r="F2939"/>
    </row>
    <row r="2940" spans="1:6" ht="15" x14ac:dyDescent="0.25">
      <c r="A2940"/>
      <c r="B2940"/>
      <c r="C2940"/>
      <c r="D2940"/>
      <c r="E2940"/>
      <c r="F2940"/>
    </row>
    <row r="2941" spans="1:6" ht="15" x14ac:dyDescent="0.25">
      <c r="A2941"/>
      <c r="B2941"/>
      <c r="C2941"/>
      <c r="D2941"/>
      <c r="E2941"/>
      <c r="F2941"/>
    </row>
    <row r="2942" spans="1:6" ht="15" x14ac:dyDescent="0.25">
      <c r="A2942"/>
      <c r="B2942"/>
      <c r="C2942"/>
      <c r="D2942"/>
      <c r="E2942"/>
      <c r="F2942"/>
    </row>
    <row r="2943" spans="1:6" ht="15" x14ac:dyDescent="0.25">
      <c r="A2943"/>
      <c r="B2943"/>
      <c r="C2943"/>
      <c r="D2943"/>
      <c r="E2943"/>
      <c r="F2943"/>
    </row>
    <row r="2944" spans="1:6" ht="15" x14ac:dyDescent="0.25">
      <c r="A2944"/>
      <c r="B2944"/>
      <c r="C2944"/>
      <c r="D2944"/>
      <c r="E2944"/>
      <c r="F2944"/>
    </row>
    <row r="2945" spans="1:6" ht="15" x14ac:dyDescent="0.25">
      <c r="A2945"/>
      <c r="B2945"/>
      <c r="C2945"/>
      <c r="D2945"/>
      <c r="E2945"/>
      <c r="F2945"/>
    </row>
    <row r="2946" spans="1:6" ht="15" x14ac:dyDescent="0.25">
      <c r="A2946"/>
      <c r="B2946"/>
      <c r="C2946"/>
      <c r="D2946"/>
      <c r="E2946"/>
      <c r="F2946"/>
    </row>
    <row r="2947" spans="1:6" ht="15" x14ac:dyDescent="0.25">
      <c r="A2947"/>
      <c r="B2947"/>
      <c r="C2947"/>
      <c r="D2947"/>
      <c r="E2947"/>
      <c r="F2947"/>
    </row>
    <row r="2948" spans="1:6" ht="15" x14ac:dyDescent="0.25">
      <c r="A2948"/>
      <c r="B2948"/>
      <c r="C2948"/>
      <c r="D2948"/>
      <c r="E2948"/>
      <c r="F2948"/>
    </row>
    <row r="2949" spans="1:6" ht="15" x14ac:dyDescent="0.25">
      <c r="A2949"/>
      <c r="B2949"/>
      <c r="C2949"/>
      <c r="D2949"/>
      <c r="E2949"/>
      <c r="F2949"/>
    </row>
    <row r="2950" spans="1:6" ht="15" x14ac:dyDescent="0.25">
      <c r="A2950"/>
      <c r="B2950"/>
      <c r="C2950"/>
      <c r="D2950"/>
      <c r="E2950"/>
      <c r="F2950"/>
    </row>
    <row r="2951" spans="1:6" ht="15" x14ac:dyDescent="0.25">
      <c r="A2951"/>
      <c r="B2951"/>
      <c r="C2951"/>
      <c r="D2951"/>
      <c r="E2951"/>
      <c r="F2951"/>
    </row>
    <row r="2952" spans="1:6" ht="15" x14ac:dyDescent="0.25">
      <c r="A2952"/>
      <c r="B2952"/>
      <c r="C2952"/>
      <c r="D2952"/>
      <c r="E2952"/>
      <c r="F2952"/>
    </row>
    <row r="2953" spans="1:6" ht="15" x14ac:dyDescent="0.25">
      <c r="A2953"/>
      <c r="B2953"/>
      <c r="C2953"/>
      <c r="D2953"/>
      <c r="E2953"/>
      <c r="F2953"/>
    </row>
    <row r="2954" spans="1:6" ht="15" x14ac:dyDescent="0.25">
      <c r="A2954"/>
      <c r="B2954"/>
      <c r="C2954"/>
      <c r="D2954"/>
      <c r="E2954"/>
      <c r="F2954"/>
    </row>
    <row r="2955" spans="1:6" ht="15" x14ac:dyDescent="0.25">
      <c r="A2955"/>
      <c r="B2955"/>
      <c r="C2955"/>
      <c r="D2955"/>
      <c r="E2955"/>
      <c r="F2955"/>
    </row>
    <row r="2956" spans="1:6" ht="15" x14ac:dyDescent="0.25">
      <c r="A2956"/>
      <c r="B2956"/>
      <c r="C2956"/>
      <c r="D2956"/>
      <c r="E2956"/>
      <c r="F2956"/>
    </row>
    <row r="2957" spans="1:6" ht="15" x14ac:dyDescent="0.25">
      <c r="A2957"/>
      <c r="B2957"/>
      <c r="C2957"/>
      <c r="D2957"/>
      <c r="E2957"/>
      <c r="F2957"/>
    </row>
    <row r="2958" spans="1:6" ht="15" x14ac:dyDescent="0.25">
      <c r="A2958"/>
      <c r="B2958"/>
      <c r="C2958"/>
      <c r="D2958"/>
      <c r="E2958"/>
      <c r="F2958"/>
    </row>
    <row r="2959" spans="1:6" ht="15" x14ac:dyDescent="0.25">
      <c r="A2959"/>
      <c r="B2959"/>
      <c r="C2959"/>
      <c r="D2959"/>
      <c r="E2959"/>
      <c r="F2959"/>
    </row>
    <row r="2960" spans="1:6" ht="15" x14ac:dyDescent="0.25">
      <c r="A2960"/>
      <c r="B2960"/>
      <c r="C2960"/>
      <c r="D2960"/>
      <c r="E2960"/>
      <c r="F2960"/>
    </row>
    <row r="2961" spans="1:6" ht="15" x14ac:dyDescent="0.25">
      <c r="A2961"/>
      <c r="B2961"/>
      <c r="C2961"/>
      <c r="D2961"/>
      <c r="E2961"/>
      <c r="F2961"/>
    </row>
    <row r="2962" spans="1:6" ht="15" x14ac:dyDescent="0.25">
      <c r="A2962"/>
      <c r="B2962"/>
      <c r="C2962"/>
      <c r="D2962"/>
      <c r="E2962"/>
      <c r="F2962"/>
    </row>
    <row r="2963" spans="1:6" ht="15" x14ac:dyDescent="0.25">
      <c r="A2963"/>
      <c r="B2963"/>
      <c r="C2963"/>
      <c r="D2963"/>
      <c r="E2963"/>
      <c r="F2963"/>
    </row>
    <row r="2964" spans="1:6" ht="15" x14ac:dyDescent="0.25">
      <c r="A2964"/>
      <c r="B2964"/>
      <c r="C2964"/>
      <c r="D2964"/>
      <c r="E2964"/>
      <c r="F2964"/>
    </row>
    <row r="2965" spans="1:6" ht="15" x14ac:dyDescent="0.25">
      <c r="A2965"/>
      <c r="B2965"/>
      <c r="C2965"/>
      <c r="D2965"/>
      <c r="E2965"/>
      <c r="F2965"/>
    </row>
    <row r="2966" spans="1:6" ht="15" x14ac:dyDescent="0.25">
      <c r="A2966"/>
      <c r="B2966"/>
      <c r="C2966"/>
      <c r="D2966"/>
      <c r="E2966"/>
      <c r="F2966"/>
    </row>
    <row r="2967" spans="1:6" ht="15" x14ac:dyDescent="0.25">
      <c r="A2967"/>
      <c r="B2967"/>
      <c r="C2967"/>
      <c r="D2967"/>
      <c r="E2967"/>
      <c r="F2967"/>
    </row>
    <row r="2968" spans="1:6" ht="15" x14ac:dyDescent="0.25">
      <c r="A2968"/>
      <c r="B2968"/>
      <c r="C2968"/>
      <c r="D2968"/>
      <c r="E2968"/>
      <c r="F2968"/>
    </row>
    <row r="2969" spans="1:6" ht="15" x14ac:dyDescent="0.25">
      <c r="A2969"/>
      <c r="B2969"/>
      <c r="C2969"/>
      <c r="D2969"/>
      <c r="E2969"/>
      <c r="F2969"/>
    </row>
    <row r="2970" spans="1:6" ht="15" x14ac:dyDescent="0.25">
      <c r="A2970"/>
      <c r="B2970"/>
      <c r="C2970"/>
      <c r="D2970"/>
      <c r="E2970"/>
      <c r="F2970"/>
    </row>
    <row r="2971" spans="1:6" ht="15" x14ac:dyDescent="0.25">
      <c r="A2971"/>
      <c r="B2971"/>
      <c r="C2971"/>
      <c r="D2971"/>
      <c r="E2971"/>
      <c r="F2971"/>
    </row>
    <row r="2972" spans="1:6" ht="15" x14ac:dyDescent="0.25">
      <c r="A2972"/>
      <c r="B2972"/>
      <c r="C2972"/>
      <c r="D2972"/>
      <c r="E2972"/>
      <c r="F2972"/>
    </row>
    <row r="2973" spans="1:6" ht="15" x14ac:dyDescent="0.25">
      <c r="A2973"/>
      <c r="B2973"/>
      <c r="C2973"/>
      <c r="D2973"/>
      <c r="E2973"/>
      <c r="F2973"/>
    </row>
    <row r="2974" spans="1:6" ht="15" x14ac:dyDescent="0.25">
      <c r="A2974"/>
      <c r="B2974"/>
      <c r="C2974"/>
      <c r="D2974"/>
      <c r="E2974"/>
      <c r="F2974"/>
    </row>
    <row r="2975" spans="1:6" ht="15" x14ac:dyDescent="0.25">
      <c r="A2975"/>
      <c r="B2975"/>
      <c r="C2975"/>
      <c r="D2975"/>
      <c r="E2975"/>
      <c r="F2975"/>
    </row>
    <row r="2976" spans="1:6" ht="15" x14ac:dyDescent="0.25">
      <c r="A2976"/>
      <c r="B2976"/>
      <c r="C2976"/>
      <c r="D2976"/>
      <c r="E2976"/>
      <c r="F2976"/>
    </row>
    <row r="2977" spans="1:6" ht="15" x14ac:dyDescent="0.25">
      <c r="A2977"/>
      <c r="B2977"/>
      <c r="C2977"/>
      <c r="D2977"/>
      <c r="E2977"/>
      <c r="F2977"/>
    </row>
    <row r="2978" spans="1:6" ht="15" x14ac:dyDescent="0.25">
      <c r="A2978"/>
      <c r="B2978"/>
      <c r="C2978"/>
      <c r="D2978"/>
      <c r="E2978"/>
      <c r="F2978"/>
    </row>
    <row r="2979" spans="1:6" ht="15" x14ac:dyDescent="0.25">
      <c r="A2979"/>
      <c r="B2979"/>
      <c r="C2979"/>
      <c r="D2979"/>
      <c r="E2979"/>
      <c r="F2979"/>
    </row>
    <row r="2980" spans="1:6" ht="15" x14ac:dyDescent="0.25">
      <c r="A2980"/>
      <c r="B2980"/>
      <c r="C2980"/>
      <c r="D2980"/>
      <c r="E2980"/>
      <c r="F2980"/>
    </row>
    <row r="2981" spans="1:6" ht="15" x14ac:dyDescent="0.25">
      <c r="A2981"/>
      <c r="B2981"/>
      <c r="C2981"/>
      <c r="D2981"/>
      <c r="E2981"/>
      <c r="F2981"/>
    </row>
    <row r="2982" spans="1:6" ht="15" x14ac:dyDescent="0.25">
      <c r="A2982"/>
      <c r="B2982"/>
      <c r="C2982"/>
      <c r="D2982"/>
      <c r="E2982"/>
      <c r="F2982"/>
    </row>
    <row r="2983" spans="1:6" ht="15" x14ac:dyDescent="0.25">
      <c r="A2983"/>
      <c r="B2983"/>
      <c r="C2983"/>
      <c r="D2983"/>
      <c r="E2983"/>
      <c r="F2983"/>
    </row>
    <row r="2984" spans="1:6" ht="15" x14ac:dyDescent="0.25">
      <c r="A2984"/>
      <c r="B2984"/>
      <c r="C2984"/>
      <c r="D2984"/>
      <c r="E2984"/>
      <c r="F2984"/>
    </row>
    <row r="2985" spans="1:6" ht="15" x14ac:dyDescent="0.25">
      <c r="A2985"/>
      <c r="B2985"/>
      <c r="C2985"/>
      <c r="D2985"/>
      <c r="E2985"/>
      <c r="F2985"/>
    </row>
    <row r="2986" spans="1:6" ht="15" x14ac:dyDescent="0.25">
      <c r="A2986"/>
      <c r="B2986"/>
      <c r="C2986"/>
      <c r="D2986"/>
      <c r="E2986"/>
      <c r="F2986"/>
    </row>
    <row r="2987" spans="1:6" ht="15" x14ac:dyDescent="0.25">
      <c r="A2987"/>
      <c r="B2987"/>
      <c r="C2987"/>
      <c r="D2987"/>
      <c r="E2987"/>
      <c r="F2987"/>
    </row>
    <row r="2988" spans="1:6" ht="15" x14ac:dyDescent="0.25">
      <c r="A2988"/>
      <c r="B2988"/>
      <c r="C2988"/>
      <c r="D2988"/>
      <c r="E2988"/>
      <c r="F2988"/>
    </row>
    <row r="2989" spans="1:6" ht="15" x14ac:dyDescent="0.25">
      <c r="A2989"/>
      <c r="B2989"/>
      <c r="C2989"/>
      <c r="D2989"/>
      <c r="E2989"/>
      <c r="F2989"/>
    </row>
    <row r="2990" spans="1:6" ht="15" x14ac:dyDescent="0.25">
      <c r="A2990"/>
      <c r="B2990"/>
      <c r="C2990"/>
      <c r="D2990"/>
      <c r="E2990"/>
      <c r="F2990"/>
    </row>
    <row r="2991" spans="1:6" ht="15" x14ac:dyDescent="0.25">
      <c r="A2991"/>
      <c r="B2991"/>
      <c r="C2991"/>
      <c r="D2991"/>
      <c r="E2991"/>
      <c r="F2991"/>
    </row>
    <row r="2992" spans="1:6" ht="15" x14ac:dyDescent="0.25">
      <c r="A2992"/>
      <c r="B2992"/>
      <c r="C2992"/>
      <c r="D2992"/>
      <c r="E2992"/>
      <c r="F2992"/>
    </row>
    <row r="2993" spans="1:6" ht="15" x14ac:dyDescent="0.25">
      <c r="A2993"/>
      <c r="B2993"/>
      <c r="C2993"/>
      <c r="D2993"/>
      <c r="E2993"/>
      <c r="F2993"/>
    </row>
    <row r="2994" spans="1:6" ht="15" x14ac:dyDescent="0.25">
      <c r="A2994"/>
      <c r="B2994"/>
      <c r="C2994"/>
      <c r="D2994"/>
      <c r="E2994"/>
      <c r="F2994"/>
    </row>
    <row r="2995" spans="1:6" ht="15" x14ac:dyDescent="0.25">
      <c r="A2995"/>
      <c r="B2995"/>
      <c r="C2995"/>
      <c r="D2995"/>
      <c r="E2995"/>
      <c r="F2995"/>
    </row>
    <row r="2996" spans="1:6" ht="15" x14ac:dyDescent="0.25">
      <c r="A2996"/>
      <c r="B2996"/>
      <c r="C2996"/>
      <c r="D2996"/>
      <c r="E2996"/>
      <c r="F2996"/>
    </row>
    <row r="2997" spans="1:6" ht="15" x14ac:dyDescent="0.25">
      <c r="A2997"/>
      <c r="B2997"/>
      <c r="C2997"/>
      <c r="D2997"/>
      <c r="E2997"/>
      <c r="F2997"/>
    </row>
    <row r="2998" spans="1:6" ht="15" x14ac:dyDescent="0.25">
      <c r="A2998"/>
      <c r="B2998"/>
      <c r="C2998"/>
      <c r="D2998"/>
      <c r="E2998"/>
      <c r="F2998"/>
    </row>
    <row r="2999" spans="1:6" ht="15" x14ac:dyDescent="0.25">
      <c r="A2999"/>
      <c r="B2999"/>
      <c r="C2999"/>
      <c r="D2999"/>
      <c r="E2999"/>
      <c r="F2999"/>
    </row>
    <row r="3000" spans="1:6" ht="15" x14ac:dyDescent="0.25">
      <c r="A3000"/>
      <c r="B3000"/>
      <c r="C3000"/>
      <c r="D3000"/>
      <c r="E3000"/>
      <c r="F3000"/>
    </row>
    <row r="3001" spans="1:6" ht="15" x14ac:dyDescent="0.25">
      <c r="A3001"/>
      <c r="B3001"/>
      <c r="C3001"/>
      <c r="D3001"/>
      <c r="E3001"/>
      <c r="F3001"/>
    </row>
    <row r="3002" spans="1:6" ht="15" x14ac:dyDescent="0.25">
      <c r="A3002"/>
      <c r="B3002"/>
      <c r="C3002"/>
      <c r="D3002"/>
      <c r="E3002"/>
      <c r="F3002"/>
    </row>
    <row r="3003" spans="1:6" ht="15" x14ac:dyDescent="0.25">
      <c r="A3003"/>
      <c r="B3003"/>
      <c r="C3003"/>
      <c r="D3003"/>
      <c r="E3003"/>
      <c r="F3003"/>
    </row>
    <row r="3004" spans="1:6" ht="15" x14ac:dyDescent="0.25">
      <c r="A3004"/>
      <c r="B3004"/>
      <c r="C3004"/>
      <c r="D3004"/>
      <c r="E3004"/>
      <c r="F3004"/>
    </row>
    <row r="3005" spans="1:6" ht="15" x14ac:dyDescent="0.25">
      <c r="A3005"/>
      <c r="B3005"/>
      <c r="C3005"/>
      <c r="D3005"/>
      <c r="E3005"/>
      <c r="F3005"/>
    </row>
    <row r="3006" spans="1:6" ht="15" x14ac:dyDescent="0.25">
      <c r="A3006"/>
      <c r="B3006"/>
      <c r="C3006"/>
      <c r="D3006"/>
      <c r="E3006"/>
      <c r="F3006"/>
    </row>
    <row r="3007" spans="1:6" ht="15" x14ac:dyDescent="0.25">
      <c r="A3007"/>
      <c r="B3007"/>
      <c r="C3007"/>
      <c r="D3007"/>
      <c r="E3007"/>
      <c r="F3007"/>
    </row>
    <row r="3008" spans="1:6" ht="15" x14ac:dyDescent="0.25">
      <c r="A3008"/>
      <c r="B3008"/>
      <c r="C3008"/>
      <c r="D3008"/>
      <c r="E3008"/>
      <c r="F3008"/>
    </row>
    <row r="3009" spans="1:6" ht="15" x14ac:dyDescent="0.25">
      <c r="A3009"/>
      <c r="B3009"/>
      <c r="C3009"/>
      <c r="D3009"/>
      <c r="E3009"/>
      <c r="F3009"/>
    </row>
    <row r="3010" spans="1:6" ht="15" x14ac:dyDescent="0.25">
      <c r="A3010"/>
      <c r="B3010"/>
      <c r="C3010"/>
      <c r="D3010"/>
      <c r="E3010"/>
      <c r="F3010"/>
    </row>
    <row r="3011" spans="1:6" ht="15" x14ac:dyDescent="0.25">
      <c r="A3011"/>
      <c r="B3011"/>
      <c r="C3011"/>
      <c r="D3011"/>
      <c r="E3011"/>
      <c r="F3011"/>
    </row>
    <row r="3012" spans="1:6" ht="15" x14ac:dyDescent="0.25">
      <c r="A3012"/>
      <c r="B3012"/>
      <c r="C3012"/>
      <c r="D3012"/>
      <c r="E3012"/>
      <c r="F3012"/>
    </row>
    <row r="3013" spans="1:6" ht="15" x14ac:dyDescent="0.25">
      <c r="A3013"/>
      <c r="B3013"/>
      <c r="C3013"/>
      <c r="D3013"/>
      <c r="E3013"/>
      <c r="F3013"/>
    </row>
    <row r="3014" spans="1:6" ht="15" x14ac:dyDescent="0.25">
      <c r="A3014"/>
      <c r="B3014"/>
      <c r="C3014"/>
      <c r="D3014"/>
      <c r="E3014"/>
      <c r="F3014"/>
    </row>
    <row r="3015" spans="1:6" ht="15" x14ac:dyDescent="0.25">
      <c r="A3015"/>
      <c r="B3015"/>
      <c r="C3015"/>
      <c r="D3015"/>
      <c r="E3015"/>
      <c r="F3015"/>
    </row>
    <row r="3016" spans="1:6" ht="15" x14ac:dyDescent="0.25">
      <c r="A3016"/>
      <c r="B3016"/>
      <c r="C3016"/>
      <c r="D3016"/>
      <c r="E3016"/>
      <c r="F3016"/>
    </row>
    <row r="3017" spans="1:6" ht="15" x14ac:dyDescent="0.25">
      <c r="A3017"/>
      <c r="B3017"/>
      <c r="C3017"/>
      <c r="D3017"/>
      <c r="E3017"/>
      <c r="F3017"/>
    </row>
    <row r="3018" spans="1:6" ht="15" x14ac:dyDescent="0.25">
      <c r="A3018"/>
      <c r="B3018"/>
      <c r="C3018"/>
      <c r="D3018"/>
      <c r="E3018"/>
      <c r="F3018"/>
    </row>
    <row r="3019" spans="1:6" ht="15" x14ac:dyDescent="0.25">
      <c r="A3019"/>
      <c r="B3019"/>
      <c r="C3019"/>
      <c r="D3019"/>
      <c r="E3019"/>
      <c r="F3019"/>
    </row>
    <row r="3020" spans="1:6" ht="15" x14ac:dyDescent="0.25">
      <c r="A3020"/>
      <c r="B3020"/>
      <c r="C3020"/>
      <c r="D3020"/>
      <c r="E3020"/>
      <c r="F3020"/>
    </row>
    <row r="3021" spans="1:6" ht="15" x14ac:dyDescent="0.25">
      <c r="A3021"/>
      <c r="B3021"/>
      <c r="C3021"/>
      <c r="D3021"/>
      <c r="E3021"/>
      <c r="F3021"/>
    </row>
    <row r="3022" spans="1:6" ht="15" x14ac:dyDescent="0.25">
      <c r="A3022"/>
      <c r="B3022"/>
      <c r="C3022"/>
      <c r="D3022"/>
      <c r="E3022"/>
      <c r="F3022"/>
    </row>
    <row r="3023" spans="1:6" ht="15" x14ac:dyDescent="0.25">
      <c r="A3023"/>
      <c r="B3023"/>
      <c r="C3023"/>
      <c r="D3023"/>
      <c r="E3023"/>
      <c r="F3023"/>
    </row>
    <row r="3024" spans="1:6" ht="15" x14ac:dyDescent="0.25">
      <c r="A3024"/>
      <c r="B3024"/>
      <c r="C3024"/>
      <c r="D3024"/>
      <c r="E3024"/>
      <c r="F3024"/>
    </row>
    <row r="3025" spans="1:6" ht="15" x14ac:dyDescent="0.25">
      <c r="A3025"/>
      <c r="B3025"/>
      <c r="C3025"/>
      <c r="D3025"/>
      <c r="E3025"/>
      <c r="F3025"/>
    </row>
    <row r="3026" spans="1:6" ht="15" x14ac:dyDescent="0.25">
      <c r="A3026"/>
      <c r="B3026"/>
      <c r="C3026"/>
      <c r="D3026"/>
      <c r="E3026"/>
      <c r="F3026"/>
    </row>
    <row r="3027" spans="1:6" ht="15" x14ac:dyDescent="0.25">
      <c r="A3027"/>
      <c r="B3027"/>
      <c r="C3027"/>
      <c r="D3027"/>
      <c r="E3027"/>
      <c r="F3027"/>
    </row>
    <row r="3028" spans="1:6" ht="15" x14ac:dyDescent="0.25">
      <c r="A3028"/>
      <c r="B3028"/>
      <c r="C3028"/>
      <c r="D3028"/>
      <c r="E3028"/>
      <c r="F3028"/>
    </row>
    <row r="3029" spans="1:6" ht="15" x14ac:dyDescent="0.25">
      <c r="A3029"/>
      <c r="B3029"/>
      <c r="C3029"/>
      <c r="D3029"/>
      <c r="E3029"/>
      <c r="F3029"/>
    </row>
    <row r="3030" spans="1:6" ht="15" x14ac:dyDescent="0.25">
      <c r="A3030"/>
      <c r="B3030"/>
      <c r="C3030"/>
      <c r="D3030"/>
      <c r="E3030"/>
      <c r="F3030"/>
    </row>
    <row r="3031" spans="1:6" ht="15" x14ac:dyDescent="0.25">
      <c r="A3031"/>
      <c r="B3031"/>
      <c r="C3031"/>
      <c r="D3031"/>
      <c r="E3031"/>
      <c r="F3031"/>
    </row>
    <row r="3032" spans="1:6" ht="15" x14ac:dyDescent="0.25">
      <c r="A3032"/>
      <c r="B3032"/>
      <c r="C3032"/>
      <c r="D3032"/>
      <c r="E3032"/>
      <c r="F3032"/>
    </row>
    <row r="3033" spans="1:6" ht="15" x14ac:dyDescent="0.25">
      <c r="A3033"/>
      <c r="B3033"/>
      <c r="C3033"/>
      <c r="D3033"/>
      <c r="E3033"/>
      <c r="F3033"/>
    </row>
    <row r="3034" spans="1:6" ht="15" x14ac:dyDescent="0.25">
      <c r="A3034"/>
      <c r="B3034"/>
      <c r="C3034"/>
      <c r="D3034"/>
      <c r="E3034"/>
      <c r="F3034"/>
    </row>
    <row r="3035" spans="1:6" ht="15" x14ac:dyDescent="0.25">
      <c r="A3035"/>
      <c r="B3035"/>
      <c r="C3035"/>
      <c r="D3035"/>
      <c r="E3035"/>
      <c r="F3035"/>
    </row>
    <row r="3036" spans="1:6" ht="15" x14ac:dyDescent="0.25">
      <c r="A3036"/>
      <c r="B3036"/>
      <c r="C3036"/>
      <c r="D3036"/>
      <c r="E3036"/>
      <c r="F3036"/>
    </row>
    <row r="3037" spans="1:6" ht="15" x14ac:dyDescent="0.25">
      <c r="A3037"/>
      <c r="B3037"/>
      <c r="C3037"/>
      <c r="D3037"/>
      <c r="E3037"/>
      <c r="F3037"/>
    </row>
    <row r="3038" spans="1:6" ht="15" x14ac:dyDescent="0.25">
      <c r="A3038"/>
      <c r="B3038"/>
      <c r="C3038"/>
      <c r="D3038"/>
      <c r="E3038"/>
      <c r="F3038"/>
    </row>
    <row r="3039" spans="1:6" ht="15" x14ac:dyDescent="0.25">
      <c r="A3039"/>
      <c r="B3039"/>
      <c r="C3039"/>
      <c r="D3039"/>
      <c r="E3039"/>
      <c r="F3039"/>
    </row>
    <row r="3040" spans="1:6" ht="15" x14ac:dyDescent="0.25">
      <c r="A3040"/>
      <c r="B3040"/>
      <c r="C3040"/>
      <c r="D3040"/>
      <c r="E3040"/>
      <c r="F3040"/>
    </row>
    <row r="3041" spans="1:6" ht="15" x14ac:dyDescent="0.25">
      <c r="A3041"/>
      <c r="B3041"/>
      <c r="C3041"/>
      <c r="D3041"/>
      <c r="E3041"/>
      <c r="F3041"/>
    </row>
    <row r="3042" spans="1:6" ht="15" x14ac:dyDescent="0.25">
      <c r="A3042"/>
      <c r="B3042"/>
      <c r="C3042"/>
      <c r="D3042"/>
      <c r="E3042"/>
      <c r="F3042"/>
    </row>
    <row r="3043" spans="1:6" ht="15" x14ac:dyDescent="0.25">
      <c r="A3043"/>
      <c r="B3043"/>
      <c r="C3043"/>
      <c r="D3043"/>
      <c r="E3043"/>
      <c r="F3043"/>
    </row>
    <row r="3044" spans="1:6" ht="15" x14ac:dyDescent="0.25">
      <c r="A3044"/>
      <c r="B3044"/>
      <c r="C3044"/>
      <c r="D3044"/>
      <c r="E3044"/>
      <c r="F3044"/>
    </row>
    <row r="3045" spans="1:6" ht="15" x14ac:dyDescent="0.25">
      <c r="A3045"/>
      <c r="B3045"/>
      <c r="C3045"/>
      <c r="D3045"/>
      <c r="E3045"/>
      <c r="F3045"/>
    </row>
    <row r="3046" spans="1:6" ht="15" x14ac:dyDescent="0.25">
      <c r="A3046"/>
      <c r="B3046"/>
      <c r="C3046"/>
      <c r="D3046"/>
      <c r="E3046"/>
      <c r="F3046"/>
    </row>
    <row r="3047" spans="1:6" ht="15" x14ac:dyDescent="0.25">
      <c r="A3047"/>
      <c r="B3047"/>
      <c r="C3047"/>
      <c r="D3047"/>
      <c r="E3047"/>
      <c r="F3047"/>
    </row>
    <row r="3048" spans="1:6" ht="15" x14ac:dyDescent="0.25">
      <c r="A3048"/>
      <c r="B3048"/>
      <c r="C3048"/>
      <c r="D3048"/>
      <c r="E3048"/>
      <c r="F3048"/>
    </row>
    <row r="3049" spans="1:6" ht="15" x14ac:dyDescent="0.25">
      <c r="A3049"/>
      <c r="B3049"/>
      <c r="C3049"/>
      <c r="D3049"/>
      <c r="E3049"/>
      <c r="F3049"/>
    </row>
    <row r="3050" spans="1:6" ht="15" x14ac:dyDescent="0.25">
      <c r="A3050"/>
      <c r="B3050"/>
      <c r="C3050"/>
      <c r="D3050"/>
      <c r="E3050"/>
      <c r="F3050"/>
    </row>
    <row r="3051" spans="1:6" ht="15" x14ac:dyDescent="0.25">
      <c r="A3051"/>
      <c r="B3051"/>
      <c r="C3051"/>
      <c r="D3051"/>
      <c r="E3051"/>
      <c r="F3051"/>
    </row>
    <row r="3052" spans="1:6" ht="15" x14ac:dyDescent="0.25">
      <c r="A3052"/>
      <c r="B3052"/>
      <c r="C3052"/>
      <c r="D3052"/>
      <c r="E3052"/>
      <c r="F3052"/>
    </row>
    <row r="3053" spans="1:6" ht="15" x14ac:dyDescent="0.25">
      <c r="A3053"/>
      <c r="B3053"/>
      <c r="C3053"/>
      <c r="D3053"/>
      <c r="E3053"/>
      <c r="F3053"/>
    </row>
    <row r="3054" spans="1:6" ht="15" x14ac:dyDescent="0.25">
      <c r="A3054"/>
      <c r="B3054"/>
      <c r="C3054"/>
      <c r="D3054"/>
      <c r="E3054"/>
      <c r="F3054"/>
    </row>
    <row r="3055" spans="1:6" ht="15" x14ac:dyDescent="0.25">
      <c r="A3055"/>
      <c r="B3055"/>
      <c r="C3055"/>
      <c r="D3055"/>
      <c r="E3055"/>
      <c r="F3055"/>
    </row>
    <row r="3056" spans="1:6" ht="15" x14ac:dyDescent="0.25">
      <c r="A3056"/>
      <c r="B3056"/>
      <c r="C3056"/>
      <c r="D3056"/>
      <c r="E3056"/>
      <c r="F3056"/>
    </row>
    <row r="3057" spans="1:6" ht="15" x14ac:dyDescent="0.25">
      <c r="A3057"/>
      <c r="B3057"/>
      <c r="C3057"/>
      <c r="D3057"/>
      <c r="E3057"/>
      <c r="F3057"/>
    </row>
    <row r="3058" spans="1:6" ht="15" x14ac:dyDescent="0.25">
      <c r="A3058"/>
      <c r="B3058"/>
      <c r="C3058"/>
      <c r="D3058"/>
      <c r="E3058"/>
      <c r="F3058"/>
    </row>
    <row r="3059" spans="1:6" ht="15" x14ac:dyDescent="0.25">
      <c r="A3059"/>
      <c r="B3059"/>
      <c r="C3059"/>
      <c r="D3059"/>
      <c r="E3059"/>
      <c r="F3059"/>
    </row>
    <row r="3060" spans="1:6" ht="15" x14ac:dyDescent="0.25">
      <c r="A3060"/>
      <c r="B3060"/>
      <c r="C3060"/>
      <c r="D3060"/>
      <c r="E3060"/>
      <c r="F3060"/>
    </row>
    <row r="3061" spans="1:6" ht="15" x14ac:dyDescent="0.25">
      <c r="A3061"/>
      <c r="B3061"/>
      <c r="C3061"/>
      <c r="D3061"/>
      <c r="E3061"/>
      <c r="F3061"/>
    </row>
    <row r="3062" spans="1:6" ht="15" x14ac:dyDescent="0.25">
      <c r="A3062"/>
      <c r="B3062"/>
      <c r="C3062"/>
      <c r="D3062"/>
      <c r="E3062"/>
      <c r="F3062"/>
    </row>
    <row r="3063" spans="1:6" ht="15" x14ac:dyDescent="0.25">
      <c r="A3063"/>
      <c r="B3063"/>
      <c r="C3063"/>
      <c r="D3063"/>
      <c r="E3063"/>
      <c r="F3063"/>
    </row>
    <row r="3064" spans="1:6" ht="15" x14ac:dyDescent="0.25">
      <c r="A3064"/>
      <c r="B3064"/>
      <c r="C3064"/>
      <c r="D3064"/>
      <c r="E3064"/>
      <c r="F3064"/>
    </row>
    <row r="3065" spans="1:6" ht="15" x14ac:dyDescent="0.25">
      <c r="A3065"/>
      <c r="B3065"/>
      <c r="C3065"/>
      <c r="D3065"/>
      <c r="E3065"/>
      <c r="F3065"/>
    </row>
    <row r="3066" spans="1:6" ht="15" x14ac:dyDescent="0.25">
      <c r="A3066"/>
      <c r="B3066"/>
      <c r="C3066"/>
      <c r="D3066"/>
      <c r="E3066"/>
      <c r="F3066"/>
    </row>
    <row r="3067" spans="1:6" ht="15" x14ac:dyDescent="0.25">
      <c r="A3067"/>
      <c r="B3067"/>
      <c r="C3067"/>
      <c r="D3067"/>
      <c r="E3067"/>
      <c r="F3067"/>
    </row>
    <row r="3068" spans="1:6" ht="15" x14ac:dyDescent="0.25">
      <c r="A3068"/>
      <c r="B3068"/>
      <c r="C3068"/>
      <c r="D3068"/>
      <c r="E3068"/>
      <c r="F3068"/>
    </row>
    <row r="3069" spans="1:6" ht="15" x14ac:dyDescent="0.25">
      <c r="A3069"/>
      <c r="B3069"/>
      <c r="C3069"/>
      <c r="D3069"/>
      <c r="E3069"/>
      <c r="F3069"/>
    </row>
    <row r="3070" spans="1:6" ht="15" x14ac:dyDescent="0.25">
      <c r="A3070"/>
      <c r="B3070"/>
      <c r="C3070"/>
      <c r="D3070"/>
      <c r="E3070"/>
      <c r="F3070"/>
    </row>
    <row r="3071" spans="1:6" ht="15" x14ac:dyDescent="0.25">
      <c r="A3071"/>
      <c r="B3071"/>
      <c r="C3071"/>
      <c r="D3071"/>
      <c r="E3071"/>
      <c r="F3071"/>
    </row>
    <row r="3072" spans="1:6" ht="15" x14ac:dyDescent="0.25">
      <c r="A3072"/>
      <c r="B3072"/>
      <c r="C3072"/>
      <c r="D3072"/>
      <c r="E3072"/>
      <c r="F3072"/>
    </row>
    <row r="3073" spans="1:6" ht="15" x14ac:dyDescent="0.25">
      <c r="A3073"/>
      <c r="B3073"/>
      <c r="C3073"/>
      <c r="D3073"/>
      <c r="E3073"/>
      <c r="F3073"/>
    </row>
    <row r="3074" spans="1:6" ht="15" x14ac:dyDescent="0.25">
      <c r="A3074"/>
      <c r="B3074"/>
      <c r="C3074"/>
      <c r="D3074"/>
      <c r="E3074"/>
      <c r="F3074"/>
    </row>
    <row r="3075" spans="1:6" ht="15" x14ac:dyDescent="0.25">
      <c r="A3075"/>
      <c r="B3075"/>
      <c r="C3075"/>
      <c r="D3075"/>
      <c r="E3075"/>
      <c r="F3075"/>
    </row>
    <row r="3076" spans="1:6" ht="15" x14ac:dyDescent="0.25">
      <c r="A3076"/>
      <c r="B3076"/>
      <c r="C3076"/>
      <c r="D3076"/>
      <c r="E3076"/>
      <c r="F3076"/>
    </row>
    <row r="3077" spans="1:6" ht="15" x14ac:dyDescent="0.25">
      <c r="A3077"/>
      <c r="B3077"/>
      <c r="C3077"/>
      <c r="D3077"/>
      <c r="E3077"/>
      <c r="F3077"/>
    </row>
    <row r="3078" spans="1:6" ht="15" x14ac:dyDescent="0.25">
      <c r="A3078"/>
      <c r="B3078"/>
      <c r="C3078"/>
      <c r="D3078"/>
      <c r="E3078"/>
      <c r="F3078"/>
    </row>
    <row r="3079" spans="1:6" ht="15" x14ac:dyDescent="0.25">
      <c r="A3079"/>
      <c r="B3079"/>
      <c r="C3079"/>
      <c r="D3079"/>
      <c r="E3079"/>
      <c r="F3079"/>
    </row>
    <row r="3080" spans="1:6" ht="15" x14ac:dyDescent="0.25">
      <c r="A3080"/>
      <c r="B3080"/>
      <c r="C3080"/>
      <c r="D3080"/>
      <c r="E3080"/>
      <c r="F3080"/>
    </row>
    <row r="3081" spans="1:6" ht="15" x14ac:dyDescent="0.25">
      <c r="A3081"/>
      <c r="B3081"/>
      <c r="C3081"/>
      <c r="D3081"/>
      <c r="E3081"/>
      <c r="F3081"/>
    </row>
    <row r="3082" spans="1:6" ht="15" x14ac:dyDescent="0.25">
      <c r="A3082"/>
      <c r="B3082"/>
      <c r="C3082"/>
      <c r="D3082"/>
      <c r="E3082"/>
      <c r="F3082"/>
    </row>
    <row r="3083" spans="1:6" ht="15" x14ac:dyDescent="0.25">
      <c r="A3083"/>
      <c r="B3083"/>
      <c r="C3083"/>
      <c r="D3083"/>
      <c r="E3083"/>
      <c r="F3083"/>
    </row>
    <row r="3084" spans="1:6" ht="15" x14ac:dyDescent="0.25">
      <c r="A3084"/>
      <c r="B3084"/>
      <c r="C3084"/>
      <c r="D3084"/>
      <c r="E3084"/>
      <c r="F3084"/>
    </row>
    <row r="3085" spans="1:6" ht="15" x14ac:dyDescent="0.25">
      <c r="A3085"/>
      <c r="B3085"/>
      <c r="C3085"/>
      <c r="D3085"/>
      <c r="E3085"/>
      <c r="F3085"/>
    </row>
    <row r="3086" spans="1:6" ht="15" x14ac:dyDescent="0.25">
      <c r="A3086"/>
      <c r="B3086"/>
      <c r="C3086"/>
      <c r="D3086"/>
      <c r="E3086"/>
      <c r="F3086"/>
    </row>
    <row r="3087" spans="1:6" ht="15" x14ac:dyDescent="0.25">
      <c r="A3087"/>
      <c r="B3087"/>
      <c r="C3087"/>
      <c r="D3087"/>
      <c r="E3087"/>
      <c r="F3087"/>
    </row>
    <row r="3088" spans="1:6" ht="15" x14ac:dyDescent="0.25">
      <c r="A3088"/>
      <c r="B3088"/>
      <c r="C3088"/>
      <c r="D3088"/>
      <c r="E3088"/>
      <c r="F3088"/>
    </row>
    <row r="3089" spans="1:6" ht="15" x14ac:dyDescent="0.25">
      <c r="A3089"/>
      <c r="B3089"/>
      <c r="C3089"/>
      <c r="D3089"/>
      <c r="E3089"/>
      <c r="F3089"/>
    </row>
    <row r="3090" spans="1:6" ht="15" x14ac:dyDescent="0.25">
      <c r="A3090"/>
      <c r="B3090"/>
      <c r="C3090"/>
      <c r="D3090"/>
      <c r="E3090"/>
      <c r="F3090"/>
    </row>
    <row r="3091" spans="1:6" ht="15" x14ac:dyDescent="0.25">
      <c r="A3091"/>
      <c r="B3091"/>
      <c r="C3091"/>
      <c r="D3091"/>
      <c r="E3091"/>
      <c r="F3091"/>
    </row>
    <row r="3092" spans="1:6" ht="15" x14ac:dyDescent="0.25">
      <c r="A3092"/>
      <c r="B3092"/>
      <c r="C3092"/>
      <c r="D3092"/>
      <c r="E3092"/>
      <c r="F3092"/>
    </row>
    <row r="3093" spans="1:6" ht="15" x14ac:dyDescent="0.25">
      <c r="A3093"/>
      <c r="B3093"/>
      <c r="C3093"/>
      <c r="D3093"/>
      <c r="E3093"/>
      <c r="F3093"/>
    </row>
    <row r="3094" spans="1:6" ht="15" x14ac:dyDescent="0.25">
      <c r="A3094"/>
      <c r="B3094"/>
      <c r="C3094"/>
      <c r="D3094"/>
      <c r="E3094"/>
      <c r="F3094"/>
    </row>
    <row r="3095" spans="1:6" ht="15" x14ac:dyDescent="0.25">
      <c r="A3095"/>
      <c r="B3095"/>
      <c r="C3095"/>
      <c r="D3095"/>
      <c r="E3095"/>
      <c r="F3095"/>
    </row>
    <row r="3096" spans="1:6" ht="15" x14ac:dyDescent="0.25">
      <c r="A3096"/>
      <c r="B3096"/>
      <c r="C3096"/>
      <c r="D3096"/>
      <c r="E3096"/>
      <c r="F3096"/>
    </row>
    <row r="3097" spans="1:6" ht="15" x14ac:dyDescent="0.25">
      <c r="A3097"/>
      <c r="B3097"/>
      <c r="C3097"/>
      <c r="D3097"/>
      <c r="E3097"/>
      <c r="F3097"/>
    </row>
    <row r="3098" spans="1:6" ht="15" x14ac:dyDescent="0.25">
      <c r="A3098"/>
      <c r="B3098"/>
      <c r="C3098"/>
      <c r="D3098"/>
      <c r="E3098"/>
      <c r="F3098"/>
    </row>
    <row r="3099" spans="1:6" ht="15" x14ac:dyDescent="0.25">
      <c r="A3099"/>
      <c r="B3099"/>
      <c r="C3099"/>
      <c r="D3099"/>
      <c r="E3099"/>
      <c r="F3099"/>
    </row>
    <row r="3100" spans="1:6" ht="15" x14ac:dyDescent="0.25">
      <c r="A3100"/>
      <c r="B3100"/>
      <c r="C3100"/>
      <c r="D3100"/>
      <c r="E3100"/>
      <c r="F3100"/>
    </row>
    <row r="3101" spans="1:6" ht="15" x14ac:dyDescent="0.25">
      <c r="A3101"/>
      <c r="B3101"/>
      <c r="C3101"/>
      <c r="D3101"/>
      <c r="E3101"/>
      <c r="F3101"/>
    </row>
    <row r="3102" spans="1:6" ht="15" x14ac:dyDescent="0.25">
      <c r="A3102"/>
      <c r="B3102"/>
      <c r="C3102"/>
      <c r="D3102"/>
      <c r="E3102"/>
      <c r="F3102"/>
    </row>
    <row r="3103" spans="1:6" ht="15" x14ac:dyDescent="0.25">
      <c r="A3103"/>
      <c r="B3103"/>
      <c r="C3103"/>
      <c r="D3103"/>
      <c r="E3103"/>
      <c r="F3103"/>
    </row>
    <row r="3104" spans="1:6" ht="15" x14ac:dyDescent="0.25">
      <c r="A3104"/>
      <c r="B3104"/>
      <c r="C3104"/>
      <c r="D3104"/>
      <c r="E3104"/>
      <c r="F3104"/>
    </row>
    <row r="3105" spans="1:6" ht="15" x14ac:dyDescent="0.25">
      <c r="A3105"/>
      <c r="B3105"/>
      <c r="C3105"/>
      <c r="D3105"/>
      <c r="E3105"/>
      <c r="F3105"/>
    </row>
    <row r="3106" spans="1:6" ht="15" x14ac:dyDescent="0.25">
      <c r="A3106"/>
      <c r="B3106"/>
      <c r="C3106"/>
      <c r="D3106"/>
      <c r="E3106"/>
      <c r="F3106"/>
    </row>
    <row r="3107" spans="1:6" ht="15" x14ac:dyDescent="0.25">
      <c r="A3107"/>
      <c r="B3107"/>
      <c r="C3107"/>
      <c r="D3107"/>
      <c r="E3107"/>
      <c r="F3107"/>
    </row>
    <row r="3108" spans="1:6" ht="15" x14ac:dyDescent="0.25">
      <c r="A3108"/>
      <c r="B3108"/>
      <c r="C3108"/>
      <c r="D3108"/>
      <c r="E3108"/>
      <c r="F3108"/>
    </row>
    <row r="3109" spans="1:6" ht="15" x14ac:dyDescent="0.25">
      <c r="A3109"/>
      <c r="B3109"/>
      <c r="C3109"/>
      <c r="D3109"/>
      <c r="E3109"/>
      <c r="F3109"/>
    </row>
    <row r="3110" spans="1:6" ht="15" x14ac:dyDescent="0.25">
      <c r="A3110"/>
      <c r="B3110"/>
      <c r="C3110"/>
      <c r="D3110"/>
      <c r="E3110"/>
      <c r="F3110"/>
    </row>
    <row r="3111" spans="1:6" ht="15" x14ac:dyDescent="0.25">
      <c r="A3111"/>
      <c r="B3111"/>
      <c r="C3111"/>
      <c r="D3111"/>
      <c r="E3111"/>
      <c r="F3111"/>
    </row>
    <row r="3112" spans="1:6" ht="15" x14ac:dyDescent="0.25">
      <c r="A3112"/>
      <c r="B3112"/>
      <c r="C3112"/>
      <c r="D3112"/>
      <c r="E3112"/>
      <c r="F3112"/>
    </row>
    <row r="3113" spans="1:6" ht="15" x14ac:dyDescent="0.25">
      <c r="A3113"/>
      <c r="B3113"/>
      <c r="C3113"/>
      <c r="D3113"/>
      <c r="E3113"/>
      <c r="F3113"/>
    </row>
    <row r="3114" spans="1:6" ht="15" x14ac:dyDescent="0.25">
      <c r="A3114"/>
      <c r="B3114"/>
      <c r="C3114"/>
      <c r="D3114"/>
      <c r="E3114"/>
      <c r="F3114"/>
    </row>
    <row r="3115" spans="1:6" ht="15" x14ac:dyDescent="0.25">
      <c r="A3115"/>
      <c r="B3115"/>
      <c r="C3115"/>
      <c r="D3115"/>
      <c r="E3115"/>
      <c r="F3115"/>
    </row>
    <row r="3116" spans="1:6" ht="15" x14ac:dyDescent="0.25">
      <c r="A3116"/>
      <c r="B3116"/>
      <c r="C3116"/>
      <c r="D3116"/>
      <c r="E3116"/>
      <c r="F3116"/>
    </row>
    <row r="3117" spans="1:6" ht="15" x14ac:dyDescent="0.25">
      <c r="A3117"/>
      <c r="B3117"/>
      <c r="C3117"/>
      <c r="D3117"/>
      <c r="E3117"/>
      <c r="F3117"/>
    </row>
    <row r="3118" spans="1:6" ht="15" x14ac:dyDescent="0.25">
      <c r="A3118"/>
      <c r="B3118"/>
      <c r="C3118"/>
      <c r="D3118"/>
      <c r="E3118"/>
      <c r="F3118"/>
    </row>
    <row r="3119" spans="1:6" ht="15" x14ac:dyDescent="0.25">
      <c r="A3119"/>
      <c r="B3119"/>
      <c r="C3119"/>
      <c r="D3119"/>
      <c r="E3119"/>
      <c r="F3119"/>
    </row>
    <row r="3120" spans="1:6" ht="15" x14ac:dyDescent="0.25">
      <c r="A3120"/>
      <c r="B3120"/>
      <c r="C3120"/>
      <c r="D3120"/>
      <c r="E3120"/>
      <c r="F3120"/>
    </row>
    <row r="3121" spans="1:6" ht="15" x14ac:dyDescent="0.25">
      <c r="A3121"/>
      <c r="B3121"/>
      <c r="C3121"/>
      <c r="D3121"/>
      <c r="E3121"/>
      <c r="F3121"/>
    </row>
    <row r="3122" spans="1:6" ht="15" x14ac:dyDescent="0.25">
      <c r="A3122"/>
      <c r="B3122"/>
      <c r="C3122"/>
      <c r="D3122"/>
      <c r="E3122"/>
      <c r="F3122"/>
    </row>
    <row r="3123" spans="1:6" ht="15" x14ac:dyDescent="0.25">
      <c r="A3123"/>
      <c r="B3123"/>
      <c r="C3123"/>
      <c r="D3123"/>
      <c r="E3123"/>
      <c r="F3123"/>
    </row>
    <row r="3124" spans="1:6" ht="15" x14ac:dyDescent="0.25">
      <c r="A3124"/>
      <c r="B3124"/>
      <c r="C3124"/>
      <c r="D3124"/>
      <c r="E3124"/>
      <c r="F3124"/>
    </row>
    <row r="3125" spans="1:6" ht="15" x14ac:dyDescent="0.25">
      <c r="A3125"/>
      <c r="B3125"/>
      <c r="C3125"/>
      <c r="D3125"/>
      <c r="E3125"/>
      <c r="F3125"/>
    </row>
    <row r="3126" spans="1:6" ht="15" x14ac:dyDescent="0.25">
      <c r="A3126"/>
      <c r="B3126"/>
      <c r="C3126"/>
      <c r="D3126"/>
      <c r="E3126"/>
      <c r="F3126"/>
    </row>
    <row r="3127" spans="1:6" ht="15" x14ac:dyDescent="0.25">
      <c r="A3127"/>
      <c r="B3127"/>
      <c r="C3127"/>
      <c r="D3127"/>
      <c r="E3127"/>
      <c r="F3127"/>
    </row>
    <row r="3128" spans="1:6" ht="15" x14ac:dyDescent="0.25">
      <c r="A3128"/>
      <c r="B3128"/>
      <c r="C3128"/>
      <c r="D3128"/>
      <c r="E3128"/>
      <c r="F3128"/>
    </row>
    <row r="3129" spans="1:6" ht="15" x14ac:dyDescent="0.25">
      <c r="A3129"/>
      <c r="B3129"/>
      <c r="C3129"/>
      <c r="D3129"/>
      <c r="E3129"/>
      <c r="F3129"/>
    </row>
    <row r="3130" spans="1:6" ht="15" x14ac:dyDescent="0.25">
      <c r="A3130"/>
      <c r="B3130"/>
      <c r="C3130"/>
      <c r="D3130"/>
      <c r="E3130"/>
      <c r="F3130"/>
    </row>
    <row r="3131" spans="1:6" ht="15" x14ac:dyDescent="0.25">
      <c r="A3131"/>
      <c r="B3131"/>
      <c r="C3131"/>
      <c r="D3131"/>
      <c r="E3131"/>
      <c r="F3131"/>
    </row>
    <row r="3132" spans="1:6" ht="15" x14ac:dyDescent="0.25">
      <c r="A3132"/>
      <c r="B3132"/>
      <c r="C3132"/>
      <c r="D3132"/>
      <c r="E3132"/>
      <c r="F3132"/>
    </row>
    <row r="3133" spans="1:6" ht="15" x14ac:dyDescent="0.25">
      <c r="A3133"/>
      <c r="B3133"/>
      <c r="C3133"/>
      <c r="D3133"/>
      <c r="E3133"/>
      <c r="F3133"/>
    </row>
    <row r="3134" spans="1:6" ht="15" x14ac:dyDescent="0.25">
      <c r="A3134"/>
      <c r="B3134"/>
      <c r="C3134"/>
      <c r="D3134"/>
      <c r="E3134"/>
      <c r="F3134"/>
    </row>
    <row r="3135" spans="1:6" ht="15" x14ac:dyDescent="0.25">
      <c r="A3135"/>
      <c r="B3135"/>
      <c r="C3135"/>
      <c r="D3135"/>
      <c r="E3135"/>
      <c r="F3135"/>
    </row>
    <row r="3136" spans="1:6" ht="15" x14ac:dyDescent="0.25">
      <c r="A3136"/>
      <c r="B3136"/>
      <c r="C3136"/>
      <c r="D3136"/>
      <c r="E3136"/>
      <c r="F3136"/>
    </row>
    <row r="3137" spans="1:6" ht="15" x14ac:dyDescent="0.25">
      <c r="A3137"/>
      <c r="B3137"/>
      <c r="C3137"/>
      <c r="D3137"/>
      <c r="E3137"/>
      <c r="F3137"/>
    </row>
    <row r="3138" spans="1:6" ht="15" x14ac:dyDescent="0.25">
      <c r="A3138"/>
      <c r="B3138"/>
      <c r="C3138"/>
      <c r="D3138"/>
      <c r="E3138"/>
      <c r="F3138"/>
    </row>
    <row r="3139" spans="1:6" ht="15" x14ac:dyDescent="0.25">
      <c r="A3139"/>
      <c r="B3139"/>
      <c r="C3139"/>
      <c r="D3139"/>
      <c r="E3139"/>
      <c r="F3139"/>
    </row>
    <row r="3140" spans="1:6" ht="15" x14ac:dyDescent="0.25">
      <c r="A3140"/>
      <c r="B3140"/>
      <c r="C3140"/>
      <c r="D3140"/>
      <c r="E3140"/>
      <c r="F3140"/>
    </row>
    <row r="3141" spans="1:6" ht="15" x14ac:dyDescent="0.25">
      <c r="A3141"/>
      <c r="B3141"/>
      <c r="C3141"/>
      <c r="D3141"/>
      <c r="E3141"/>
      <c r="F3141"/>
    </row>
    <row r="3142" spans="1:6" ht="15" x14ac:dyDescent="0.25">
      <c r="A3142"/>
      <c r="B3142"/>
      <c r="C3142"/>
      <c r="D3142"/>
      <c r="E3142"/>
      <c r="F3142"/>
    </row>
    <row r="3143" spans="1:6" ht="15" x14ac:dyDescent="0.25">
      <c r="A3143"/>
      <c r="B3143"/>
      <c r="C3143"/>
      <c r="D3143"/>
      <c r="E3143"/>
      <c r="F3143"/>
    </row>
    <row r="3144" spans="1:6" ht="15" x14ac:dyDescent="0.25">
      <c r="A3144"/>
      <c r="B3144"/>
      <c r="C3144"/>
      <c r="D3144"/>
      <c r="E3144"/>
      <c r="F3144"/>
    </row>
    <row r="3145" spans="1:6" ht="15" x14ac:dyDescent="0.25">
      <c r="A3145"/>
      <c r="B3145"/>
      <c r="C3145"/>
      <c r="D3145"/>
      <c r="E3145"/>
      <c r="F3145"/>
    </row>
    <row r="3146" spans="1:6" ht="15" x14ac:dyDescent="0.25">
      <c r="A3146"/>
      <c r="B3146"/>
      <c r="C3146"/>
      <c r="D3146"/>
      <c r="E3146"/>
      <c r="F3146"/>
    </row>
    <row r="3147" spans="1:6" ht="15" x14ac:dyDescent="0.25">
      <c r="A3147"/>
      <c r="B3147"/>
      <c r="C3147"/>
      <c r="D3147"/>
      <c r="E3147"/>
      <c r="F3147"/>
    </row>
    <row r="3148" spans="1:6" ht="15" x14ac:dyDescent="0.25">
      <c r="A3148"/>
      <c r="B3148"/>
      <c r="C3148"/>
      <c r="D3148"/>
      <c r="E3148"/>
      <c r="F3148"/>
    </row>
    <row r="3149" spans="1:6" ht="15" x14ac:dyDescent="0.25">
      <c r="A3149"/>
      <c r="B3149"/>
      <c r="C3149"/>
      <c r="D3149"/>
      <c r="E3149"/>
      <c r="F3149"/>
    </row>
    <row r="3150" spans="1:6" ht="15" x14ac:dyDescent="0.25">
      <c r="A3150"/>
      <c r="B3150"/>
      <c r="C3150"/>
      <c r="D3150"/>
      <c r="E3150"/>
      <c r="F3150"/>
    </row>
    <row r="3151" spans="1:6" ht="15" x14ac:dyDescent="0.25">
      <c r="A3151"/>
      <c r="B3151"/>
      <c r="C3151"/>
      <c r="D3151"/>
      <c r="E3151"/>
      <c r="F3151"/>
    </row>
    <row r="3152" spans="1:6" ht="15" x14ac:dyDescent="0.25">
      <c r="A3152"/>
      <c r="B3152"/>
      <c r="C3152"/>
      <c r="D3152"/>
      <c r="E3152"/>
      <c r="F3152"/>
    </row>
    <row r="3153" spans="1:6" ht="15" x14ac:dyDescent="0.25">
      <c r="A3153"/>
      <c r="B3153"/>
      <c r="C3153"/>
      <c r="D3153"/>
      <c r="E3153"/>
      <c r="F3153"/>
    </row>
    <row r="3154" spans="1:6" ht="15" x14ac:dyDescent="0.25">
      <c r="A3154"/>
      <c r="B3154"/>
      <c r="C3154"/>
      <c r="D3154"/>
      <c r="E3154"/>
      <c r="F3154"/>
    </row>
    <row r="3155" spans="1:6" ht="15" x14ac:dyDescent="0.25">
      <c r="A3155"/>
      <c r="B3155"/>
      <c r="C3155"/>
      <c r="D3155"/>
      <c r="E3155"/>
      <c r="F3155"/>
    </row>
    <row r="3156" spans="1:6" ht="15" x14ac:dyDescent="0.25">
      <c r="A3156"/>
      <c r="B3156"/>
      <c r="C3156"/>
      <c r="D3156"/>
      <c r="E3156"/>
      <c r="F3156"/>
    </row>
    <row r="3157" spans="1:6" ht="15" x14ac:dyDescent="0.25">
      <c r="A3157"/>
      <c r="B3157"/>
      <c r="C3157"/>
      <c r="D3157"/>
      <c r="E3157"/>
      <c r="F3157"/>
    </row>
    <row r="3158" spans="1:6" ht="15" x14ac:dyDescent="0.25">
      <c r="A3158"/>
      <c r="B3158"/>
      <c r="C3158"/>
      <c r="D3158"/>
      <c r="E3158"/>
      <c r="F3158"/>
    </row>
    <row r="3159" spans="1:6" ht="15" x14ac:dyDescent="0.25">
      <c r="A3159"/>
      <c r="B3159"/>
      <c r="C3159"/>
      <c r="D3159"/>
      <c r="E3159"/>
      <c r="F3159"/>
    </row>
    <row r="3160" spans="1:6" ht="15" x14ac:dyDescent="0.25">
      <c r="A3160"/>
      <c r="B3160"/>
      <c r="C3160"/>
      <c r="D3160"/>
      <c r="E3160"/>
      <c r="F3160"/>
    </row>
    <row r="3161" spans="1:6" ht="15" x14ac:dyDescent="0.25">
      <c r="A3161"/>
      <c r="B3161"/>
      <c r="C3161"/>
      <c r="D3161"/>
      <c r="E3161"/>
      <c r="F3161"/>
    </row>
    <row r="3162" spans="1:6" ht="15" x14ac:dyDescent="0.25">
      <c r="A3162"/>
      <c r="B3162"/>
      <c r="C3162"/>
      <c r="D3162"/>
      <c r="E3162"/>
      <c r="F3162"/>
    </row>
    <row r="3163" spans="1:6" ht="15" x14ac:dyDescent="0.25">
      <c r="A3163"/>
      <c r="B3163"/>
      <c r="C3163"/>
      <c r="D3163"/>
      <c r="E3163"/>
      <c r="F3163"/>
    </row>
    <row r="3164" spans="1:6" ht="15" x14ac:dyDescent="0.25">
      <c r="A3164"/>
      <c r="B3164"/>
      <c r="C3164"/>
      <c r="D3164"/>
      <c r="E3164"/>
      <c r="F3164"/>
    </row>
    <row r="3165" spans="1:6" ht="15" x14ac:dyDescent="0.25">
      <c r="A3165"/>
      <c r="B3165"/>
      <c r="C3165"/>
      <c r="D3165"/>
      <c r="E3165"/>
      <c r="F3165"/>
    </row>
    <row r="3166" spans="1:6" ht="15" x14ac:dyDescent="0.25">
      <c r="A3166"/>
      <c r="B3166"/>
      <c r="C3166"/>
      <c r="D3166"/>
      <c r="E3166"/>
      <c r="F3166"/>
    </row>
    <row r="3167" spans="1:6" ht="15" x14ac:dyDescent="0.25">
      <c r="A3167"/>
      <c r="B3167"/>
      <c r="C3167"/>
      <c r="D3167"/>
      <c r="E3167"/>
      <c r="F3167"/>
    </row>
    <row r="3168" spans="1:6" ht="15" x14ac:dyDescent="0.25">
      <c r="A3168"/>
      <c r="B3168"/>
      <c r="C3168"/>
      <c r="D3168"/>
      <c r="E3168"/>
      <c r="F3168"/>
    </row>
    <row r="3169" spans="1:6" ht="15" x14ac:dyDescent="0.25">
      <c r="A3169"/>
      <c r="B3169"/>
      <c r="C3169"/>
      <c r="D3169"/>
      <c r="E3169"/>
      <c r="F3169"/>
    </row>
    <row r="3170" spans="1:6" ht="15" x14ac:dyDescent="0.25">
      <c r="A3170"/>
      <c r="B3170"/>
      <c r="C3170"/>
      <c r="D3170"/>
      <c r="E3170"/>
      <c r="F3170"/>
    </row>
    <row r="3171" spans="1:6" ht="15" x14ac:dyDescent="0.25">
      <c r="A3171"/>
      <c r="B3171"/>
      <c r="C3171"/>
      <c r="D3171"/>
      <c r="E3171"/>
      <c r="F3171"/>
    </row>
    <row r="3172" spans="1:6" ht="15" x14ac:dyDescent="0.25">
      <c r="A3172"/>
      <c r="B3172"/>
      <c r="C3172"/>
      <c r="D3172"/>
      <c r="E3172"/>
      <c r="F3172"/>
    </row>
    <row r="3173" spans="1:6" ht="15" x14ac:dyDescent="0.25">
      <c r="A3173"/>
      <c r="B3173"/>
      <c r="C3173"/>
      <c r="D3173"/>
      <c r="E3173"/>
      <c r="F3173"/>
    </row>
    <row r="3174" spans="1:6" ht="15" x14ac:dyDescent="0.25">
      <c r="A3174"/>
      <c r="B3174"/>
      <c r="C3174"/>
      <c r="D3174"/>
      <c r="E3174"/>
      <c r="F3174"/>
    </row>
    <row r="3175" spans="1:6" ht="15" x14ac:dyDescent="0.25">
      <c r="A3175"/>
      <c r="B3175"/>
      <c r="C3175"/>
      <c r="D3175"/>
      <c r="E3175"/>
      <c r="F3175"/>
    </row>
    <row r="3176" spans="1:6" ht="15" x14ac:dyDescent="0.25">
      <c r="A3176"/>
      <c r="B3176"/>
      <c r="C3176"/>
      <c r="D3176"/>
      <c r="E3176"/>
      <c r="F3176"/>
    </row>
    <row r="3177" spans="1:6" ht="15" x14ac:dyDescent="0.25">
      <c r="A3177"/>
      <c r="B3177"/>
      <c r="C3177"/>
      <c r="D3177"/>
      <c r="E3177"/>
      <c r="F3177"/>
    </row>
    <row r="3178" spans="1:6" ht="15" x14ac:dyDescent="0.25">
      <c r="A3178"/>
      <c r="B3178"/>
      <c r="C3178"/>
      <c r="D3178"/>
      <c r="E3178"/>
      <c r="F3178"/>
    </row>
    <row r="3179" spans="1:6" ht="15" x14ac:dyDescent="0.25">
      <c r="A3179"/>
      <c r="B3179"/>
      <c r="C3179"/>
      <c r="D3179"/>
      <c r="E3179"/>
      <c r="F3179"/>
    </row>
    <row r="3180" spans="1:6" ht="15" x14ac:dyDescent="0.25">
      <c r="A3180"/>
      <c r="B3180"/>
      <c r="C3180"/>
      <c r="D3180"/>
      <c r="E3180"/>
      <c r="F3180"/>
    </row>
    <row r="3181" spans="1:6" ht="15" x14ac:dyDescent="0.25">
      <c r="A3181"/>
      <c r="B3181"/>
      <c r="C3181"/>
      <c r="D3181"/>
      <c r="E3181"/>
      <c r="F3181"/>
    </row>
    <row r="3182" spans="1:6" ht="15" x14ac:dyDescent="0.25">
      <c r="A3182"/>
      <c r="B3182"/>
      <c r="C3182"/>
      <c r="D3182"/>
      <c r="E3182"/>
      <c r="F3182"/>
    </row>
    <row r="3183" spans="1:6" ht="15" x14ac:dyDescent="0.25">
      <c r="A3183"/>
      <c r="B3183"/>
      <c r="C3183"/>
      <c r="D3183"/>
      <c r="E3183"/>
      <c r="F3183"/>
    </row>
    <row r="3184" spans="1:6" ht="15" x14ac:dyDescent="0.25">
      <c r="A3184"/>
      <c r="B3184"/>
      <c r="C3184"/>
      <c r="D3184"/>
      <c r="E3184"/>
      <c r="F3184"/>
    </row>
    <row r="3185" spans="1:6" ht="15" x14ac:dyDescent="0.25">
      <c r="A3185"/>
      <c r="B3185"/>
      <c r="C3185"/>
      <c r="D3185"/>
      <c r="E3185"/>
      <c r="F3185"/>
    </row>
    <row r="3186" spans="1:6" ht="15" x14ac:dyDescent="0.25">
      <c r="A3186"/>
      <c r="B3186"/>
      <c r="C3186"/>
      <c r="D3186"/>
      <c r="E3186"/>
      <c r="F3186"/>
    </row>
    <row r="3187" spans="1:6" ht="15" x14ac:dyDescent="0.25">
      <c r="A3187"/>
      <c r="B3187"/>
      <c r="C3187"/>
      <c r="D3187"/>
      <c r="E3187"/>
      <c r="F3187"/>
    </row>
    <row r="3188" spans="1:6" ht="15" x14ac:dyDescent="0.25">
      <c r="A3188"/>
      <c r="B3188"/>
      <c r="C3188"/>
      <c r="D3188"/>
      <c r="E3188"/>
      <c r="F3188"/>
    </row>
    <row r="3189" spans="1:6" ht="15" x14ac:dyDescent="0.25">
      <c r="A3189"/>
      <c r="B3189"/>
      <c r="C3189"/>
      <c r="D3189"/>
      <c r="E3189"/>
      <c r="F3189"/>
    </row>
    <row r="3190" spans="1:6" ht="15" x14ac:dyDescent="0.25">
      <c r="A3190"/>
      <c r="B3190"/>
      <c r="C3190"/>
      <c r="D3190"/>
      <c r="E3190"/>
      <c r="F3190"/>
    </row>
    <row r="3191" spans="1:6" ht="15" x14ac:dyDescent="0.25">
      <c r="A3191"/>
      <c r="B3191"/>
      <c r="C3191"/>
      <c r="D3191"/>
      <c r="E3191"/>
      <c r="F3191"/>
    </row>
    <row r="3192" spans="1:6" ht="15" x14ac:dyDescent="0.25">
      <c r="A3192"/>
      <c r="B3192"/>
      <c r="C3192"/>
      <c r="D3192"/>
      <c r="E3192"/>
      <c r="F3192"/>
    </row>
    <row r="3193" spans="1:6" ht="15" x14ac:dyDescent="0.25">
      <c r="A3193"/>
      <c r="B3193"/>
      <c r="C3193"/>
      <c r="D3193"/>
      <c r="E3193"/>
      <c r="F3193"/>
    </row>
    <row r="3194" spans="1:6" ht="15" x14ac:dyDescent="0.25">
      <c r="A3194"/>
      <c r="B3194"/>
      <c r="C3194"/>
      <c r="D3194"/>
      <c r="E3194"/>
      <c r="F3194"/>
    </row>
    <row r="3195" spans="1:6" ht="15" x14ac:dyDescent="0.25">
      <c r="A3195"/>
      <c r="B3195"/>
      <c r="C3195"/>
      <c r="D3195"/>
      <c r="E3195"/>
      <c r="F3195"/>
    </row>
    <row r="3196" spans="1:6" ht="15" x14ac:dyDescent="0.25">
      <c r="A3196"/>
      <c r="B3196"/>
      <c r="C3196"/>
      <c r="D3196"/>
      <c r="E3196"/>
      <c r="F3196"/>
    </row>
    <row r="3197" spans="1:6" ht="15" x14ac:dyDescent="0.25">
      <c r="A3197"/>
      <c r="B3197"/>
      <c r="C3197"/>
      <c r="D3197"/>
      <c r="E3197"/>
      <c r="F3197"/>
    </row>
    <row r="3198" spans="1:6" ht="15" x14ac:dyDescent="0.25">
      <c r="A3198"/>
      <c r="B3198"/>
      <c r="C3198"/>
      <c r="D3198"/>
      <c r="E3198"/>
      <c r="F3198"/>
    </row>
    <row r="3199" spans="1:6" ht="15" x14ac:dyDescent="0.25">
      <c r="A3199"/>
      <c r="B3199"/>
      <c r="C3199"/>
      <c r="D3199"/>
      <c r="E3199"/>
      <c r="F3199"/>
    </row>
    <row r="3200" spans="1:6" ht="15" x14ac:dyDescent="0.25">
      <c r="A3200"/>
      <c r="B3200"/>
      <c r="C3200"/>
      <c r="D3200"/>
      <c r="E3200"/>
      <c r="F3200"/>
    </row>
    <row r="3201" spans="1:6" ht="15" x14ac:dyDescent="0.25">
      <c r="A3201"/>
      <c r="B3201"/>
      <c r="C3201"/>
      <c r="D3201"/>
      <c r="E3201"/>
      <c r="F3201"/>
    </row>
    <row r="3202" spans="1:6" ht="15" x14ac:dyDescent="0.25">
      <c r="A3202"/>
      <c r="B3202"/>
      <c r="C3202"/>
      <c r="D3202"/>
      <c r="E3202"/>
      <c r="F3202"/>
    </row>
    <row r="3203" spans="1:6" ht="15" x14ac:dyDescent="0.25">
      <c r="A3203"/>
      <c r="B3203"/>
      <c r="C3203"/>
      <c r="D3203"/>
      <c r="E3203"/>
      <c r="F3203"/>
    </row>
    <row r="3204" spans="1:6" ht="15" x14ac:dyDescent="0.25">
      <c r="A3204"/>
      <c r="B3204"/>
      <c r="C3204"/>
      <c r="D3204"/>
      <c r="E3204"/>
      <c r="F3204"/>
    </row>
    <row r="3205" spans="1:6" ht="15" x14ac:dyDescent="0.25">
      <c r="A3205"/>
      <c r="B3205"/>
      <c r="C3205"/>
      <c r="D3205"/>
      <c r="E3205"/>
      <c r="F3205"/>
    </row>
    <row r="3206" spans="1:6" ht="15" x14ac:dyDescent="0.25">
      <c r="A3206"/>
      <c r="B3206"/>
      <c r="C3206"/>
      <c r="D3206"/>
      <c r="E3206"/>
      <c r="F3206"/>
    </row>
    <row r="3207" spans="1:6" ht="15" x14ac:dyDescent="0.25">
      <c r="A3207"/>
      <c r="B3207"/>
      <c r="C3207"/>
      <c r="D3207"/>
      <c r="E3207"/>
      <c r="F3207"/>
    </row>
    <row r="3208" spans="1:6" ht="15" x14ac:dyDescent="0.25">
      <c r="A3208"/>
      <c r="B3208"/>
      <c r="C3208"/>
      <c r="D3208"/>
      <c r="E3208"/>
      <c r="F3208"/>
    </row>
    <row r="3209" spans="1:6" ht="15" x14ac:dyDescent="0.25">
      <c r="A3209"/>
      <c r="B3209"/>
      <c r="C3209"/>
      <c r="D3209"/>
      <c r="E3209"/>
      <c r="F3209"/>
    </row>
    <row r="3210" spans="1:6" ht="15" x14ac:dyDescent="0.25">
      <c r="A3210"/>
      <c r="B3210"/>
      <c r="C3210"/>
      <c r="D3210"/>
      <c r="E3210"/>
      <c r="F3210"/>
    </row>
    <row r="3211" spans="1:6" ht="15" x14ac:dyDescent="0.25">
      <c r="A3211"/>
      <c r="B3211"/>
      <c r="C3211"/>
      <c r="D3211"/>
      <c r="E3211"/>
      <c r="F3211"/>
    </row>
    <row r="3212" spans="1:6" ht="15" x14ac:dyDescent="0.25">
      <c r="A3212"/>
      <c r="B3212"/>
      <c r="C3212"/>
      <c r="D3212"/>
      <c r="E3212"/>
      <c r="F3212"/>
    </row>
    <row r="3213" spans="1:6" ht="15" x14ac:dyDescent="0.25">
      <c r="A3213"/>
      <c r="B3213"/>
      <c r="C3213"/>
      <c r="D3213"/>
      <c r="E3213"/>
      <c r="F3213"/>
    </row>
    <row r="3214" spans="1:6" ht="15" x14ac:dyDescent="0.25">
      <c r="A3214"/>
      <c r="B3214"/>
      <c r="C3214"/>
      <c r="D3214"/>
      <c r="E3214"/>
      <c r="F3214"/>
    </row>
    <row r="3215" spans="1:6" ht="15" x14ac:dyDescent="0.25">
      <c r="A3215"/>
      <c r="B3215"/>
      <c r="C3215"/>
      <c r="D3215"/>
      <c r="E3215"/>
      <c r="F3215"/>
    </row>
    <row r="3216" spans="1:6" ht="15" x14ac:dyDescent="0.25">
      <c r="A3216"/>
      <c r="B3216"/>
      <c r="C3216"/>
      <c r="D3216"/>
      <c r="E3216"/>
      <c r="F3216"/>
    </row>
    <row r="3217" spans="1:6" ht="15" x14ac:dyDescent="0.25">
      <c r="A3217"/>
      <c r="B3217"/>
      <c r="C3217"/>
      <c r="D3217"/>
      <c r="E3217"/>
      <c r="F3217"/>
    </row>
    <row r="3218" spans="1:6" ht="15" x14ac:dyDescent="0.25">
      <c r="A3218"/>
      <c r="B3218"/>
      <c r="C3218"/>
      <c r="D3218"/>
      <c r="E3218"/>
      <c r="F3218"/>
    </row>
    <row r="3219" spans="1:6" ht="15" x14ac:dyDescent="0.25">
      <c r="A3219"/>
      <c r="B3219"/>
      <c r="C3219"/>
      <c r="D3219"/>
      <c r="E3219"/>
      <c r="F3219"/>
    </row>
    <row r="3220" spans="1:6" ht="15" x14ac:dyDescent="0.25">
      <c r="A3220"/>
      <c r="B3220"/>
      <c r="C3220"/>
      <c r="D3220"/>
      <c r="E3220"/>
      <c r="F3220"/>
    </row>
    <row r="3221" spans="1:6" ht="15" x14ac:dyDescent="0.25">
      <c r="A3221"/>
      <c r="B3221"/>
      <c r="C3221"/>
      <c r="D3221"/>
      <c r="E3221"/>
      <c r="F3221"/>
    </row>
    <row r="3222" spans="1:6" ht="15" x14ac:dyDescent="0.25">
      <c r="A3222"/>
      <c r="B3222"/>
      <c r="C3222"/>
      <c r="D3222"/>
      <c r="E3222"/>
      <c r="F3222"/>
    </row>
    <row r="3223" spans="1:6" ht="15" x14ac:dyDescent="0.25">
      <c r="A3223"/>
      <c r="B3223"/>
      <c r="C3223"/>
      <c r="D3223"/>
      <c r="E3223"/>
      <c r="F3223"/>
    </row>
    <row r="3224" spans="1:6" ht="15" x14ac:dyDescent="0.25">
      <c r="A3224"/>
      <c r="B3224"/>
      <c r="C3224"/>
      <c r="D3224"/>
      <c r="E3224"/>
      <c r="F3224"/>
    </row>
    <row r="3225" spans="1:6" ht="15" x14ac:dyDescent="0.25">
      <c r="A3225"/>
      <c r="B3225"/>
      <c r="C3225"/>
      <c r="D3225"/>
      <c r="E3225"/>
      <c r="F3225"/>
    </row>
    <row r="3226" spans="1:6" ht="15" x14ac:dyDescent="0.25">
      <c r="A3226"/>
      <c r="B3226"/>
      <c r="C3226"/>
      <c r="D3226"/>
      <c r="E3226"/>
      <c r="F3226"/>
    </row>
    <row r="3227" spans="1:6" ht="15" x14ac:dyDescent="0.25">
      <c r="A3227"/>
      <c r="B3227"/>
      <c r="C3227"/>
      <c r="D3227"/>
      <c r="E3227"/>
      <c r="F3227"/>
    </row>
    <row r="3228" spans="1:6" ht="15" x14ac:dyDescent="0.25">
      <c r="A3228"/>
      <c r="B3228"/>
      <c r="C3228"/>
      <c r="D3228"/>
      <c r="E3228"/>
      <c r="F3228"/>
    </row>
    <row r="3229" spans="1:6" ht="15" x14ac:dyDescent="0.25">
      <c r="A3229"/>
      <c r="B3229"/>
      <c r="C3229"/>
      <c r="D3229"/>
      <c r="E3229"/>
      <c r="F3229"/>
    </row>
    <row r="3230" spans="1:6" ht="15" x14ac:dyDescent="0.25">
      <c r="A3230"/>
      <c r="B3230"/>
      <c r="C3230"/>
      <c r="D3230"/>
      <c r="E3230"/>
      <c r="F3230"/>
    </row>
    <row r="3231" spans="1:6" ht="15" x14ac:dyDescent="0.25">
      <c r="A3231"/>
      <c r="B3231"/>
      <c r="C3231"/>
      <c r="D3231"/>
      <c r="E3231"/>
      <c r="F3231"/>
    </row>
    <row r="3232" spans="1:6" ht="15" x14ac:dyDescent="0.25">
      <c r="A3232"/>
      <c r="B3232"/>
      <c r="C3232"/>
      <c r="D3232"/>
      <c r="E3232"/>
      <c r="F3232"/>
    </row>
    <row r="3233" spans="1:6" ht="15" x14ac:dyDescent="0.25">
      <c r="A3233"/>
      <c r="B3233"/>
      <c r="C3233"/>
      <c r="D3233"/>
      <c r="E3233"/>
      <c r="F3233"/>
    </row>
    <row r="3234" spans="1:6" ht="15" x14ac:dyDescent="0.25">
      <c r="A3234"/>
      <c r="B3234"/>
      <c r="C3234"/>
      <c r="D3234"/>
      <c r="E3234"/>
      <c r="F3234"/>
    </row>
    <row r="3235" spans="1:6" ht="15" x14ac:dyDescent="0.25">
      <c r="A3235"/>
      <c r="B3235"/>
      <c r="C3235"/>
      <c r="D3235"/>
      <c r="E3235"/>
      <c r="F3235"/>
    </row>
    <row r="3236" spans="1:6" ht="15" x14ac:dyDescent="0.25">
      <c r="A3236"/>
      <c r="B3236"/>
      <c r="C3236"/>
      <c r="D3236"/>
      <c r="E3236"/>
      <c r="F3236"/>
    </row>
    <row r="3237" spans="1:6" ht="15" x14ac:dyDescent="0.25">
      <c r="A3237"/>
      <c r="B3237"/>
      <c r="C3237"/>
      <c r="D3237"/>
      <c r="E3237"/>
      <c r="F3237"/>
    </row>
    <row r="3238" spans="1:6" ht="15" x14ac:dyDescent="0.25">
      <c r="A3238"/>
      <c r="B3238"/>
      <c r="C3238"/>
      <c r="D3238"/>
      <c r="E3238"/>
      <c r="F3238"/>
    </row>
    <row r="3239" spans="1:6" ht="15" x14ac:dyDescent="0.25">
      <c r="A3239"/>
      <c r="B3239"/>
      <c r="C3239"/>
      <c r="D3239"/>
      <c r="E3239"/>
      <c r="F3239"/>
    </row>
    <row r="3240" spans="1:6" ht="15" x14ac:dyDescent="0.25">
      <c r="A3240"/>
      <c r="B3240"/>
      <c r="C3240"/>
      <c r="D3240"/>
      <c r="E3240"/>
      <c r="F3240"/>
    </row>
    <row r="3241" spans="1:6" ht="15" x14ac:dyDescent="0.25">
      <c r="A3241"/>
      <c r="B3241"/>
      <c r="C3241"/>
      <c r="D3241"/>
      <c r="E3241"/>
      <c r="F3241"/>
    </row>
    <row r="3242" spans="1:6" ht="15" x14ac:dyDescent="0.25">
      <c r="A3242"/>
      <c r="B3242"/>
      <c r="C3242"/>
      <c r="D3242"/>
      <c r="E3242"/>
      <c r="F3242"/>
    </row>
    <row r="3243" spans="1:6" ht="15" x14ac:dyDescent="0.25">
      <c r="A3243"/>
      <c r="B3243"/>
      <c r="C3243"/>
      <c r="D3243"/>
      <c r="E3243"/>
      <c r="F3243"/>
    </row>
    <row r="3244" spans="1:6" ht="15" x14ac:dyDescent="0.25">
      <c r="A3244"/>
      <c r="B3244"/>
      <c r="C3244"/>
      <c r="D3244"/>
      <c r="E3244"/>
      <c r="F3244"/>
    </row>
    <row r="3245" spans="1:6" ht="15" x14ac:dyDescent="0.25">
      <c r="A3245"/>
      <c r="B3245"/>
      <c r="C3245"/>
      <c r="D3245"/>
      <c r="E3245"/>
      <c r="F3245"/>
    </row>
    <row r="3246" spans="1:6" ht="15" x14ac:dyDescent="0.25">
      <c r="A3246"/>
      <c r="B3246"/>
      <c r="C3246"/>
      <c r="D3246"/>
      <c r="E3246"/>
      <c r="F3246"/>
    </row>
    <row r="3247" spans="1:6" ht="15" x14ac:dyDescent="0.25">
      <c r="A3247"/>
      <c r="B3247"/>
      <c r="C3247"/>
      <c r="D3247"/>
      <c r="E3247"/>
      <c r="F3247"/>
    </row>
    <row r="3248" spans="1:6" ht="15" x14ac:dyDescent="0.25">
      <c r="A3248"/>
      <c r="B3248"/>
      <c r="C3248"/>
      <c r="D3248"/>
      <c r="E3248"/>
      <c r="F3248"/>
    </row>
    <row r="3249" spans="1:6" ht="15" x14ac:dyDescent="0.25">
      <c r="A3249"/>
      <c r="B3249"/>
      <c r="C3249"/>
      <c r="D3249"/>
      <c r="E3249"/>
      <c r="F3249"/>
    </row>
    <row r="3250" spans="1:6" ht="15" x14ac:dyDescent="0.25">
      <c r="A3250"/>
      <c r="B3250"/>
      <c r="C3250"/>
      <c r="D3250"/>
      <c r="E3250"/>
      <c r="F3250"/>
    </row>
    <row r="3251" spans="1:6" ht="15" x14ac:dyDescent="0.25">
      <c r="A3251"/>
      <c r="B3251"/>
      <c r="C3251"/>
      <c r="D3251"/>
      <c r="E3251"/>
      <c r="F3251"/>
    </row>
    <row r="3252" spans="1:6" ht="15" x14ac:dyDescent="0.25">
      <c r="A3252"/>
      <c r="B3252"/>
      <c r="C3252"/>
      <c r="D3252"/>
      <c r="E3252"/>
      <c r="F3252"/>
    </row>
    <row r="3253" spans="1:6" ht="15" x14ac:dyDescent="0.25">
      <c r="A3253"/>
      <c r="B3253"/>
      <c r="C3253"/>
      <c r="D3253"/>
      <c r="E3253"/>
      <c r="F3253"/>
    </row>
    <row r="3254" spans="1:6" ht="15" x14ac:dyDescent="0.25">
      <c r="A3254"/>
      <c r="B3254"/>
      <c r="C3254"/>
      <c r="D3254"/>
      <c r="E3254"/>
      <c r="F3254"/>
    </row>
    <row r="3255" spans="1:6" ht="15" x14ac:dyDescent="0.25">
      <c r="A3255"/>
      <c r="B3255"/>
      <c r="C3255"/>
      <c r="D3255"/>
      <c r="E3255"/>
      <c r="F3255"/>
    </row>
    <row r="3256" spans="1:6" ht="15" x14ac:dyDescent="0.25">
      <c r="A3256"/>
      <c r="B3256"/>
      <c r="C3256"/>
      <c r="D3256"/>
      <c r="E3256"/>
      <c r="F3256"/>
    </row>
    <row r="3257" spans="1:6" ht="15" x14ac:dyDescent="0.25">
      <c r="A3257"/>
      <c r="B3257"/>
      <c r="C3257"/>
      <c r="D3257"/>
      <c r="E3257"/>
      <c r="F3257"/>
    </row>
    <row r="3258" spans="1:6" ht="15" x14ac:dyDescent="0.25">
      <c r="A3258"/>
      <c r="B3258"/>
      <c r="C3258"/>
      <c r="D3258"/>
      <c r="E3258"/>
      <c r="F3258"/>
    </row>
    <row r="3259" spans="1:6" ht="15" x14ac:dyDescent="0.25">
      <c r="A3259"/>
      <c r="B3259"/>
      <c r="C3259"/>
      <c r="D3259"/>
      <c r="E3259"/>
      <c r="F3259"/>
    </row>
    <row r="3260" spans="1:6" ht="15" x14ac:dyDescent="0.25">
      <c r="A3260"/>
      <c r="B3260"/>
      <c r="C3260"/>
      <c r="D3260"/>
      <c r="E3260"/>
      <c r="F3260"/>
    </row>
    <row r="3261" spans="1:6" ht="15" x14ac:dyDescent="0.25">
      <c r="A3261"/>
      <c r="B3261"/>
      <c r="C3261"/>
      <c r="D3261"/>
      <c r="E3261"/>
      <c r="F3261"/>
    </row>
    <row r="3262" spans="1:6" ht="15" x14ac:dyDescent="0.25">
      <c r="A3262"/>
      <c r="B3262"/>
      <c r="C3262"/>
      <c r="D3262"/>
      <c r="E3262"/>
      <c r="F3262"/>
    </row>
    <row r="3263" spans="1:6" ht="15" x14ac:dyDescent="0.25">
      <c r="A3263"/>
      <c r="B3263"/>
      <c r="C3263"/>
      <c r="D3263"/>
      <c r="E3263"/>
      <c r="F3263"/>
    </row>
    <row r="3264" spans="1:6" ht="15" x14ac:dyDescent="0.25">
      <c r="A3264"/>
      <c r="B3264"/>
      <c r="C3264"/>
      <c r="D3264"/>
      <c r="E3264"/>
      <c r="F3264"/>
    </row>
    <row r="3265" spans="1:6" ht="15" x14ac:dyDescent="0.25">
      <c r="A3265"/>
      <c r="B3265"/>
      <c r="C3265"/>
      <c r="D3265"/>
      <c r="E3265"/>
      <c r="F3265"/>
    </row>
    <row r="3266" spans="1:6" ht="15" x14ac:dyDescent="0.25">
      <c r="A3266"/>
      <c r="B3266"/>
      <c r="C3266"/>
      <c r="D3266"/>
      <c r="E3266"/>
      <c r="F3266"/>
    </row>
    <row r="3267" spans="1:6" ht="15" x14ac:dyDescent="0.25">
      <c r="A3267"/>
      <c r="B3267"/>
      <c r="C3267"/>
      <c r="D3267"/>
      <c r="E3267"/>
      <c r="F3267"/>
    </row>
    <row r="3268" spans="1:6" ht="15" x14ac:dyDescent="0.25">
      <c r="A3268"/>
      <c r="B3268"/>
      <c r="C3268"/>
      <c r="D3268"/>
      <c r="E3268"/>
      <c r="F3268"/>
    </row>
    <row r="3269" spans="1:6" ht="15" x14ac:dyDescent="0.25">
      <c r="A3269"/>
      <c r="B3269"/>
      <c r="C3269"/>
      <c r="D3269"/>
      <c r="E3269"/>
      <c r="F3269"/>
    </row>
    <row r="3270" spans="1:6" ht="15" x14ac:dyDescent="0.25">
      <c r="A3270"/>
      <c r="B3270"/>
      <c r="C3270"/>
      <c r="D3270"/>
      <c r="E3270"/>
      <c r="F3270"/>
    </row>
    <row r="3271" spans="1:6" ht="15" x14ac:dyDescent="0.25">
      <c r="A3271"/>
      <c r="B3271"/>
      <c r="C3271"/>
      <c r="D3271"/>
      <c r="E3271"/>
      <c r="F3271"/>
    </row>
    <row r="3272" spans="1:6" ht="15" x14ac:dyDescent="0.25">
      <c r="A3272"/>
      <c r="B3272"/>
      <c r="C3272"/>
      <c r="D3272"/>
      <c r="E3272"/>
      <c r="F3272"/>
    </row>
    <row r="3273" spans="1:6" ht="15" x14ac:dyDescent="0.25">
      <c r="A3273"/>
      <c r="B3273"/>
      <c r="C3273"/>
      <c r="D3273"/>
      <c r="E3273"/>
      <c r="F3273"/>
    </row>
    <row r="3274" spans="1:6" ht="15" x14ac:dyDescent="0.25">
      <c r="A3274"/>
      <c r="B3274"/>
      <c r="C3274"/>
      <c r="D3274"/>
      <c r="E3274"/>
      <c r="F3274"/>
    </row>
    <row r="3275" spans="1:6" ht="15" x14ac:dyDescent="0.25">
      <c r="A3275"/>
      <c r="B3275"/>
      <c r="C3275"/>
      <c r="D3275"/>
      <c r="E3275"/>
      <c r="F3275"/>
    </row>
    <row r="3276" spans="1:6" ht="15" x14ac:dyDescent="0.25">
      <c r="A3276"/>
      <c r="B3276"/>
      <c r="C3276"/>
      <c r="D3276"/>
      <c r="E3276"/>
      <c r="F3276"/>
    </row>
    <row r="3277" spans="1:6" ht="15" x14ac:dyDescent="0.25">
      <c r="A3277"/>
      <c r="B3277"/>
      <c r="C3277"/>
      <c r="D3277"/>
      <c r="E3277"/>
      <c r="F3277"/>
    </row>
    <row r="3278" spans="1:6" ht="15" x14ac:dyDescent="0.25">
      <c r="A3278"/>
      <c r="B3278"/>
      <c r="C3278"/>
      <c r="D3278"/>
      <c r="E3278"/>
      <c r="F3278"/>
    </row>
    <row r="3279" spans="1:6" ht="15" x14ac:dyDescent="0.25">
      <c r="A3279"/>
      <c r="B3279"/>
      <c r="C3279"/>
      <c r="D3279"/>
      <c r="E3279"/>
      <c r="F3279"/>
    </row>
    <row r="3280" spans="1:6" ht="15" x14ac:dyDescent="0.25">
      <c r="A3280"/>
      <c r="B3280"/>
      <c r="C3280"/>
      <c r="D3280"/>
      <c r="E3280"/>
      <c r="F3280"/>
    </row>
    <row r="3281" spans="1:6" ht="15" x14ac:dyDescent="0.25">
      <c r="A3281"/>
      <c r="B3281"/>
      <c r="C3281"/>
      <c r="D3281"/>
      <c r="E3281"/>
      <c r="F3281"/>
    </row>
    <row r="3282" spans="1:6" ht="15" x14ac:dyDescent="0.25">
      <c r="A3282"/>
      <c r="B3282"/>
      <c r="C3282"/>
      <c r="D3282"/>
      <c r="E3282"/>
      <c r="F3282"/>
    </row>
    <row r="3283" spans="1:6" ht="15" x14ac:dyDescent="0.25">
      <c r="A3283"/>
      <c r="B3283"/>
      <c r="C3283"/>
      <c r="D3283"/>
      <c r="E3283"/>
      <c r="F3283"/>
    </row>
    <row r="3284" spans="1:6" ht="15" x14ac:dyDescent="0.25">
      <c r="A3284"/>
      <c r="B3284"/>
      <c r="C3284"/>
      <c r="D3284"/>
      <c r="E3284"/>
      <c r="F3284"/>
    </row>
    <row r="3285" spans="1:6" ht="15" x14ac:dyDescent="0.25">
      <c r="A3285"/>
      <c r="B3285"/>
      <c r="C3285"/>
      <c r="D3285"/>
      <c r="E3285"/>
      <c r="F3285"/>
    </row>
    <row r="3286" spans="1:6" ht="15" x14ac:dyDescent="0.25">
      <c r="A3286"/>
      <c r="B3286"/>
      <c r="C3286"/>
      <c r="D3286"/>
      <c r="E3286"/>
      <c r="F3286"/>
    </row>
    <row r="3287" spans="1:6" ht="15" x14ac:dyDescent="0.25">
      <c r="A3287"/>
      <c r="B3287"/>
      <c r="C3287"/>
      <c r="D3287"/>
      <c r="E3287"/>
      <c r="F3287"/>
    </row>
    <row r="3288" spans="1:6" ht="15" x14ac:dyDescent="0.25">
      <c r="A3288"/>
      <c r="B3288"/>
      <c r="C3288"/>
      <c r="D3288"/>
      <c r="E3288"/>
      <c r="F3288"/>
    </row>
    <row r="3289" spans="1:6" ht="15" x14ac:dyDescent="0.25">
      <c r="A3289"/>
      <c r="B3289"/>
      <c r="C3289"/>
      <c r="D3289"/>
      <c r="E3289"/>
      <c r="F3289"/>
    </row>
    <row r="3290" spans="1:6" ht="15" x14ac:dyDescent="0.25">
      <c r="A3290"/>
      <c r="B3290"/>
      <c r="C3290"/>
      <c r="D3290"/>
      <c r="E3290"/>
      <c r="F3290"/>
    </row>
    <row r="3291" spans="1:6" ht="15" x14ac:dyDescent="0.25">
      <c r="A3291"/>
      <c r="B3291"/>
      <c r="C3291"/>
      <c r="D3291"/>
      <c r="E3291"/>
      <c r="F3291"/>
    </row>
    <row r="3292" spans="1:6" ht="15" x14ac:dyDescent="0.25">
      <c r="A3292"/>
      <c r="B3292"/>
      <c r="C3292"/>
      <c r="D3292"/>
      <c r="E3292"/>
      <c r="F3292"/>
    </row>
    <row r="3293" spans="1:6" ht="15" x14ac:dyDescent="0.25">
      <c r="A3293"/>
      <c r="B3293"/>
      <c r="C3293"/>
      <c r="D3293"/>
      <c r="E3293"/>
      <c r="F3293"/>
    </row>
    <row r="3294" spans="1:6" ht="15" x14ac:dyDescent="0.25">
      <c r="A3294"/>
      <c r="B3294"/>
      <c r="C3294"/>
      <c r="D3294"/>
      <c r="E3294"/>
      <c r="F3294"/>
    </row>
    <row r="3295" spans="1:6" ht="15" x14ac:dyDescent="0.25">
      <c r="A3295"/>
      <c r="B3295"/>
      <c r="C3295"/>
      <c r="D3295"/>
      <c r="E3295"/>
      <c r="F3295"/>
    </row>
    <row r="3296" spans="1:6" ht="15" x14ac:dyDescent="0.25">
      <c r="A3296"/>
      <c r="B3296"/>
      <c r="C3296"/>
      <c r="D3296"/>
      <c r="E3296"/>
      <c r="F3296"/>
    </row>
    <row r="3297" spans="1:6" ht="15" x14ac:dyDescent="0.25">
      <c r="A3297"/>
      <c r="B3297"/>
      <c r="C3297"/>
      <c r="D3297"/>
      <c r="E3297"/>
      <c r="F3297"/>
    </row>
    <row r="3298" spans="1:6" ht="15" x14ac:dyDescent="0.25">
      <c r="A3298"/>
      <c r="B3298"/>
      <c r="C3298"/>
      <c r="D3298"/>
      <c r="E3298"/>
      <c r="F3298"/>
    </row>
    <row r="3299" spans="1:6" ht="15" x14ac:dyDescent="0.25">
      <c r="A3299"/>
      <c r="B3299"/>
      <c r="C3299"/>
      <c r="D3299"/>
      <c r="E3299"/>
      <c r="F3299"/>
    </row>
    <row r="3300" spans="1:6" ht="15" x14ac:dyDescent="0.25">
      <c r="A3300"/>
      <c r="B3300"/>
      <c r="C3300"/>
      <c r="D3300"/>
      <c r="E3300"/>
      <c r="F3300"/>
    </row>
    <row r="3301" spans="1:6" ht="15" x14ac:dyDescent="0.25">
      <c r="A3301"/>
      <c r="B3301"/>
      <c r="C3301"/>
      <c r="D3301"/>
      <c r="E3301"/>
      <c r="F3301"/>
    </row>
    <row r="3302" spans="1:6" ht="15" x14ac:dyDescent="0.25">
      <c r="A3302"/>
      <c r="B3302"/>
      <c r="C3302"/>
      <c r="D3302"/>
      <c r="E3302"/>
      <c r="F3302"/>
    </row>
    <row r="3303" spans="1:6" ht="15" x14ac:dyDescent="0.25">
      <c r="A3303"/>
      <c r="B3303"/>
      <c r="C3303"/>
      <c r="D3303"/>
      <c r="E3303"/>
      <c r="F3303"/>
    </row>
    <row r="3304" spans="1:6" ht="15" x14ac:dyDescent="0.25">
      <c r="A3304"/>
      <c r="B3304"/>
      <c r="C3304"/>
      <c r="D3304"/>
      <c r="E3304"/>
      <c r="F3304"/>
    </row>
    <row r="3305" spans="1:6" ht="15" x14ac:dyDescent="0.25">
      <c r="A3305"/>
      <c r="B3305"/>
      <c r="C3305"/>
      <c r="D3305"/>
      <c r="E3305"/>
      <c r="F3305"/>
    </row>
    <row r="3306" spans="1:6" ht="15" x14ac:dyDescent="0.25">
      <c r="A3306"/>
      <c r="B3306"/>
      <c r="C3306"/>
      <c r="D3306"/>
      <c r="E3306"/>
      <c r="F3306"/>
    </row>
    <row r="3307" spans="1:6" ht="15" x14ac:dyDescent="0.25">
      <c r="A3307"/>
      <c r="B3307"/>
      <c r="C3307"/>
      <c r="D3307"/>
      <c r="E3307"/>
      <c r="F3307"/>
    </row>
    <row r="3308" spans="1:6" ht="15" x14ac:dyDescent="0.25">
      <c r="A3308"/>
      <c r="B3308"/>
      <c r="C3308"/>
      <c r="D3308"/>
      <c r="E3308"/>
      <c r="F3308"/>
    </row>
    <row r="3309" spans="1:6" ht="15" x14ac:dyDescent="0.25">
      <c r="A3309"/>
      <c r="B3309"/>
      <c r="C3309"/>
      <c r="D3309"/>
      <c r="E3309"/>
      <c r="F3309"/>
    </row>
    <row r="3310" spans="1:6" ht="15" x14ac:dyDescent="0.25">
      <c r="A3310"/>
      <c r="B3310"/>
      <c r="C3310"/>
      <c r="D3310"/>
      <c r="E3310"/>
      <c r="F3310"/>
    </row>
    <row r="3311" spans="1:6" ht="15" x14ac:dyDescent="0.25">
      <c r="A3311"/>
      <c r="B3311"/>
      <c r="C3311"/>
      <c r="D3311"/>
      <c r="E3311"/>
      <c r="F3311"/>
    </row>
    <row r="3312" spans="1:6" ht="15" x14ac:dyDescent="0.25">
      <c r="A3312"/>
      <c r="B3312"/>
      <c r="C3312"/>
      <c r="D3312"/>
      <c r="E3312"/>
      <c r="F3312"/>
    </row>
    <row r="3313" spans="1:6" ht="15" x14ac:dyDescent="0.25">
      <c r="A3313"/>
      <c r="B3313"/>
      <c r="C3313"/>
      <c r="D3313"/>
      <c r="E3313"/>
      <c r="F3313"/>
    </row>
    <row r="3314" spans="1:6" ht="15" x14ac:dyDescent="0.25">
      <c r="A3314"/>
      <c r="B3314"/>
      <c r="C3314"/>
      <c r="D3314"/>
      <c r="E3314"/>
      <c r="F3314"/>
    </row>
    <row r="3315" spans="1:6" ht="15" x14ac:dyDescent="0.25">
      <c r="A3315"/>
      <c r="B3315"/>
      <c r="C3315"/>
      <c r="D3315"/>
      <c r="E3315"/>
      <c r="F3315"/>
    </row>
    <row r="3316" spans="1:6" ht="15" x14ac:dyDescent="0.25">
      <c r="A3316"/>
      <c r="B3316"/>
      <c r="C3316"/>
      <c r="D3316"/>
      <c r="E3316"/>
      <c r="F3316"/>
    </row>
    <row r="3317" spans="1:6" ht="15" x14ac:dyDescent="0.25">
      <c r="A3317"/>
      <c r="B3317"/>
      <c r="C3317"/>
      <c r="D3317"/>
      <c r="E3317"/>
      <c r="F3317"/>
    </row>
    <row r="3318" spans="1:6" ht="15" x14ac:dyDescent="0.25">
      <c r="A3318"/>
      <c r="B3318"/>
      <c r="C3318"/>
      <c r="D3318"/>
      <c r="E3318"/>
      <c r="F3318"/>
    </row>
    <row r="3319" spans="1:6" ht="15" x14ac:dyDescent="0.25">
      <c r="A3319"/>
      <c r="B3319"/>
      <c r="C3319"/>
      <c r="D3319"/>
      <c r="E3319"/>
      <c r="F3319"/>
    </row>
    <row r="3320" spans="1:6" ht="15" x14ac:dyDescent="0.25">
      <c r="A3320"/>
      <c r="B3320"/>
      <c r="C3320"/>
      <c r="D3320"/>
      <c r="E3320"/>
      <c r="F3320"/>
    </row>
    <row r="3321" spans="1:6" ht="15" x14ac:dyDescent="0.25">
      <c r="A3321"/>
      <c r="B3321"/>
      <c r="C3321"/>
      <c r="D3321"/>
      <c r="E3321"/>
      <c r="F3321"/>
    </row>
    <row r="3322" spans="1:6" ht="15" x14ac:dyDescent="0.25">
      <c r="A3322"/>
      <c r="B3322"/>
      <c r="C3322"/>
      <c r="D3322"/>
      <c r="E3322"/>
      <c r="F3322"/>
    </row>
    <row r="3323" spans="1:6" ht="15" x14ac:dyDescent="0.25">
      <c r="A3323"/>
      <c r="B3323"/>
      <c r="C3323"/>
      <c r="D3323"/>
      <c r="E3323"/>
      <c r="F3323"/>
    </row>
    <row r="3324" spans="1:6" ht="15" x14ac:dyDescent="0.25">
      <c r="A3324"/>
      <c r="B3324"/>
      <c r="C3324"/>
      <c r="D3324"/>
      <c r="E3324"/>
      <c r="F3324"/>
    </row>
    <row r="3325" spans="1:6" ht="15" x14ac:dyDescent="0.25">
      <c r="A3325"/>
      <c r="B3325"/>
      <c r="C3325"/>
      <c r="D3325"/>
      <c r="E3325"/>
      <c r="F3325"/>
    </row>
    <row r="3326" spans="1:6" ht="15" x14ac:dyDescent="0.25">
      <c r="A3326"/>
      <c r="B3326"/>
      <c r="C3326"/>
      <c r="D3326"/>
      <c r="E3326"/>
      <c r="F3326"/>
    </row>
    <row r="3327" spans="1:6" ht="15" x14ac:dyDescent="0.25">
      <c r="A3327"/>
      <c r="B3327"/>
      <c r="C3327"/>
      <c r="D3327"/>
      <c r="E3327"/>
      <c r="F3327"/>
    </row>
    <row r="3328" spans="1:6" ht="15" x14ac:dyDescent="0.25">
      <c r="A3328"/>
      <c r="B3328"/>
      <c r="C3328"/>
      <c r="D3328"/>
      <c r="E3328"/>
      <c r="F3328"/>
    </row>
    <row r="3329" spans="1:6" ht="15" x14ac:dyDescent="0.25">
      <c r="A3329"/>
      <c r="B3329"/>
      <c r="C3329"/>
      <c r="D3329"/>
      <c r="E3329"/>
      <c r="F3329"/>
    </row>
    <row r="3330" spans="1:6" ht="15" x14ac:dyDescent="0.25">
      <c r="A3330"/>
      <c r="B3330"/>
      <c r="C3330"/>
      <c r="D3330"/>
      <c r="E3330"/>
      <c r="F3330"/>
    </row>
    <row r="3331" spans="1:6" ht="15" x14ac:dyDescent="0.25">
      <c r="A3331"/>
      <c r="B3331"/>
      <c r="C3331"/>
      <c r="D3331"/>
      <c r="E3331"/>
      <c r="F3331"/>
    </row>
    <row r="3332" spans="1:6" ht="15" x14ac:dyDescent="0.25">
      <c r="A3332"/>
      <c r="B3332"/>
      <c r="C3332"/>
      <c r="D3332"/>
      <c r="E3332"/>
      <c r="F3332"/>
    </row>
    <row r="3333" spans="1:6" ht="15" x14ac:dyDescent="0.25">
      <c r="A3333"/>
      <c r="B3333"/>
      <c r="C3333"/>
      <c r="D3333"/>
      <c r="E3333"/>
      <c r="F3333"/>
    </row>
    <row r="3334" spans="1:6" ht="15" x14ac:dyDescent="0.25">
      <c r="A3334"/>
      <c r="B3334"/>
      <c r="C3334"/>
      <c r="D3334"/>
      <c r="E3334"/>
      <c r="F3334"/>
    </row>
    <row r="3335" spans="1:6" ht="15" x14ac:dyDescent="0.25">
      <c r="A3335"/>
      <c r="B3335"/>
      <c r="C3335"/>
      <c r="D3335"/>
      <c r="E3335"/>
      <c r="F3335"/>
    </row>
    <row r="3336" spans="1:6" ht="15" x14ac:dyDescent="0.25">
      <c r="A3336"/>
      <c r="B3336"/>
      <c r="C3336"/>
      <c r="D3336"/>
      <c r="E3336"/>
      <c r="F3336"/>
    </row>
    <row r="3337" spans="1:6" ht="15" x14ac:dyDescent="0.25">
      <c r="A3337"/>
      <c r="B3337"/>
      <c r="C3337"/>
      <c r="D3337"/>
      <c r="E3337"/>
      <c r="F3337"/>
    </row>
    <row r="3338" spans="1:6" ht="15" x14ac:dyDescent="0.25">
      <c r="A3338"/>
      <c r="B3338"/>
      <c r="C3338"/>
      <c r="D3338"/>
      <c r="E3338"/>
      <c r="F3338"/>
    </row>
    <row r="3339" spans="1:6" ht="15" x14ac:dyDescent="0.25">
      <c r="A3339"/>
      <c r="B3339"/>
      <c r="C3339"/>
      <c r="D3339"/>
      <c r="E3339"/>
      <c r="F3339"/>
    </row>
    <row r="3340" spans="1:6" ht="15" x14ac:dyDescent="0.25">
      <c r="A3340"/>
      <c r="B3340"/>
      <c r="C3340"/>
      <c r="D3340"/>
      <c r="E3340"/>
      <c r="F3340"/>
    </row>
    <row r="3341" spans="1:6" ht="15" x14ac:dyDescent="0.25">
      <c r="A3341"/>
      <c r="B3341"/>
      <c r="C3341"/>
      <c r="D3341"/>
      <c r="E3341"/>
      <c r="F3341"/>
    </row>
    <row r="3342" spans="1:6" ht="15" x14ac:dyDescent="0.25">
      <c r="A3342"/>
      <c r="B3342"/>
      <c r="C3342"/>
      <c r="D3342"/>
      <c r="E3342"/>
      <c r="F3342"/>
    </row>
    <row r="3343" spans="1:6" ht="15" x14ac:dyDescent="0.25">
      <c r="A3343"/>
      <c r="B3343"/>
      <c r="C3343"/>
      <c r="D3343"/>
      <c r="E3343"/>
      <c r="F3343"/>
    </row>
    <row r="3344" spans="1:6" ht="15" x14ac:dyDescent="0.25">
      <c r="A3344"/>
      <c r="B3344"/>
      <c r="C3344"/>
      <c r="D3344"/>
      <c r="E3344"/>
      <c r="F3344"/>
    </row>
    <row r="3345" spans="1:6" ht="15" x14ac:dyDescent="0.25">
      <c r="A3345"/>
      <c r="B3345"/>
      <c r="C3345"/>
      <c r="D3345"/>
      <c r="E3345"/>
      <c r="F3345"/>
    </row>
    <row r="3346" spans="1:6" ht="15" x14ac:dyDescent="0.25">
      <c r="A3346"/>
      <c r="B3346"/>
      <c r="C3346"/>
      <c r="D3346"/>
      <c r="E3346"/>
      <c r="F3346"/>
    </row>
    <row r="3347" spans="1:6" ht="15" x14ac:dyDescent="0.25">
      <c r="A3347"/>
      <c r="B3347"/>
      <c r="C3347"/>
      <c r="D3347"/>
      <c r="E3347"/>
      <c r="F3347"/>
    </row>
    <row r="3348" spans="1:6" ht="15" x14ac:dyDescent="0.25">
      <c r="A3348"/>
      <c r="B3348"/>
      <c r="C3348"/>
      <c r="D3348"/>
      <c r="E3348"/>
      <c r="F3348"/>
    </row>
    <row r="3349" spans="1:6" ht="15" x14ac:dyDescent="0.25">
      <c r="A3349"/>
      <c r="B3349"/>
      <c r="C3349"/>
      <c r="D3349"/>
      <c r="E3349"/>
      <c r="F3349"/>
    </row>
    <row r="3350" spans="1:6" ht="15" x14ac:dyDescent="0.25">
      <c r="A3350"/>
      <c r="B3350"/>
      <c r="C3350"/>
      <c r="D3350"/>
      <c r="E3350"/>
      <c r="F3350"/>
    </row>
    <row r="3351" spans="1:6" ht="15" x14ac:dyDescent="0.25">
      <c r="A3351"/>
      <c r="B3351"/>
      <c r="C3351"/>
      <c r="D3351"/>
      <c r="E3351"/>
      <c r="F3351"/>
    </row>
    <row r="3352" spans="1:6" ht="15" x14ac:dyDescent="0.25">
      <c r="A3352"/>
      <c r="B3352"/>
      <c r="C3352"/>
      <c r="D3352"/>
      <c r="E3352"/>
      <c r="F3352"/>
    </row>
    <row r="3353" spans="1:6" ht="15" x14ac:dyDescent="0.25">
      <c r="A3353"/>
      <c r="B3353"/>
      <c r="C3353"/>
      <c r="D3353"/>
      <c r="E3353"/>
      <c r="F3353"/>
    </row>
    <row r="3354" spans="1:6" ht="15" x14ac:dyDescent="0.25">
      <c r="A3354"/>
      <c r="B3354"/>
      <c r="C3354"/>
      <c r="D3354"/>
      <c r="E3354"/>
      <c r="F3354"/>
    </row>
    <row r="3355" spans="1:6" ht="15" x14ac:dyDescent="0.25">
      <c r="A3355"/>
      <c r="B3355"/>
      <c r="C3355"/>
      <c r="D3355"/>
      <c r="E3355"/>
      <c r="F3355"/>
    </row>
    <row r="3356" spans="1:6" ht="15" x14ac:dyDescent="0.25">
      <c r="A3356"/>
      <c r="B3356"/>
      <c r="C3356"/>
      <c r="D3356"/>
      <c r="E3356"/>
      <c r="F3356"/>
    </row>
    <row r="3357" spans="1:6" ht="15" x14ac:dyDescent="0.25">
      <c r="A3357"/>
      <c r="B3357"/>
      <c r="C3357"/>
      <c r="D3357"/>
      <c r="E3357"/>
      <c r="F3357"/>
    </row>
    <row r="3358" spans="1:6" ht="15" x14ac:dyDescent="0.25">
      <c r="A3358"/>
      <c r="B3358"/>
      <c r="C3358"/>
      <c r="D3358"/>
      <c r="E3358"/>
      <c r="F3358"/>
    </row>
    <row r="3359" spans="1:6" ht="15" x14ac:dyDescent="0.25">
      <c r="A3359"/>
      <c r="B3359"/>
      <c r="C3359"/>
      <c r="D3359"/>
      <c r="E3359"/>
      <c r="F3359"/>
    </row>
    <row r="3360" spans="1:6" ht="15" x14ac:dyDescent="0.25">
      <c r="A3360"/>
      <c r="B3360"/>
      <c r="C3360"/>
      <c r="D3360"/>
      <c r="E3360"/>
      <c r="F3360"/>
    </row>
    <row r="3361" spans="1:6" ht="15" x14ac:dyDescent="0.25">
      <c r="A3361"/>
      <c r="B3361"/>
      <c r="C3361"/>
      <c r="D3361"/>
      <c r="E3361"/>
      <c r="F3361"/>
    </row>
    <row r="3362" spans="1:6" ht="15" x14ac:dyDescent="0.25">
      <c r="A3362"/>
      <c r="B3362"/>
      <c r="C3362"/>
      <c r="D3362"/>
      <c r="E3362"/>
      <c r="F3362"/>
    </row>
    <row r="3363" spans="1:6" ht="15" x14ac:dyDescent="0.25">
      <c r="A3363"/>
      <c r="B3363"/>
      <c r="C3363"/>
      <c r="D3363"/>
      <c r="E3363"/>
      <c r="F3363"/>
    </row>
    <row r="3364" spans="1:6" ht="15" x14ac:dyDescent="0.25">
      <c r="A3364"/>
      <c r="B3364"/>
      <c r="C3364"/>
      <c r="D3364"/>
      <c r="E3364"/>
      <c r="F3364"/>
    </row>
    <row r="3365" spans="1:6" ht="15" x14ac:dyDescent="0.25">
      <c r="A3365"/>
      <c r="B3365"/>
      <c r="C3365"/>
      <c r="D3365"/>
      <c r="E3365"/>
      <c r="F3365"/>
    </row>
    <row r="3366" spans="1:6" ht="15" x14ac:dyDescent="0.25">
      <c r="A3366"/>
      <c r="B3366"/>
      <c r="C3366"/>
      <c r="D3366"/>
      <c r="E3366"/>
      <c r="F3366"/>
    </row>
    <row r="3367" spans="1:6" ht="15" x14ac:dyDescent="0.25">
      <c r="A3367"/>
      <c r="B3367"/>
      <c r="C3367"/>
      <c r="D3367"/>
      <c r="E3367"/>
      <c r="F3367"/>
    </row>
    <row r="3368" spans="1:6" ht="15" x14ac:dyDescent="0.25">
      <c r="A3368"/>
      <c r="B3368"/>
      <c r="C3368"/>
      <c r="D3368"/>
      <c r="E3368"/>
      <c r="F3368"/>
    </row>
    <row r="3369" spans="1:6" ht="15" x14ac:dyDescent="0.25">
      <c r="A3369"/>
      <c r="B3369"/>
      <c r="C3369"/>
      <c r="D3369"/>
      <c r="E3369"/>
      <c r="F3369"/>
    </row>
    <row r="3370" spans="1:6" ht="15" x14ac:dyDescent="0.25">
      <c r="A3370"/>
      <c r="B3370"/>
      <c r="C3370"/>
      <c r="D3370"/>
      <c r="E3370"/>
      <c r="F3370"/>
    </row>
    <row r="3371" spans="1:6" ht="15" x14ac:dyDescent="0.25">
      <c r="A3371"/>
      <c r="B3371"/>
      <c r="C3371"/>
      <c r="D3371"/>
      <c r="E3371"/>
      <c r="F3371"/>
    </row>
    <row r="3372" spans="1:6" ht="15" x14ac:dyDescent="0.25">
      <c r="A3372"/>
      <c r="B3372"/>
      <c r="C3372"/>
      <c r="D3372"/>
      <c r="E3372"/>
      <c r="F3372"/>
    </row>
    <row r="3373" spans="1:6" ht="15" x14ac:dyDescent="0.25">
      <c r="A3373"/>
      <c r="B3373"/>
      <c r="C3373"/>
      <c r="D3373"/>
      <c r="E3373"/>
      <c r="F3373"/>
    </row>
    <row r="3374" spans="1:6" ht="15" x14ac:dyDescent="0.25">
      <c r="A3374"/>
      <c r="B3374"/>
      <c r="C3374"/>
      <c r="D3374"/>
      <c r="E3374"/>
      <c r="F3374"/>
    </row>
    <row r="3375" spans="1:6" ht="15" x14ac:dyDescent="0.25">
      <c r="A3375"/>
      <c r="B3375"/>
      <c r="C3375"/>
      <c r="D3375"/>
      <c r="E3375"/>
      <c r="F3375"/>
    </row>
    <row r="3376" spans="1:6" ht="15" x14ac:dyDescent="0.25">
      <c r="A3376"/>
      <c r="B3376"/>
      <c r="C3376"/>
      <c r="D3376"/>
      <c r="E3376"/>
      <c r="F3376"/>
    </row>
    <row r="3377" spans="1:6" ht="15" x14ac:dyDescent="0.25">
      <c r="A3377"/>
      <c r="B3377"/>
      <c r="C3377"/>
      <c r="D3377"/>
      <c r="E3377"/>
      <c r="F3377"/>
    </row>
    <row r="3378" spans="1:6" ht="15" x14ac:dyDescent="0.25">
      <c r="A3378"/>
      <c r="B3378"/>
      <c r="C3378"/>
      <c r="D3378"/>
      <c r="E3378"/>
      <c r="F3378"/>
    </row>
    <row r="3379" spans="1:6" ht="15" x14ac:dyDescent="0.25">
      <c r="A3379"/>
      <c r="B3379"/>
      <c r="C3379"/>
      <c r="D3379"/>
      <c r="E3379"/>
      <c r="F3379"/>
    </row>
    <row r="3380" spans="1:6" ht="15" x14ac:dyDescent="0.25">
      <c r="A3380"/>
      <c r="B3380"/>
      <c r="C3380"/>
      <c r="D3380"/>
      <c r="E3380"/>
      <c r="F3380"/>
    </row>
    <row r="3381" spans="1:6" ht="15" x14ac:dyDescent="0.25">
      <c r="A3381"/>
      <c r="B3381"/>
      <c r="C3381"/>
      <c r="D3381"/>
      <c r="E3381"/>
      <c r="F3381"/>
    </row>
    <row r="3382" spans="1:6" ht="15" x14ac:dyDescent="0.25">
      <c r="A3382"/>
      <c r="B3382"/>
      <c r="C3382"/>
      <c r="D3382"/>
      <c r="E3382"/>
      <c r="F3382"/>
    </row>
    <row r="3383" spans="1:6" ht="15" x14ac:dyDescent="0.25">
      <c r="A3383"/>
      <c r="B3383"/>
      <c r="C3383"/>
      <c r="D3383"/>
      <c r="E3383"/>
      <c r="F3383"/>
    </row>
    <row r="3384" spans="1:6" ht="15" x14ac:dyDescent="0.25">
      <c r="A3384"/>
      <c r="B3384"/>
      <c r="C3384"/>
      <c r="D3384"/>
      <c r="E3384"/>
      <c r="F3384"/>
    </row>
    <row r="3385" spans="1:6" ht="15" x14ac:dyDescent="0.25">
      <c r="A3385"/>
      <c r="B3385"/>
      <c r="C3385"/>
      <c r="D3385"/>
      <c r="E3385"/>
      <c r="F3385"/>
    </row>
    <row r="3386" spans="1:6" ht="15" x14ac:dyDescent="0.25">
      <c r="A3386"/>
      <c r="B3386"/>
      <c r="C3386"/>
      <c r="D3386"/>
      <c r="E3386"/>
      <c r="F3386"/>
    </row>
    <row r="3387" spans="1:6" ht="15" x14ac:dyDescent="0.25">
      <c r="A3387"/>
      <c r="B3387"/>
      <c r="C3387"/>
      <c r="D3387"/>
      <c r="E3387"/>
      <c r="F3387"/>
    </row>
    <row r="3388" spans="1:6" ht="15" x14ac:dyDescent="0.25">
      <c r="A3388"/>
      <c r="B3388"/>
      <c r="C3388"/>
      <c r="D3388"/>
      <c r="E3388"/>
      <c r="F3388"/>
    </row>
    <row r="3389" spans="1:6" ht="15" x14ac:dyDescent="0.25">
      <c r="A3389"/>
      <c r="B3389"/>
      <c r="C3389"/>
      <c r="D3389"/>
      <c r="E3389"/>
      <c r="F3389"/>
    </row>
    <row r="3390" spans="1:6" ht="15" x14ac:dyDescent="0.25">
      <c r="A3390"/>
      <c r="B3390"/>
      <c r="C3390"/>
      <c r="D3390"/>
      <c r="E3390"/>
      <c r="F3390"/>
    </row>
    <row r="3391" spans="1:6" ht="15" x14ac:dyDescent="0.25">
      <c r="A3391"/>
      <c r="B3391"/>
      <c r="C3391"/>
      <c r="D3391"/>
      <c r="E3391"/>
      <c r="F3391"/>
    </row>
    <row r="3392" spans="1:6" ht="15" x14ac:dyDescent="0.25">
      <c r="A3392"/>
      <c r="B3392"/>
      <c r="C3392"/>
      <c r="D3392"/>
      <c r="E3392"/>
      <c r="F3392"/>
    </row>
    <row r="3393" spans="1:6" ht="15" x14ac:dyDescent="0.25">
      <c r="A3393"/>
      <c r="B3393"/>
      <c r="C3393"/>
      <c r="D3393"/>
      <c r="E3393"/>
      <c r="F3393"/>
    </row>
    <row r="3394" spans="1:6" ht="15" x14ac:dyDescent="0.25">
      <c r="A3394"/>
      <c r="B3394"/>
      <c r="C3394"/>
      <c r="D3394"/>
      <c r="E3394"/>
      <c r="F3394"/>
    </row>
    <row r="3395" spans="1:6" ht="15" x14ac:dyDescent="0.25">
      <c r="A3395"/>
      <c r="B3395"/>
      <c r="C3395"/>
      <c r="D3395"/>
      <c r="E3395"/>
      <c r="F3395"/>
    </row>
    <row r="3396" spans="1:6" ht="15" x14ac:dyDescent="0.25">
      <c r="A3396"/>
      <c r="B3396"/>
      <c r="C3396"/>
      <c r="D3396"/>
      <c r="E3396"/>
      <c r="F3396"/>
    </row>
    <row r="3397" spans="1:6" ht="15" x14ac:dyDescent="0.25">
      <c r="A3397"/>
      <c r="B3397"/>
      <c r="C3397"/>
      <c r="D3397"/>
      <c r="E3397"/>
      <c r="F3397"/>
    </row>
    <row r="3398" spans="1:6" ht="15" x14ac:dyDescent="0.25">
      <c r="A3398"/>
      <c r="B3398"/>
      <c r="C3398"/>
      <c r="D3398"/>
      <c r="E3398"/>
      <c r="F3398"/>
    </row>
    <row r="3399" spans="1:6" ht="15" x14ac:dyDescent="0.25">
      <c r="A3399"/>
      <c r="B3399"/>
      <c r="C3399"/>
      <c r="D3399"/>
      <c r="E3399"/>
      <c r="F3399"/>
    </row>
    <row r="3400" spans="1:6" ht="15" x14ac:dyDescent="0.25">
      <c r="A3400"/>
      <c r="B3400"/>
      <c r="C3400"/>
      <c r="D3400"/>
      <c r="E3400"/>
      <c r="F3400"/>
    </row>
    <row r="3401" spans="1:6" ht="15" x14ac:dyDescent="0.25">
      <c r="A3401"/>
      <c r="B3401"/>
      <c r="C3401"/>
      <c r="D3401"/>
      <c r="E3401"/>
      <c r="F3401"/>
    </row>
    <row r="3402" spans="1:6" ht="15" x14ac:dyDescent="0.25">
      <c r="A3402"/>
      <c r="B3402"/>
      <c r="C3402"/>
      <c r="D3402"/>
      <c r="E3402"/>
      <c r="F3402"/>
    </row>
    <row r="3403" spans="1:6" ht="15" x14ac:dyDescent="0.25">
      <c r="A3403"/>
      <c r="B3403"/>
      <c r="C3403"/>
      <c r="D3403"/>
      <c r="E3403"/>
      <c r="F3403"/>
    </row>
    <row r="3404" spans="1:6" ht="15" x14ac:dyDescent="0.25">
      <c r="A3404"/>
      <c r="B3404"/>
      <c r="C3404"/>
      <c r="D3404"/>
      <c r="E3404"/>
      <c r="F3404"/>
    </row>
    <row r="3405" spans="1:6" ht="15" x14ac:dyDescent="0.25">
      <c r="A3405"/>
      <c r="B3405"/>
      <c r="C3405"/>
      <c r="D3405"/>
      <c r="E3405"/>
      <c r="F3405"/>
    </row>
    <row r="3406" spans="1:6" ht="15" x14ac:dyDescent="0.25">
      <c r="A3406"/>
      <c r="B3406"/>
      <c r="C3406"/>
      <c r="D3406"/>
      <c r="E3406"/>
      <c r="F3406"/>
    </row>
    <row r="3407" spans="1:6" ht="15" x14ac:dyDescent="0.25">
      <c r="A3407"/>
      <c r="B3407"/>
      <c r="C3407"/>
      <c r="D3407"/>
      <c r="E3407"/>
      <c r="F3407"/>
    </row>
    <row r="3408" spans="1:6" ht="15" x14ac:dyDescent="0.25">
      <c r="A3408"/>
      <c r="B3408"/>
      <c r="C3408"/>
      <c r="D3408"/>
      <c r="E3408"/>
      <c r="F3408"/>
    </row>
    <row r="3409" spans="1:6" ht="15" x14ac:dyDescent="0.25">
      <c r="A3409"/>
      <c r="B3409"/>
      <c r="C3409"/>
      <c r="D3409"/>
      <c r="E3409"/>
      <c r="F3409"/>
    </row>
    <row r="3410" spans="1:6" ht="15" x14ac:dyDescent="0.25">
      <c r="A3410"/>
      <c r="B3410"/>
      <c r="C3410"/>
      <c r="D3410"/>
      <c r="E3410"/>
      <c r="F3410"/>
    </row>
    <row r="3411" spans="1:6" ht="15" x14ac:dyDescent="0.25">
      <c r="A3411"/>
      <c r="B3411"/>
      <c r="C3411"/>
      <c r="D3411"/>
      <c r="E3411"/>
      <c r="F3411"/>
    </row>
    <row r="3412" spans="1:6" ht="15" x14ac:dyDescent="0.25">
      <c r="A3412"/>
      <c r="B3412"/>
      <c r="C3412"/>
      <c r="D3412"/>
      <c r="E3412"/>
      <c r="F3412"/>
    </row>
    <row r="3413" spans="1:6" ht="15" x14ac:dyDescent="0.25">
      <c r="A3413"/>
      <c r="B3413"/>
      <c r="C3413"/>
      <c r="D3413"/>
      <c r="E3413"/>
      <c r="F3413"/>
    </row>
    <row r="3414" spans="1:6" ht="15" x14ac:dyDescent="0.25">
      <c r="A3414"/>
      <c r="B3414"/>
      <c r="C3414"/>
      <c r="D3414"/>
      <c r="E3414"/>
      <c r="F3414"/>
    </row>
    <row r="3415" spans="1:6" ht="15" x14ac:dyDescent="0.25">
      <c r="A3415"/>
      <c r="B3415"/>
      <c r="C3415"/>
      <c r="D3415"/>
      <c r="E3415"/>
      <c r="F3415"/>
    </row>
    <row r="3416" spans="1:6" ht="15" x14ac:dyDescent="0.25">
      <c r="A3416"/>
      <c r="B3416"/>
      <c r="C3416"/>
      <c r="D3416"/>
      <c r="E3416"/>
      <c r="F3416"/>
    </row>
    <row r="3417" spans="1:6" ht="15" x14ac:dyDescent="0.25">
      <c r="A3417"/>
      <c r="B3417"/>
      <c r="C3417"/>
      <c r="D3417"/>
      <c r="E3417"/>
      <c r="F3417"/>
    </row>
    <row r="3418" spans="1:6" ht="15" x14ac:dyDescent="0.25">
      <c r="A3418"/>
      <c r="B3418"/>
      <c r="C3418"/>
      <c r="D3418"/>
      <c r="E3418"/>
      <c r="F3418"/>
    </row>
    <row r="3419" spans="1:6" ht="15" x14ac:dyDescent="0.25">
      <c r="A3419"/>
      <c r="B3419"/>
      <c r="C3419"/>
      <c r="D3419"/>
      <c r="E3419"/>
      <c r="F3419"/>
    </row>
    <row r="3420" spans="1:6" ht="15" x14ac:dyDescent="0.25">
      <c r="A3420"/>
      <c r="B3420"/>
      <c r="C3420"/>
      <c r="D3420"/>
      <c r="E3420"/>
      <c r="F3420"/>
    </row>
    <row r="3421" spans="1:6" ht="15" x14ac:dyDescent="0.25">
      <c r="A3421"/>
      <c r="B3421"/>
      <c r="C3421"/>
      <c r="D3421"/>
      <c r="E3421"/>
      <c r="F3421"/>
    </row>
    <row r="3422" spans="1:6" ht="15" x14ac:dyDescent="0.25">
      <c r="A3422"/>
      <c r="B3422"/>
      <c r="C3422"/>
      <c r="D3422"/>
      <c r="E3422"/>
      <c r="F3422"/>
    </row>
    <row r="3423" spans="1:6" ht="15" x14ac:dyDescent="0.25">
      <c r="A3423"/>
      <c r="B3423"/>
      <c r="C3423"/>
      <c r="D3423"/>
      <c r="E3423"/>
      <c r="F3423"/>
    </row>
    <row r="3424" spans="1:6" ht="15" x14ac:dyDescent="0.25">
      <c r="A3424"/>
      <c r="B3424"/>
      <c r="C3424"/>
      <c r="D3424"/>
      <c r="E3424"/>
      <c r="F3424"/>
    </row>
    <row r="3425" spans="1:6" ht="15" x14ac:dyDescent="0.25">
      <c r="A3425"/>
      <c r="B3425"/>
      <c r="C3425"/>
      <c r="D3425"/>
      <c r="E3425"/>
      <c r="F3425"/>
    </row>
    <row r="3426" spans="1:6" ht="15" x14ac:dyDescent="0.25">
      <c r="A3426"/>
      <c r="B3426"/>
      <c r="C3426"/>
      <c r="D3426"/>
      <c r="E3426"/>
      <c r="F3426"/>
    </row>
    <row r="3427" spans="1:6" ht="15" x14ac:dyDescent="0.25">
      <c r="A3427"/>
      <c r="B3427"/>
      <c r="C3427"/>
      <c r="D3427"/>
      <c r="E3427"/>
      <c r="F3427"/>
    </row>
    <row r="3428" spans="1:6" ht="15" x14ac:dyDescent="0.25">
      <c r="A3428"/>
      <c r="B3428"/>
      <c r="C3428"/>
      <c r="D3428"/>
      <c r="E3428"/>
      <c r="F3428"/>
    </row>
    <row r="3429" spans="1:6" ht="15" x14ac:dyDescent="0.25">
      <c r="A3429"/>
      <c r="B3429"/>
      <c r="C3429"/>
      <c r="D3429"/>
      <c r="E3429"/>
      <c r="F3429"/>
    </row>
    <row r="3430" spans="1:6" ht="15" x14ac:dyDescent="0.25">
      <c r="A3430"/>
      <c r="B3430"/>
      <c r="C3430"/>
      <c r="D3430"/>
      <c r="E3430"/>
      <c r="F3430"/>
    </row>
    <row r="3431" spans="1:6" ht="15" x14ac:dyDescent="0.25">
      <c r="A3431"/>
      <c r="B3431"/>
      <c r="C3431"/>
      <c r="D3431"/>
      <c r="E3431"/>
      <c r="F3431"/>
    </row>
    <row r="3432" spans="1:6" ht="15" x14ac:dyDescent="0.25">
      <c r="A3432"/>
      <c r="B3432"/>
      <c r="C3432"/>
      <c r="D3432"/>
      <c r="E3432"/>
      <c r="F3432"/>
    </row>
    <row r="3433" spans="1:6" ht="15" x14ac:dyDescent="0.25">
      <c r="A3433"/>
      <c r="B3433"/>
      <c r="C3433"/>
      <c r="D3433"/>
      <c r="E3433"/>
      <c r="F3433"/>
    </row>
    <row r="3434" spans="1:6" ht="15" x14ac:dyDescent="0.25">
      <c r="A3434"/>
      <c r="B3434"/>
      <c r="C3434"/>
      <c r="D3434"/>
      <c r="E3434"/>
      <c r="F3434"/>
    </row>
    <row r="3435" spans="1:6" ht="15" x14ac:dyDescent="0.25">
      <c r="A3435"/>
      <c r="B3435"/>
      <c r="C3435"/>
      <c r="D3435"/>
      <c r="E3435"/>
      <c r="F3435"/>
    </row>
    <row r="3436" spans="1:6" ht="15" x14ac:dyDescent="0.25">
      <c r="A3436"/>
      <c r="B3436"/>
      <c r="C3436"/>
      <c r="D3436"/>
      <c r="E3436"/>
      <c r="F3436"/>
    </row>
    <row r="3437" spans="1:6" ht="15" x14ac:dyDescent="0.25">
      <c r="A3437"/>
      <c r="B3437"/>
      <c r="C3437"/>
      <c r="D3437"/>
      <c r="E3437"/>
      <c r="F3437"/>
    </row>
    <row r="3438" spans="1:6" ht="15" x14ac:dyDescent="0.25">
      <c r="A3438"/>
      <c r="B3438"/>
      <c r="C3438"/>
      <c r="D3438"/>
      <c r="E3438"/>
      <c r="F3438"/>
    </row>
    <row r="3439" spans="1:6" ht="15" x14ac:dyDescent="0.25">
      <c r="A3439"/>
      <c r="B3439"/>
      <c r="C3439"/>
      <c r="D3439"/>
      <c r="E3439"/>
      <c r="F3439"/>
    </row>
    <row r="3440" spans="1:6" ht="15" x14ac:dyDescent="0.25">
      <c r="A3440"/>
      <c r="B3440"/>
      <c r="C3440"/>
      <c r="D3440"/>
      <c r="E3440"/>
      <c r="F3440"/>
    </row>
    <row r="3441" spans="1:6" ht="15" x14ac:dyDescent="0.25">
      <c r="A3441"/>
      <c r="B3441"/>
      <c r="C3441"/>
      <c r="D3441"/>
      <c r="E3441"/>
      <c r="F3441"/>
    </row>
    <row r="3442" spans="1:6" ht="15" x14ac:dyDescent="0.25">
      <c r="A3442"/>
      <c r="B3442"/>
      <c r="C3442"/>
      <c r="D3442"/>
      <c r="E3442"/>
      <c r="F3442"/>
    </row>
    <row r="3443" spans="1:6" ht="15" x14ac:dyDescent="0.25">
      <c r="A3443"/>
      <c r="B3443"/>
      <c r="C3443"/>
      <c r="D3443"/>
      <c r="E3443"/>
      <c r="F3443"/>
    </row>
    <row r="3444" spans="1:6" ht="15" x14ac:dyDescent="0.25">
      <c r="A3444"/>
      <c r="B3444"/>
      <c r="C3444"/>
      <c r="D3444"/>
      <c r="E3444"/>
      <c r="F3444"/>
    </row>
    <row r="3445" spans="1:6" ht="15" x14ac:dyDescent="0.25">
      <c r="A3445"/>
      <c r="B3445"/>
      <c r="C3445"/>
      <c r="D3445"/>
      <c r="E3445"/>
      <c r="F3445"/>
    </row>
    <row r="3446" spans="1:6" ht="15" x14ac:dyDescent="0.25">
      <c r="A3446"/>
      <c r="B3446"/>
      <c r="C3446"/>
      <c r="D3446"/>
      <c r="E3446"/>
      <c r="F3446"/>
    </row>
    <row r="3447" spans="1:6" ht="15" x14ac:dyDescent="0.25">
      <c r="A3447"/>
      <c r="B3447"/>
      <c r="C3447"/>
      <c r="D3447"/>
      <c r="E3447"/>
      <c r="F3447"/>
    </row>
    <row r="3448" spans="1:6" ht="15" x14ac:dyDescent="0.25">
      <c r="A3448"/>
      <c r="B3448"/>
      <c r="C3448"/>
      <c r="D3448"/>
      <c r="E3448"/>
      <c r="F3448"/>
    </row>
    <row r="3449" spans="1:6" ht="15" x14ac:dyDescent="0.25">
      <c r="A3449"/>
      <c r="B3449"/>
      <c r="C3449"/>
      <c r="D3449"/>
      <c r="E3449"/>
      <c r="F3449"/>
    </row>
    <row r="3450" spans="1:6" ht="15" x14ac:dyDescent="0.25">
      <c r="A3450"/>
      <c r="B3450"/>
      <c r="C3450"/>
      <c r="D3450"/>
      <c r="E3450"/>
      <c r="F3450"/>
    </row>
    <row r="3451" spans="1:6" ht="15" x14ac:dyDescent="0.25">
      <c r="A3451"/>
      <c r="B3451"/>
      <c r="C3451"/>
      <c r="D3451"/>
      <c r="E3451"/>
      <c r="F3451"/>
    </row>
    <row r="3452" spans="1:6" ht="15" x14ac:dyDescent="0.25">
      <c r="A3452"/>
      <c r="B3452"/>
      <c r="C3452"/>
      <c r="D3452"/>
      <c r="E3452"/>
      <c r="F3452"/>
    </row>
    <row r="3453" spans="1:6" ht="15" x14ac:dyDescent="0.25">
      <c r="A3453"/>
      <c r="B3453"/>
      <c r="C3453"/>
      <c r="D3453"/>
      <c r="E3453"/>
      <c r="F3453"/>
    </row>
    <row r="3454" spans="1:6" ht="15" x14ac:dyDescent="0.25">
      <c r="A3454"/>
      <c r="B3454"/>
      <c r="C3454"/>
      <c r="D3454"/>
      <c r="E3454"/>
      <c r="F3454"/>
    </row>
    <row r="3455" spans="1:6" ht="15" x14ac:dyDescent="0.25">
      <c r="A3455"/>
      <c r="B3455"/>
      <c r="C3455"/>
      <c r="D3455"/>
      <c r="E3455"/>
      <c r="F3455"/>
    </row>
    <row r="3456" spans="1:6" ht="15" x14ac:dyDescent="0.25">
      <c r="A3456"/>
      <c r="B3456"/>
      <c r="C3456"/>
      <c r="D3456"/>
      <c r="E3456"/>
      <c r="F3456"/>
    </row>
    <row r="3457" spans="1:6" ht="15" x14ac:dyDescent="0.25">
      <c r="A3457"/>
      <c r="B3457"/>
      <c r="C3457"/>
      <c r="D3457"/>
      <c r="E3457"/>
      <c r="F3457"/>
    </row>
    <row r="3458" spans="1:6" ht="15" x14ac:dyDescent="0.25">
      <c r="A3458"/>
      <c r="B3458"/>
      <c r="C3458"/>
      <c r="D3458"/>
      <c r="E3458"/>
      <c r="F3458"/>
    </row>
    <row r="3459" spans="1:6" ht="15" x14ac:dyDescent="0.25">
      <c r="A3459"/>
      <c r="B3459"/>
      <c r="C3459"/>
      <c r="D3459"/>
      <c r="E3459"/>
      <c r="F3459"/>
    </row>
    <row r="3460" spans="1:6" ht="15" x14ac:dyDescent="0.25">
      <c r="A3460"/>
      <c r="B3460"/>
      <c r="C3460"/>
      <c r="D3460"/>
      <c r="E3460"/>
      <c r="F3460"/>
    </row>
    <row r="3461" spans="1:6" ht="15" x14ac:dyDescent="0.25">
      <c r="A3461"/>
      <c r="B3461"/>
      <c r="C3461"/>
      <c r="D3461"/>
      <c r="E3461"/>
      <c r="F3461"/>
    </row>
    <row r="3462" spans="1:6" ht="15" x14ac:dyDescent="0.25">
      <c r="A3462"/>
      <c r="B3462"/>
      <c r="C3462"/>
      <c r="D3462"/>
      <c r="E3462"/>
      <c r="F3462"/>
    </row>
    <row r="3463" spans="1:6" ht="15" x14ac:dyDescent="0.25">
      <c r="A3463"/>
      <c r="B3463"/>
      <c r="C3463"/>
      <c r="D3463"/>
      <c r="E3463"/>
      <c r="F3463"/>
    </row>
    <row r="3464" spans="1:6" ht="15" x14ac:dyDescent="0.25">
      <c r="A3464"/>
      <c r="B3464"/>
      <c r="C3464"/>
      <c r="D3464"/>
      <c r="E3464"/>
      <c r="F3464"/>
    </row>
    <row r="3465" spans="1:6" ht="15" x14ac:dyDescent="0.25">
      <c r="A3465"/>
      <c r="B3465"/>
      <c r="C3465"/>
      <c r="D3465"/>
      <c r="E3465"/>
      <c r="F3465"/>
    </row>
    <row r="3466" spans="1:6" ht="15" x14ac:dyDescent="0.25">
      <c r="A3466"/>
      <c r="B3466"/>
      <c r="C3466"/>
      <c r="D3466"/>
      <c r="E3466"/>
      <c r="F3466"/>
    </row>
    <row r="3467" spans="1:6" ht="15" x14ac:dyDescent="0.25">
      <c r="A3467"/>
      <c r="B3467"/>
      <c r="C3467"/>
      <c r="D3467"/>
      <c r="E3467"/>
      <c r="F3467"/>
    </row>
    <row r="3468" spans="1:6" ht="15" x14ac:dyDescent="0.25">
      <c r="A3468"/>
      <c r="B3468"/>
      <c r="C3468"/>
      <c r="D3468"/>
      <c r="E3468"/>
      <c r="F3468"/>
    </row>
    <row r="3469" spans="1:6" ht="15" x14ac:dyDescent="0.25">
      <c r="A3469"/>
      <c r="B3469"/>
      <c r="C3469"/>
      <c r="D3469"/>
      <c r="E3469"/>
      <c r="F3469"/>
    </row>
    <row r="3470" spans="1:6" ht="15" x14ac:dyDescent="0.25">
      <c r="A3470"/>
      <c r="B3470"/>
      <c r="C3470"/>
      <c r="D3470"/>
      <c r="E3470"/>
      <c r="F3470"/>
    </row>
    <row r="3471" spans="1:6" ht="15" x14ac:dyDescent="0.25">
      <c r="A3471"/>
      <c r="B3471"/>
      <c r="C3471"/>
      <c r="D3471"/>
      <c r="E3471"/>
      <c r="F3471"/>
    </row>
    <row r="3472" spans="1:6" ht="15" x14ac:dyDescent="0.25">
      <c r="A3472"/>
      <c r="B3472"/>
      <c r="C3472"/>
      <c r="D3472"/>
      <c r="E3472"/>
      <c r="F3472"/>
    </row>
    <row r="3473" spans="1:6" ht="15" x14ac:dyDescent="0.25">
      <c r="A3473"/>
      <c r="B3473"/>
      <c r="C3473"/>
      <c r="D3473"/>
      <c r="E3473"/>
      <c r="F3473"/>
    </row>
    <row r="3474" spans="1:6" ht="15" x14ac:dyDescent="0.25">
      <c r="A3474"/>
      <c r="B3474"/>
      <c r="C3474"/>
      <c r="D3474"/>
      <c r="E3474"/>
      <c r="F3474"/>
    </row>
    <row r="3475" spans="1:6" ht="15" x14ac:dyDescent="0.25">
      <c r="A3475"/>
      <c r="B3475"/>
      <c r="C3475"/>
      <c r="D3475"/>
      <c r="E3475"/>
      <c r="F3475"/>
    </row>
    <row r="3476" spans="1:6" ht="15" x14ac:dyDescent="0.25">
      <c r="A3476"/>
      <c r="B3476"/>
      <c r="C3476"/>
      <c r="D3476"/>
      <c r="E3476"/>
      <c r="F3476"/>
    </row>
    <row r="3477" spans="1:6" ht="15" x14ac:dyDescent="0.25">
      <c r="A3477"/>
      <c r="B3477"/>
      <c r="C3477"/>
      <c r="D3477"/>
      <c r="E3477"/>
      <c r="F3477"/>
    </row>
    <row r="3478" spans="1:6" ht="15" x14ac:dyDescent="0.25">
      <c r="A3478"/>
      <c r="B3478"/>
      <c r="C3478"/>
      <c r="D3478"/>
      <c r="E3478"/>
      <c r="F3478"/>
    </row>
    <row r="3479" spans="1:6" ht="15" x14ac:dyDescent="0.25">
      <c r="A3479"/>
      <c r="B3479"/>
      <c r="C3479"/>
      <c r="D3479"/>
      <c r="E3479"/>
      <c r="F3479"/>
    </row>
    <row r="3480" spans="1:6" ht="15" x14ac:dyDescent="0.25">
      <c r="A3480"/>
      <c r="B3480"/>
      <c r="C3480"/>
      <c r="D3480"/>
      <c r="E3480"/>
      <c r="F3480"/>
    </row>
    <row r="3481" spans="1:6" ht="15" x14ac:dyDescent="0.25">
      <c r="A3481"/>
      <c r="B3481"/>
      <c r="C3481"/>
      <c r="D3481"/>
      <c r="E3481"/>
      <c r="F3481"/>
    </row>
    <row r="3482" spans="1:6" ht="15" x14ac:dyDescent="0.25">
      <c r="A3482"/>
      <c r="B3482"/>
      <c r="C3482"/>
      <c r="D3482"/>
      <c r="E3482"/>
      <c r="F3482"/>
    </row>
    <row r="3483" spans="1:6" ht="15" x14ac:dyDescent="0.25">
      <c r="A3483"/>
      <c r="B3483"/>
      <c r="C3483"/>
      <c r="D3483"/>
      <c r="E3483"/>
      <c r="F3483"/>
    </row>
    <row r="3484" spans="1:6" ht="15" x14ac:dyDescent="0.25">
      <c r="A3484"/>
      <c r="B3484"/>
      <c r="C3484"/>
      <c r="D3484"/>
      <c r="E3484"/>
      <c r="F3484"/>
    </row>
    <row r="3485" spans="1:6" ht="15" x14ac:dyDescent="0.25">
      <c r="A3485"/>
      <c r="B3485"/>
      <c r="C3485"/>
      <c r="D3485"/>
      <c r="E3485"/>
      <c r="F3485"/>
    </row>
    <row r="3486" spans="1:6" ht="15" x14ac:dyDescent="0.25">
      <c r="A3486"/>
      <c r="B3486"/>
      <c r="C3486"/>
      <c r="D3486"/>
      <c r="E3486"/>
      <c r="F3486"/>
    </row>
    <row r="3487" spans="1:6" ht="15" x14ac:dyDescent="0.25">
      <c r="A3487"/>
      <c r="B3487"/>
      <c r="C3487"/>
      <c r="D3487"/>
      <c r="E3487"/>
      <c r="F3487"/>
    </row>
    <row r="3488" spans="1:6" ht="15" x14ac:dyDescent="0.25">
      <c r="A3488"/>
      <c r="B3488"/>
      <c r="C3488"/>
      <c r="D3488"/>
      <c r="E3488"/>
      <c r="F3488"/>
    </row>
    <row r="3489" spans="1:6" ht="15" x14ac:dyDescent="0.25">
      <c r="A3489"/>
      <c r="B3489"/>
      <c r="C3489"/>
      <c r="D3489"/>
      <c r="E3489"/>
      <c r="F3489"/>
    </row>
    <row r="3490" spans="1:6" ht="15" x14ac:dyDescent="0.25">
      <c r="A3490"/>
      <c r="B3490"/>
      <c r="C3490"/>
      <c r="D3490"/>
      <c r="E3490"/>
      <c r="F3490"/>
    </row>
    <row r="3491" spans="1:6" ht="15" x14ac:dyDescent="0.25">
      <c r="A3491"/>
      <c r="B3491"/>
      <c r="C3491"/>
      <c r="D3491"/>
      <c r="E3491"/>
      <c r="F3491"/>
    </row>
    <row r="3492" spans="1:6" ht="15" x14ac:dyDescent="0.25">
      <c r="A3492"/>
      <c r="B3492"/>
      <c r="C3492"/>
      <c r="D3492"/>
      <c r="E3492"/>
      <c r="F3492"/>
    </row>
    <row r="3493" spans="1:6" ht="15" x14ac:dyDescent="0.25">
      <c r="A3493"/>
      <c r="B3493"/>
      <c r="C3493"/>
      <c r="D3493"/>
      <c r="E3493"/>
      <c r="F3493"/>
    </row>
    <row r="3494" spans="1:6" ht="15" x14ac:dyDescent="0.25">
      <c r="A3494"/>
      <c r="B3494"/>
      <c r="C3494"/>
      <c r="D3494"/>
      <c r="E3494"/>
      <c r="F3494"/>
    </row>
    <row r="3495" spans="1:6" ht="15" x14ac:dyDescent="0.25">
      <c r="A3495"/>
      <c r="B3495"/>
      <c r="C3495"/>
      <c r="D3495"/>
      <c r="E3495"/>
      <c r="F3495"/>
    </row>
    <row r="3496" spans="1:6" ht="15" x14ac:dyDescent="0.25">
      <c r="A3496"/>
      <c r="B3496"/>
      <c r="C3496"/>
      <c r="D3496"/>
      <c r="E3496"/>
      <c r="F3496"/>
    </row>
    <row r="3497" spans="1:6" ht="15" x14ac:dyDescent="0.25">
      <c r="A3497"/>
      <c r="B3497"/>
      <c r="C3497"/>
      <c r="D3497"/>
      <c r="E3497"/>
      <c r="F3497"/>
    </row>
    <row r="3498" spans="1:6" ht="15" x14ac:dyDescent="0.25">
      <c r="A3498"/>
      <c r="B3498"/>
      <c r="C3498"/>
      <c r="D3498"/>
      <c r="E3498"/>
      <c r="F3498"/>
    </row>
    <row r="3499" spans="1:6" ht="15" x14ac:dyDescent="0.25">
      <c r="A3499"/>
      <c r="B3499"/>
      <c r="C3499"/>
      <c r="D3499"/>
      <c r="E3499"/>
      <c r="F3499"/>
    </row>
    <row r="3500" spans="1:6" ht="15" x14ac:dyDescent="0.25">
      <c r="A3500"/>
      <c r="B3500"/>
      <c r="C3500"/>
      <c r="D3500"/>
      <c r="E3500"/>
      <c r="F3500"/>
    </row>
    <row r="3501" spans="1:6" ht="15" x14ac:dyDescent="0.25">
      <c r="A3501"/>
      <c r="B3501"/>
      <c r="C3501"/>
      <c r="D3501"/>
      <c r="E3501"/>
      <c r="F3501"/>
    </row>
    <row r="3502" spans="1:6" ht="15" x14ac:dyDescent="0.25">
      <c r="A3502"/>
      <c r="B3502"/>
      <c r="C3502"/>
      <c r="D3502"/>
      <c r="E3502"/>
      <c r="F3502"/>
    </row>
    <row r="3503" spans="1:6" ht="15" x14ac:dyDescent="0.25">
      <c r="A3503"/>
      <c r="B3503"/>
      <c r="C3503"/>
      <c r="D3503"/>
      <c r="E3503"/>
      <c r="F3503"/>
    </row>
    <row r="3504" spans="1:6" ht="15" x14ac:dyDescent="0.25">
      <c r="A3504"/>
      <c r="B3504"/>
      <c r="C3504"/>
      <c r="D3504"/>
      <c r="E3504"/>
      <c r="F3504"/>
    </row>
    <row r="3505" spans="1:6" ht="15" x14ac:dyDescent="0.25">
      <c r="A3505"/>
      <c r="B3505"/>
      <c r="C3505"/>
      <c r="D3505"/>
      <c r="E3505"/>
      <c r="F3505"/>
    </row>
    <row r="3506" spans="1:6" ht="15" x14ac:dyDescent="0.25">
      <c r="A3506"/>
      <c r="B3506"/>
      <c r="C3506"/>
      <c r="D3506"/>
      <c r="E3506"/>
      <c r="F3506"/>
    </row>
    <row r="3507" spans="1:6" ht="15" x14ac:dyDescent="0.25">
      <c r="A3507"/>
      <c r="B3507"/>
      <c r="C3507"/>
      <c r="D3507"/>
      <c r="E3507"/>
      <c r="F3507"/>
    </row>
    <row r="3508" spans="1:6" ht="15" x14ac:dyDescent="0.25">
      <c r="A3508"/>
      <c r="B3508"/>
      <c r="C3508"/>
      <c r="D3508"/>
      <c r="E3508"/>
      <c r="F3508"/>
    </row>
    <row r="3509" spans="1:6" ht="15" x14ac:dyDescent="0.25">
      <c r="A3509"/>
      <c r="B3509"/>
      <c r="C3509"/>
      <c r="D3509"/>
      <c r="E3509"/>
      <c r="F3509"/>
    </row>
    <row r="3510" spans="1:6" ht="15" x14ac:dyDescent="0.25">
      <c r="A3510"/>
      <c r="B3510"/>
      <c r="C3510"/>
      <c r="D3510"/>
      <c r="E3510"/>
      <c r="F3510"/>
    </row>
    <row r="3511" spans="1:6" ht="15" x14ac:dyDescent="0.25">
      <c r="A3511"/>
      <c r="B3511"/>
      <c r="C3511"/>
      <c r="D3511"/>
      <c r="E3511"/>
      <c r="F3511"/>
    </row>
    <row r="3512" spans="1:6" ht="15" x14ac:dyDescent="0.25">
      <c r="A3512"/>
      <c r="B3512"/>
      <c r="C3512"/>
      <c r="D3512"/>
      <c r="E3512"/>
      <c r="F3512"/>
    </row>
    <row r="3513" spans="1:6" ht="15" x14ac:dyDescent="0.25">
      <c r="A3513"/>
      <c r="B3513"/>
      <c r="C3513"/>
      <c r="D3513"/>
      <c r="E3513"/>
      <c r="F3513"/>
    </row>
    <row r="3514" spans="1:6" ht="15" x14ac:dyDescent="0.25">
      <c r="A3514"/>
      <c r="B3514"/>
      <c r="C3514"/>
      <c r="D3514"/>
      <c r="E3514"/>
      <c r="F3514"/>
    </row>
    <row r="3515" spans="1:6" ht="15" x14ac:dyDescent="0.25">
      <c r="A3515"/>
      <c r="B3515"/>
      <c r="C3515"/>
      <c r="D3515"/>
      <c r="E3515"/>
      <c r="F3515"/>
    </row>
    <row r="3516" spans="1:6" ht="15" x14ac:dyDescent="0.25">
      <c r="A3516"/>
      <c r="B3516"/>
      <c r="C3516"/>
      <c r="D3516"/>
      <c r="E3516"/>
      <c r="F3516"/>
    </row>
    <row r="3517" spans="1:6" ht="15" x14ac:dyDescent="0.25">
      <c r="A3517"/>
      <c r="B3517"/>
      <c r="C3517"/>
      <c r="D3517"/>
      <c r="E3517"/>
      <c r="F3517"/>
    </row>
    <row r="3518" spans="1:6" ht="15" x14ac:dyDescent="0.25">
      <c r="A3518"/>
      <c r="B3518"/>
      <c r="C3518"/>
      <c r="D3518"/>
      <c r="E3518"/>
      <c r="F3518"/>
    </row>
    <row r="3519" spans="1:6" ht="15" x14ac:dyDescent="0.25">
      <c r="A3519"/>
      <c r="B3519"/>
      <c r="C3519"/>
      <c r="D3519"/>
      <c r="E3519"/>
      <c r="F3519"/>
    </row>
    <row r="3520" spans="1:6" ht="15" x14ac:dyDescent="0.25">
      <c r="A3520"/>
      <c r="B3520"/>
      <c r="C3520"/>
      <c r="D3520"/>
      <c r="E3520"/>
      <c r="F3520"/>
    </row>
    <row r="3521" spans="1:6" ht="15" x14ac:dyDescent="0.25">
      <c r="A3521"/>
      <c r="B3521"/>
      <c r="C3521"/>
      <c r="D3521"/>
      <c r="E3521"/>
      <c r="F3521"/>
    </row>
    <row r="3522" spans="1:6" ht="15" x14ac:dyDescent="0.25">
      <c r="A3522"/>
      <c r="B3522"/>
      <c r="C3522"/>
      <c r="D3522"/>
      <c r="E3522"/>
      <c r="F3522"/>
    </row>
    <row r="3523" spans="1:6" ht="15" x14ac:dyDescent="0.25">
      <c r="A3523"/>
      <c r="B3523"/>
      <c r="C3523"/>
      <c r="D3523"/>
      <c r="E3523"/>
      <c r="F3523"/>
    </row>
    <row r="3524" spans="1:6" ht="15" x14ac:dyDescent="0.25">
      <c r="A3524"/>
      <c r="B3524"/>
      <c r="C3524"/>
      <c r="D3524"/>
      <c r="E3524"/>
      <c r="F3524"/>
    </row>
    <row r="3525" spans="1:6" ht="15" x14ac:dyDescent="0.25">
      <c r="A3525"/>
      <c r="B3525"/>
      <c r="C3525"/>
      <c r="D3525"/>
      <c r="E3525"/>
      <c r="F3525"/>
    </row>
    <row r="3526" spans="1:6" ht="15" x14ac:dyDescent="0.25">
      <c r="A3526"/>
      <c r="B3526"/>
      <c r="C3526"/>
      <c r="D3526"/>
      <c r="E3526"/>
      <c r="F3526"/>
    </row>
    <row r="3527" spans="1:6" ht="15" x14ac:dyDescent="0.25">
      <c r="A3527"/>
      <c r="B3527"/>
      <c r="C3527"/>
      <c r="D3527"/>
      <c r="E3527"/>
      <c r="F3527"/>
    </row>
    <row r="3528" spans="1:6" ht="15" x14ac:dyDescent="0.25">
      <c r="A3528"/>
      <c r="B3528"/>
      <c r="C3528"/>
      <c r="D3528"/>
      <c r="E3528"/>
      <c r="F3528"/>
    </row>
    <row r="3529" spans="1:6" ht="15" x14ac:dyDescent="0.25">
      <c r="A3529"/>
      <c r="B3529"/>
      <c r="C3529"/>
      <c r="D3529"/>
      <c r="E3529"/>
      <c r="F3529"/>
    </row>
    <row r="3530" spans="1:6" ht="15" x14ac:dyDescent="0.25">
      <c r="A3530"/>
      <c r="B3530"/>
      <c r="C3530"/>
      <c r="D3530"/>
      <c r="E3530"/>
      <c r="F3530"/>
    </row>
    <row r="3531" spans="1:6" ht="15" x14ac:dyDescent="0.25">
      <c r="A3531"/>
      <c r="B3531"/>
      <c r="C3531"/>
      <c r="D3531"/>
      <c r="E3531"/>
      <c r="F3531"/>
    </row>
    <row r="3532" spans="1:6" ht="15" x14ac:dyDescent="0.25">
      <c r="A3532"/>
      <c r="B3532"/>
      <c r="C3532"/>
      <c r="D3532"/>
      <c r="E3532"/>
      <c r="F3532"/>
    </row>
    <row r="3533" spans="1:6" ht="15" x14ac:dyDescent="0.25">
      <c r="A3533"/>
      <c r="B3533"/>
      <c r="C3533"/>
      <c r="D3533"/>
      <c r="E3533"/>
      <c r="F3533"/>
    </row>
    <row r="3534" spans="1:6" ht="15" x14ac:dyDescent="0.25">
      <c r="A3534"/>
      <c r="B3534"/>
      <c r="C3534"/>
      <c r="D3534"/>
      <c r="E3534"/>
      <c r="F3534"/>
    </row>
    <row r="3535" spans="1:6" ht="15" x14ac:dyDescent="0.25">
      <c r="A3535"/>
      <c r="B3535"/>
      <c r="C3535"/>
      <c r="D3535"/>
      <c r="E3535"/>
      <c r="F3535"/>
    </row>
    <row r="3536" spans="1:6" ht="15" x14ac:dyDescent="0.25">
      <c r="A3536"/>
      <c r="B3536"/>
      <c r="C3536"/>
      <c r="D3536"/>
      <c r="E3536"/>
      <c r="F3536"/>
    </row>
    <row r="3537" spans="1:6" ht="15" x14ac:dyDescent="0.25">
      <c r="A3537"/>
      <c r="B3537"/>
      <c r="C3537"/>
      <c r="D3537"/>
      <c r="E3537"/>
      <c r="F3537"/>
    </row>
    <row r="3538" spans="1:6" ht="15" x14ac:dyDescent="0.25">
      <c r="A3538"/>
      <c r="B3538"/>
      <c r="C3538"/>
      <c r="D3538"/>
      <c r="E3538"/>
      <c r="F3538"/>
    </row>
    <row r="3539" spans="1:6" ht="15" x14ac:dyDescent="0.25">
      <c r="A3539"/>
      <c r="B3539"/>
      <c r="C3539"/>
      <c r="D3539"/>
      <c r="E3539"/>
      <c r="F3539"/>
    </row>
    <row r="3540" spans="1:6" ht="15" x14ac:dyDescent="0.25">
      <c r="A3540"/>
      <c r="B3540"/>
      <c r="C3540"/>
      <c r="D3540"/>
      <c r="E3540"/>
      <c r="F3540"/>
    </row>
    <row r="3541" spans="1:6" ht="15" x14ac:dyDescent="0.25">
      <c r="A3541"/>
      <c r="B3541"/>
      <c r="C3541"/>
      <c r="D3541"/>
      <c r="E3541"/>
      <c r="F3541"/>
    </row>
    <row r="3542" spans="1:6" ht="15" x14ac:dyDescent="0.25">
      <c r="A3542"/>
      <c r="B3542"/>
      <c r="C3542"/>
      <c r="D3542"/>
      <c r="E3542"/>
      <c r="F3542"/>
    </row>
    <row r="3543" spans="1:6" ht="15" x14ac:dyDescent="0.25">
      <c r="A3543"/>
      <c r="B3543"/>
      <c r="C3543"/>
      <c r="D3543"/>
      <c r="E3543"/>
      <c r="F3543"/>
    </row>
    <row r="3544" spans="1:6" ht="15" x14ac:dyDescent="0.25">
      <c r="A3544"/>
      <c r="B3544"/>
      <c r="C3544"/>
      <c r="D3544"/>
      <c r="E3544"/>
      <c r="F3544"/>
    </row>
    <row r="3545" spans="1:6" ht="15" x14ac:dyDescent="0.25">
      <c r="A3545"/>
      <c r="B3545"/>
      <c r="C3545"/>
      <c r="D3545"/>
      <c r="E3545"/>
      <c r="F3545"/>
    </row>
    <row r="3546" spans="1:6" ht="15" x14ac:dyDescent="0.25">
      <c r="A3546"/>
      <c r="B3546"/>
      <c r="C3546"/>
      <c r="D3546"/>
      <c r="E3546"/>
      <c r="F3546"/>
    </row>
    <row r="3547" spans="1:6" ht="15" x14ac:dyDescent="0.25">
      <c r="A3547"/>
      <c r="B3547"/>
      <c r="C3547"/>
      <c r="D3547"/>
      <c r="E3547"/>
      <c r="F3547"/>
    </row>
    <row r="3548" spans="1:6" ht="15" x14ac:dyDescent="0.25">
      <c r="A3548"/>
      <c r="B3548"/>
      <c r="C3548"/>
      <c r="D3548"/>
      <c r="E3548"/>
      <c r="F3548"/>
    </row>
    <row r="3549" spans="1:6" ht="15" x14ac:dyDescent="0.25">
      <c r="A3549"/>
      <c r="B3549"/>
      <c r="C3549"/>
      <c r="D3549"/>
      <c r="E3549"/>
      <c r="F3549"/>
    </row>
    <row r="3550" spans="1:6" ht="15" x14ac:dyDescent="0.25">
      <c r="A3550"/>
      <c r="B3550"/>
      <c r="C3550"/>
      <c r="D3550"/>
      <c r="E3550"/>
      <c r="F3550"/>
    </row>
    <row r="3551" spans="1:6" ht="15" x14ac:dyDescent="0.25">
      <c r="A3551"/>
      <c r="B3551"/>
      <c r="C3551"/>
      <c r="D3551"/>
      <c r="E3551"/>
      <c r="F3551"/>
    </row>
    <row r="3552" spans="1:6" ht="15" x14ac:dyDescent="0.25">
      <c r="A3552"/>
      <c r="B3552"/>
      <c r="C3552"/>
      <c r="D3552"/>
      <c r="E3552"/>
      <c r="F3552"/>
    </row>
    <row r="3553" spans="1:6" ht="15" x14ac:dyDescent="0.25">
      <c r="A3553"/>
      <c r="B3553"/>
      <c r="C3553"/>
      <c r="D3553"/>
      <c r="E3553"/>
      <c r="F3553"/>
    </row>
    <row r="3554" spans="1:6" ht="15" x14ac:dyDescent="0.25">
      <c r="A3554"/>
      <c r="B3554"/>
      <c r="C3554"/>
      <c r="D3554"/>
      <c r="E3554"/>
      <c r="F3554"/>
    </row>
    <row r="3555" spans="1:6" ht="15" x14ac:dyDescent="0.25">
      <c r="A3555"/>
      <c r="B3555"/>
      <c r="C3555"/>
      <c r="D3555"/>
      <c r="E3555"/>
      <c r="F3555"/>
    </row>
    <row r="3556" spans="1:6" ht="15" x14ac:dyDescent="0.25">
      <c r="A3556"/>
      <c r="B3556"/>
      <c r="C3556"/>
      <c r="D3556"/>
      <c r="E3556"/>
      <c r="F3556"/>
    </row>
    <row r="3557" spans="1:6" ht="15" x14ac:dyDescent="0.25">
      <c r="A3557"/>
      <c r="B3557"/>
      <c r="C3557"/>
      <c r="D3557"/>
      <c r="E3557"/>
      <c r="F3557"/>
    </row>
    <row r="3558" spans="1:6" ht="15" x14ac:dyDescent="0.25">
      <c r="A3558"/>
      <c r="B3558"/>
      <c r="C3558"/>
      <c r="D3558"/>
      <c r="E3558"/>
      <c r="F3558"/>
    </row>
    <row r="3559" spans="1:6" ht="15" x14ac:dyDescent="0.25">
      <c r="A3559"/>
      <c r="B3559"/>
      <c r="C3559"/>
      <c r="D3559"/>
      <c r="E3559"/>
      <c r="F3559"/>
    </row>
    <row r="3560" spans="1:6" ht="15" x14ac:dyDescent="0.25">
      <c r="A3560"/>
      <c r="B3560"/>
      <c r="C3560"/>
      <c r="D3560"/>
      <c r="E3560"/>
      <c r="F3560"/>
    </row>
    <row r="3561" spans="1:6" ht="15" x14ac:dyDescent="0.25">
      <c r="A3561"/>
      <c r="B3561"/>
      <c r="C3561"/>
      <c r="D3561"/>
      <c r="E3561"/>
      <c r="F3561"/>
    </row>
    <row r="3562" spans="1:6" ht="15" x14ac:dyDescent="0.25">
      <c r="A3562"/>
      <c r="B3562"/>
      <c r="C3562"/>
      <c r="D3562"/>
      <c r="E3562"/>
      <c r="F3562"/>
    </row>
    <row r="3563" spans="1:6" ht="15" x14ac:dyDescent="0.25">
      <c r="A3563"/>
      <c r="B3563"/>
      <c r="C3563"/>
      <c r="D3563"/>
      <c r="E3563"/>
      <c r="F3563"/>
    </row>
    <row r="3564" spans="1:6" ht="15" x14ac:dyDescent="0.25">
      <c r="A3564"/>
      <c r="B3564"/>
      <c r="C3564"/>
      <c r="D3564"/>
      <c r="E3564"/>
      <c r="F3564"/>
    </row>
    <row r="3565" spans="1:6" ht="15" x14ac:dyDescent="0.25">
      <c r="A3565"/>
      <c r="B3565"/>
      <c r="C3565"/>
      <c r="D3565"/>
      <c r="E3565"/>
      <c r="F3565"/>
    </row>
    <row r="3566" spans="1:6" ht="15" x14ac:dyDescent="0.25">
      <c r="A3566"/>
      <c r="B3566"/>
      <c r="C3566"/>
      <c r="D3566"/>
      <c r="E3566"/>
      <c r="F3566"/>
    </row>
    <row r="3567" spans="1:6" ht="15" x14ac:dyDescent="0.25">
      <c r="A3567"/>
      <c r="B3567"/>
      <c r="C3567"/>
      <c r="D3567"/>
      <c r="E3567"/>
      <c r="F3567"/>
    </row>
    <row r="3568" spans="1:6" ht="15" x14ac:dyDescent="0.25">
      <c r="A3568"/>
      <c r="B3568"/>
      <c r="C3568"/>
      <c r="D3568"/>
      <c r="E3568"/>
      <c r="F3568"/>
    </row>
    <row r="3569" spans="1:6" ht="15" x14ac:dyDescent="0.25">
      <c r="A3569"/>
      <c r="B3569"/>
      <c r="C3569"/>
      <c r="D3569"/>
      <c r="E3569"/>
      <c r="F3569"/>
    </row>
    <row r="3570" spans="1:6" ht="15" x14ac:dyDescent="0.25">
      <c r="A3570"/>
      <c r="B3570"/>
      <c r="C3570"/>
      <c r="D3570"/>
      <c r="E3570"/>
      <c r="F3570"/>
    </row>
    <row r="3571" spans="1:6" ht="15" x14ac:dyDescent="0.25">
      <c r="A3571"/>
      <c r="B3571"/>
      <c r="C3571"/>
      <c r="D3571"/>
      <c r="E3571"/>
      <c r="F3571"/>
    </row>
    <row r="3572" spans="1:6" ht="15" x14ac:dyDescent="0.25">
      <c r="A3572"/>
      <c r="B3572"/>
      <c r="C3572"/>
      <c r="D3572"/>
      <c r="E3572"/>
      <c r="F3572"/>
    </row>
    <row r="3573" spans="1:6" ht="15" x14ac:dyDescent="0.25">
      <c r="A3573"/>
      <c r="B3573"/>
      <c r="C3573"/>
      <c r="D3573"/>
      <c r="E3573"/>
      <c r="F3573"/>
    </row>
    <row r="3574" spans="1:6" ht="15" x14ac:dyDescent="0.25">
      <c r="A3574"/>
      <c r="B3574"/>
      <c r="C3574"/>
      <c r="D3574"/>
      <c r="E3574"/>
      <c r="F3574"/>
    </row>
    <row r="3575" spans="1:6" ht="15" x14ac:dyDescent="0.25">
      <c r="A3575"/>
      <c r="B3575"/>
      <c r="C3575"/>
      <c r="D3575"/>
      <c r="E3575"/>
      <c r="F3575"/>
    </row>
    <row r="3576" spans="1:6" ht="15" x14ac:dyDescent="0.25">
      <c r="A3576"/>
      <c r="B3576"/>
      <c r="C3576"/>
      <c r="D3576"/>
      <c r="E3576"/>
      <c r="F3576"/>
    </row>
    <row r="3577" spans="1:6" ht="15" x14ac:dyDescent="0.25">
      <c r="A3577"/>
      <c r="B3577"/>
      <c r="C3577"/>
      <c r="D3577"/>
      <c r="E3577"/>
      <c r="F3577"/>
    </row>
    <row r="3578" spans="1:6" ht="15" x14ac:dyDescent="0.25">
      <c r="A3578"/>
      <c r="B3578"/>
      <c r="C3578"/>
      <c r="D3578"/>
      <c r="E3578"/>
      <c r="F3578"/>
    </row>
    <row r="3579" spans="1:6" ht="15" x14ac:dyDescent="0.25">
      <c r="A3579"/>
      <c r="B3579"/>
      <c r="C3579"/>
      <c r="D3579"/>
      <c r="E3579"/>
      <c r="F3579"/>
    </row>
    <row r="3580" spans="1:6" ht="15" x14ac:dyDescent="0.25">
      <c r="A3580"/>
      <c r="B3580"/>
      <c r="C3580"/>
      <c r="D3580"/>
      <c r="E3580"/>
      <c r="F3580"/>
    </row>
    <row r="3581" spans="1:6" ht="15" x14ac:dyDescent="0.25">
      <c r="A3581"/>
      <c r="B3581"/>
      <c r="C3581"/>
      <c r="D3581"/>
      <c r="E3581"/>
      <c r="F3581"/>
    </row>
    <row r="3582" spans="1:6" ht="15" x14ac:dyDescent="0.25">
      <c r="A3582"/>
      <c r="B3582"/>
      <c r="C3582"/>
      <c r="D3582"/>
      <c r="E3582"/>
      <c r="F3582"/>
    </row>
    <row r="3583" spans="1:6" ht="15" x14ac:dyDescent="0.25">
      <c r="A3583"/>
      <c r="B3583"/>
      <c r="C3583"/>
      <c r="D3583"/>
      <c r="E3583"/>
      <c r="F3583"/>
    </row>
    <row r="3584" spans="1:6" ht="15" x14ac:dyDescent="0.25">
      <c r="A3584"/>
      <c r="B3584"/>
      <c r="C3584"/>
      <c r="D3584"/>
      <c r="E3584"/>
      <c r="F3584"/>
    </row>
    <row r="3585" spans="1:6" ht="15" x14ac:dyDescent="0.25">
      <c r="A3585"/>
      <c r="B3585"/>
      <c r="C3585"/>
      <c r="D3585"/>
      <c r="E3585"/>
      <c r="F3585"/>
    </row>
    <row r="3586" spans="1:6" ht="15" x14ac:dyDescent="0.25">
      <c r="A3586"/>
      <c r="B3586"/>
      <c r="C3586"/>
      <c r="D3586"/>
      <c r="E3586"/>
      <c r="F3586"/>
    </row>
    <row r="3587" spans="1:6" ht="15" x14ac:dyDescent="0.25">
      <c r="A3587"/>
      <c r="B3587"/>
      <c r="C3587"/>
      <c r="D3587"/>
      <c r="E3587"/>
      <c r="F3587"/>
    </row>
    <row r="3588" spans="1:6" ht="15" x14ac:dyDescent="0.25">
      <c r="A3588"/>
      <c r="B3588"/>
      <c r="C3588"/>
      <c r="D3588"/>
      <c r="E3588"/>
      <c r="F3588"/>
    </row>
    <row r="3589" spans="1:6" ht="15" x14ac:dyDescent="0.25">
      <c r="A3589"/>
      <c r="B3589"/>
      <c r="C3589"/>
      <c r="D3589"/>
      <c r="E3589"/>
      <c r="F3589"/>
    </row>
    <row r="3590" spans="1:6" ht="15" x14ac:dyDescent="0.25">
      <c r="A3590"/>
      <c r="B3590"/>
      <c r="C3590"/>
      <c r="D3590"/>
      <c r="E3590"/>
      <c r="F3590"/>
    </row>
    <row r="3591" spans="1:6" ht="15" x14ac:dyDescent="0.25">
      <c r="A3591"/>
      <c r="B3591"/>
      <c r="C3591"/>
      <c r="D3591"/>
      <c r="E3591"/>
      <c r="F3591"/>
    </row>
    <row r="3592" spans="1:6" ht="15" x14ac:dyDescent="0.25">
      <c r="A3592"/>
      <c r="B3592"/>
      <c r="C3592"/>
      <c r="D3592"/>
      <c r="E3592"/>
      <c r="F3592"/>
    </row>
    <row r="3593" spans="1:6" ht="15" x14ac:dyDescent="0.25">
      <c r="A3593"/>
      <c r="B3593"/>
      <c r="C3593"/>
      <c r="D3593"/>
      <c r="E3593"/>
      <c r="F3593"/>
    </row>
    <row r="3594" spans="1:6" ht="15" x14ac:dyDescent="0.25">
      <c r="A3594"/>
      <c r="B3594"/>
      <c r="C3594"/>
      <c r="D3594"/>
      <c r="E3594"/>
      <c r="F3594"/>
    </row>
    <row r="3595" spans="1:6" ht="15" x14ac:dyDescent="0.25">
      <c r="A3595"/>
      <c r="B3595"/>
      <c r="C3595"/>
      <c r="D3595"/>
      <c r="E3595"/>
      <c r="F3595"/>
    </row>
    <row r="3596" spans="1:6" ht="15" x14ac:dyDescent="0.25">
      <c r="A3596"/>
      <c r="B3596"/>
      <c r="C3596"/>
      <c r="D3596"/>
      <c r="E3596"/>
      <c r="F3596"/>
    </row>
    <row r="3597" spans="1:6" ht="15" x14ac:dyDescent="0.25">
      <c r="A3597"/>
      <c r="B3597"/>
      <c r="C3597"/>
      <c r="D3597"/>
      <c r="E3597"/>
      <c r="F3597"/>
    </row>
    <row r="3598" spans="1:6" ht="15" x14ac:dyDescent="0.25">
      <c r="A3598"/>
      <c r="B3598"/>
      <c r="C3598"/>
      <c r="D3598"/>
      <c r="E3598"/>
      <c r="F3598"/>
    </row>
    <row r="3599" spans="1:6" ht="15" x14ac:dyDescent="0.25">
      <c r="A3599"/>
      <c r="B3599"/>
      <c r="C3599"/>
      <c r="D3599"/>
      <c r="E3599"/>
      <c r="F3599"/>
    </row>
    <row r="3600" spans="1:6" ht="15" x14ac:dyDescent="0.25">
      <c r="A3600"/>
      <c r="B3600"/>
      <c r="C3600"/>
      <c r="D3600"/>
      <c r="E3600"/>
      <c r="F3600"/>
    </row>
    <row r="3601" spans="1:6" ht="15" x14ac:dyDescent="0.25">
      <c r="A3601"/>
      <c r="B3601"/>
      <c r="C3601"/>
      <c r="D3601"/>
      <c r="E3601"/>
      <c r="F3601"/>
    </row>
    <row r="3602" spans="1:6" ht="15" x14ac:dyDescent="0.25">
      <c r="A3602"/>
      <c r="B3602"/>
      <c r="C3602"/>
      <c r="D3602"/>
      <c r="E3602"/>
      <c r="F3602"/>
    </row>
    <row r="3603" spans="1:6" ht="15" x14ac:dyDescent="0.25">
      <c r="A3603"/>
      <c r="B3603"/>
      <c r="C3603"/>
      <c r="D3603"/>
      <c r="E3603"/>
      <c r="F3603"/>
    </row>
    <row r="3604" spans="1:6" ht="15" x14ac:dyDescent="0.25">
      <c r="A3604"/>
      <c r="B3604"/>
      <c r="C3604"/>
      <c r="D3604"/>
      <c r="E3604"/>
      <c r="F3604"/>
    </row>
    <row r="3605" spans="1:6" ht="15" x14ac:dyDescent="0.25">
      <c r="A3605"/>
      <c r="B3605"/>
      <c r="C3605"/>
      <c r="D3605"/>
      <c r="E3605"/>
      <c r="F3605"/>
    </row>
    <row r="3606" spans="1:6" ht="15" x14ac:dyDescent="0.25">
      <c r="A3606"/>
      <c r="B3606"/>
      <c r="C3606"/>
      <c r="D3606"/>
      <c r="E3606"/>
      <c r="F3606"/>
    </row>
    <row r="3607" spans="1:6" ht="15" x14ac:dyDescent="0.25">
      <c r="A3607"/>
      <c r="B3607"/>
      <c r="C3607"/>
      <c r="D3607"/>
      <c r="E3607"/>
      <c r="F3607"/>
    </row>
    <row r="3608" spans="1:6" ht="15" x14ac:dyDescent="0.25">
      <c r="A3608"/>
      <c r="B3608"/>
      <c r="C3608"/>
      <c r="D3608"/>
      <c r="E3608"/>
      <c r="F3608"/>
    </row>
    <row r="3609" spans="1:6" ht="15" x14ac:dyDescent="0.25">
      <c r="A3609"/>
      <c r="B3609"/>
      <c r="C3609"/>
      <c r="D3609"/>
      <c r="E3609"/>
      <c r="F3609"/>
    </row>
    <row r="3610" spans="1:6" ht="15" x14ac:dyDescent="0.25">
      <c r="A3610"/>
      <c r="B3610"/>
      <c r="C3610"/>
      <c r="D3610"/>
      <c r="E3610"/>
      <c r="F3610"/>
    </row>
    <row r="3611" spans="1:6" ht="15" x14ac:dyDescent="0.25">
      <c r="A3611"/>
      <c r="B3611"/>
      <c r="C3611"/>
      <c r="D3611"/>
      <c r="E3611"/>
      <c r="F3611"/>
    </row>
    <row r="3612" spans="1:6" ht="15" x14ac:dyDescent="0.25">
      <c r="A3612"/>
      <c r="B3612"/>
      <c r="C3612"/>
      <c r="D3612"/>
      <c r="E3612"/>
      <c r="F3612"/>
    </row>
    <row r="3613" spans="1:6" ht="15" x14ac:dyDescent="0.25">
      <c r="A3613"/>
      <c r="B3613"/>
      <c r="C3613"/>
      <c r="D3613"/>
      <c r="E3613"/>
      <c r="F3613"/>
    </row>
    <row r="3614" spans="1:6" ht="15" x14ac:dyDescent="0.25">
      <c r="A3614"/>
      <c r="B3614"/>
      <c r="C3614"/>
      <c r="D3614"/>
      <c r="E3614"/>
      <c r="F3614"/>
    </row>
    <row r="3615" spans="1:6" ht="15" x14ac:dyDescent="0.25">
      <c r="A3615"/>
      <c r="B3615"/>
      <c r="C3615"/>
      <c r="D3615"/>
      <c r="E3615"/>
      <c r="F3615"/>
    </row>
    <row r="3616" spans="1:6" ht="15" x14ac:dyDescent="0.25">
      <c r="A3616"/>
      <c r="B3616"/>
      <c r="C3616"/>
      <c r="D3616"/>
      <c r="E3616"/>
      <c r="F3616"/>
    </row>
    <row r="3617" spans="1:6" ht="15" x14ac:dyDescent="0.25">
      <c r="A3617"/>
      <c r="B3617"/>
      <c r="C3617"/>
      <c r="D3617"/>
      <c r="E3617"/>
      <c r="F3617"/>
    </row>
    <row r="3618" spans="1:6" ht="15" x14ac:dyDescent="0.25">
      <c r="A3618"/>
      <c r="B3618"/>
      <c r="C3618"/>
      <c r="D3618"/>
      <c r="E3618"/>
      <c r="F3618"/>
    </row>
    <row r="3619" spans="1:6" ht="15" x14ac:dyDescent="0.25">
      <c r="A3619"/>
      <c r="B3619"/>
      <c r="C3619"/>
      <c r="D3619"/>
      <c r="E3619"/>
      <c r="F3619"/>
    </row>
    <row r="3620" spans="1:6" ht="15" x14ac:dyDescent="0.25">
      <c r="A3620"/>
      <c r="B3620"/>
      <c r="C3620"/>
      <c r="D3620"/>
      <c r="E3620"/>
      <c r="F3620"/>
    </row>
    <row r="3621" spans="1:6" ht="15" x14ac:dyDescent="0.25">
      <c r="A3621"/>
      <c r="B3621"/>
      <c r="C3621"/>
      <c r="D3621"/>
      <c r="E3621"/>
      <c r="F3621"/>
    </row>
    <row r="3622" spans="1:6" ht="15" x14ac:dyDescent="0.25">
      <c r="A3622"/>
      <c r="B3622"/>
      <c r="C3622"/>
      <c r="D3622"/>
      <c r="E3622"/>
      <c r="F3622"/>
    </row>
    <row r="3623" spans="1:6" ht="15" x14ac:dyDescent="0.25">
      <c r="A3623"/>
      <c r="B3623"/>
      <c r="C3623"/>
      <c r="D3623"/>
      <c r="E3623"/>
      <c r="F3623"/>
    </row>
    <row r="3624" spans="1:6" ht="15" x14ac:dyDescent="0.25">
      <c r="A3624"/>
      <c r="B3624"/>
      <c r="C3624"/>
      <c r="D3624"/>
      <c r="E3624"/>
      <c r="F3624"/>
    </row>
    <row r="3625" spans="1:6" ht="15" x14ac:dyDescent="0.25">
      <c r="A3625"/>
      <c r="B3625"/>
      <c r="C3625"/>
      <c r="D3625"/>
      <c r="E3625"/>
      <c r="F3625"/>
    </row>
    <row r="3626" spans="1:6" ht="15" x14ac:dyDescent="0.25">
      <c r="A3626"/>
      <c r="B3626"/>
      <c r="C3626"/>
      <c r="D3626"/>
      <c r="E3626"/>
      <c r="F3626"/>
    </row>
    <row r="3627" spans="1:6" ht="15" x14ac:dyDescent="0.25">
      <c r="A3627"/>
      <c r="B3627"/>
      <c r="C3627"/>
      <c r="D3627"/>
      <c r="E3627"/>
      <c r="F3627"/>
    </row>
    <row r="3628" spans="1:6" ht="15" x14ac:dyDescent="0.25">
      <c r="A3628"/>
      <c r="B3628"/>
      <c r="C3628"/>
      <c r="D3628"/>
      <c r="E3628"/>
      <c r="F3628"/>
    </row>
    <row r="3629" spans="1:6" ht="15" x14ac:dyDescent="0.25">
      <c r="A3629"/>
      <c r="B3629"/>
      <c r="C3629"/>
      <c r="D3629"/>
      <c r="E3629"/>
      <c r="F3629"/>
    </row>
    <row r="3630" spans="1:6" ht="15" x14ac:dyDescent="0.25">
      <c r="A3630"/>
      <c r="B3630"/>
      <c r="C3630"/>
      <c r="D3630"/>
      <c r="E3630"/>
      <c r="F3630"/>
    </row>
    <row r="3631" spans="1:6" ht="15" x14ac:dyDescent="0.25">
      <c r="A3631"/>
      <c r="B3631"/>
      <c r="C3631"/>
      <c r="D3631"/>
      <c r="E3631"/>
      <c r="F3631"/>
    </row>
    <row r="3632" spans="1:6" ht="15" x14ac:dyDescent="0.25">
      <c r="A3632"/>
      <c r="B3632"/>
      <c r="C3632"/>
      <c r="D3632"/>
      <c r="E3632"/>
      <c r="F3632"/>
    </row>
    <row r="3633" spans="1:6" ht="15" x14ac:dyDescent="0.25">
      <c r="A3633"/>
      <c r="B3633"/>
      <c r="C3633"/>
      <c r="D3633"/>
      <c r="E3633"/>
      <c r="F3633"/>
    </row>
    <row r="3634" spans="1:6" ht="15" x14ac:dyDescent="0.25">
      <c r="A3634"/>
      <c r="B3634"/>
      <c r="C3634"/>
      <c r="D3634"/>
      <c r="E3634"/>
      <c r="F3634"/>
    </row>
    <row r="3635" spans="1:6" ht="15" x14ac:dyDescent="0.25">
      <c r="A3635"/>
      <c r="B3635"/>
      <c r="C3635"/>
      <c r="D3635"/>
      <c r="E3635"/>
      <c r="F3635"/>
    </row>
    <row r="3636" spans="1:6" ht="15" x14ac:dyDescent="0.25">
      <c r="A3636"/>
      <c r="B3636"/>
      <c r="C3636"/>
      <c r="D3636"/>
      <c r="E3636"/>
      <c r="F3636"/>
    </row>
    <row r="3637" spans="1:6" ht="15" x14ac:dyDescent="0.25">
      <c r="A3637"/>
      <c r="B3637"/>
      <c r="C3637"/>
      <c r="D3637"/>
      <c r="E3637"/>
      <c r="F3637"/>
    </row>
    <row r="3638" spans="1:6" ht="15" x14ac:dyDescent="0.25">
      <c r="A3638"/>
      <c r="B3638"/>
      <c r="C3638"/>
      <c r="D3638"/>
      <c r="E3638"/>
      <c r="F3638"/>
    </row>
    <row r="3639" spans="1:6" ht="15" x14ac:dyDescent="0.25">
      <c r="A3639"/>
      <c r="B3639"/>
      <c r="C3639"/>
      <c r="D3639"/>
      <c r="E3639"/>
      <c r="F3639"/>
    </row>
    <row r="3640" spans="1:6" ht="15" x14ac:dyDescent="0.25">
      <c r="A3640"/>
      <c r="B3640"/>
      <c r="C3640"/>
      <c r="D3640"/>
      <c r="E3640"/>
      <c r="F3640"/>
    </row>
    <row r="3641" spans="1:6" ht="15" x14ac:dyDescent="0.25">
      <c r="A3641"/>
      <c r="B3641"/>
      <c r="C3641"/>
      <c r="D3641"/>
      <c r="E3641"/>
      <c r="F3641"/>
    </row>
    <row r="3642" spans="1:6" ht="15" x14ac:dyDescent="0.25">
      <c r="A3642"/>
      <c r="B3642"/>
      <c r="C3642"/>
      <c r="D3642"/>
      <c r="E3642"/>
      <c r="F3642"/>
    </row>
    <row r="3643" spans="1:6" ht="15" x14ac:dyDescent="0.25">
      <c r="A3643"/>
      <c r="B3643"/>
      <c r="C3643"/>
      <c r="D3643"/>
      <c r="E3643"/>
      <c r="F3643"/>
    </row>
    <row r="3644" spans="1:6" ht="15" x14ac:dyDescent="0.25">
      <c r="A3644"/>
      <c r="B3644"/>
      <c r="C3644"/>
      <c r="D3644"/>
      <c r="E3644"/>
      <c r="F3644"/>
    </row>
    <row r="3645" spans="1:6" ht="15" x14ac:dyDescent="0.25">
      <c r="A3645"/>
      <c r="B3645"/>
      <c r="C3645"/>
      <c r="D3645"/>
      <c r="E3645"/>
      <c r="F3645"/>
    </row>
    <row r="3646" spans="1:6" ht="15" x14ac:dyDescent="0.25">
      <c r="A3646"/>
      <c r="B3646"/>
      <c r="C3646"/>
      <c r="D3646"/>
      <c r="E3646"/>
      <c r="F3646"/>
    </row>
    <row r="3647" spans="1:6" ht="15" x14ac:dyDescent="0.25">
      <c r="A3647"/>
      <c r="B3647"/>
      <c r="C3647"/>
      <c r="D3647"/>
      <c r="E3647"/>
      <c r="F3647"/>
    </row>
    <row r="3648" spans="1:6" ht="15" x14ac:dyDescent="0.25">
      <c r="A3648"/>
      <c r="B3648"/>
      <c r="C3648"/>
      <c r="D3648"/>
      <c r="E3648"/>
      <c r="F3648"/>
    </row>
    <row r="3649" spans="1:6" ht="15" x14ac:dyDescent="0.25">
      <c r="A3649"/>
      <c r="B3649"/>
      <c r="C3649"/>
      <c r="D3649"/>
      <c r="E3649"/>
      <c r="F3649"/>
    </row>
    <row r="3650" spans="1:6" ht="15" x14ac:dyDescent="0.25">
      <c r="A3650"/>
      <c r="B3650"/>
      <c r="C3650"/>
      <c r="D3650"/>
      <c r="E3650"/>
      <c r="F3650"/>
    </row>
    <row r="3651" spans="1:6" ht="15" x14ac:dyDescent="0.25">
      <c r="A3651"/>
      <c r="B3651"/>
      <c r="C3651"/>
      <c r="D3651"/>
      <c r="E3651"/>
      <c r="F3651"/>
    </row>
    <row r="3652" spans="1:6" ht="15" x14ac:dyDescent="0.25">
      <c r="A3652"/>
      <c r="B3652"/>
      <c r="C3652"/>
      <c r="D3652"/>
      <c r="E3652"/>
      <c r="F3652"/>
    </row>
    <row r="3653" spans="1:6" ht="15" x14ac:dyDescent="0.25">
      <c r="A3653"/>
      <c r="B3653"/>
      <c r="C3653"/>
      <c r="D3653"/>
      <c r="E3653"/>
      <c r="F3653"/>
    </row>
    <row r="3654" spans="1:6" ht="15" x14ac:dyDescent="0.25">
      <c r="A3654"/>
      <c r="B3654"/>
      <c r="C3654"/>
      <c r="D3654"/>
      <c r="E3654"/>
      <c r="F3654"/>
    </row>
    <row r="3655" spans="1:6" ht="15" x14ac:dyDescent="0.25">
      <c r="A3655"/>
      <c r="B3655"/>
      <c r="C3655"/>
      <c r="D3655"/>
      <c r="E3655"/>
      <c r="F3655"/>
    </row>
    <row r="3656" spans="1:6" ht="15" x14ac:dyDescent="0.25">
      <c r="A3656"/>
      <c r="B3656"/>
      <c r="C3656"/>
      <c r="D3656"/>
      <c r="E3656"/>
      <c r="F3656"/>
    </row>
    <row r="3657" spans="1:6" ht="15" x14ac:dyDescent="0.25">
      <c r="A3657"/>
      <c r="B3657"/>
      <c r="C3657"/>
      <c r="D3657"/>
      <c r="E3657"/>
      <c r="F3657"/>
    </row>
    <row r="3658" spans="1:6" ht="15" x14ac:dyDescent="0.25">
      <c r="A3658"/>
      <c r="B3658"/>
      <c r="C3658"/>
      <c r="D3658"/>
      <c r="E3658"/>
      <c r="F3658"/>
    </row>
    <row r="3659" spans="1:6" ht="15" x14ac:dyDescent="0.25">
      <c r="A3659"/>
      <c r="B3659"/>
      <c r="C3659"/>
      <c r="D3659"/>
      <c r="E3659"/>
      <c r="F3659"/>
    </row>
    <row r="3660" spans="1:6" ht="15" x14ac:dyDescent="0.25">
      <c r="A3660"/>
      <c r="B3660"/>
      <c r="C3660"/>
      <c r="D3660"/>
      <c r="E3660"/>
      <c r="F3660"/>
    </row>
    <row r="3661" spans="1:6" ht="15" x14ac:dyDescent="0.25">
      <c r="A3661"/>
      <c r="B3661"/>
      <c r="C3661"/>
      <c r="D3661"/>
      <c r="E3661"/>
      <c r="F3661"/>
    </row>
    <row r="3662" spans="1:6" ht="15" x14ac:dyDescent="0.25">
      <c r="A3662"/>
      <c r="B3662"/>
      <c r="C3662"/>
      <c r="D3662"/>
      <c r="E3662"/>
      <c r="F3662"/>
    </row>
    <row r="3663" spans="1:6" ht="15" x14ac:dyDescent="0.25">
      <c r="A3663"/>
      <c r="B3663"/>
      <c r="C3663"/>
      <c r="D3663"/>
      <c r="E3663"/>
      <c r="F3663"/>
    </row>
    <row r="3664" spans="1:6" ht="15" x14ac:dyDescent="0.25">
      <c r="A3664"/>
      <c r="B3664"/>
      <c r="C3664"/>
      <c r="D3664"/>
      <c r="E3664"/>
      <c r="F3664"/>
    </row>
    <row r="3665" spans="1:6" ht="15" x14ac:dyDescent="0.25">
      <c r="A3665"/>
      <c r="B3665"/>
      <c r="C3665"/>
      <c r="D3665"/>
      <c r="E3665"/>
      <c r="F3665"/>
    </row>
    <row r="3666" spans="1:6" ht="15" x14ac:dyDescent="0.25">
      <c r="A3666"/>
      <c r="B3666"/>
      <c r="C3666"/>
      <c r="D3666"/>
      <c r="E3666"/>
      <c r="F3666"/>
    </row>
    <row r="3667" spans="1:6" ht="15" x14ac:dyDescent="0.25">
      <c r="A3667"/>
      <c r="B3667"/>
      <c r="C3667"/>
      <c r="D3667"/>
      <c r="E3667"/>
      <c r="F3667"/>
    </row>
    <row r="3668" spans="1:6" ht="15" x14ac:dyDescent="0.25">
      <c r="A3668"/>
      <c r="B3668"/>
      <c r="C3668"/>
      <c r="D3668"/>
      <c r="E3668"/>
      <c r="F3668"/>
    </row>
    <row r="3669" spans="1:6" ht="15" x14ac:dyDescent="0.25">
      <c r="A3669"/>
      <c r="B3669"/>
      <c r="C3669"/>
      <c r="D3669"/>
      <c r="E3669"/>
      <c r="F3669"/>
    </row>
    <row r="3670" spans="1:6" ht="15" x14ac:dyDescent="0.25">
      <c r="A3670"/>
      <c r="B3670"/>
      <c r="C3670"/>
      <c r="D3670"/>
      <c r="E3670"/>
      <c r="F3670"/>
    </row>
    <row r="3671" spans="1:6" ht="15" x14ac:dyDescent="0.25">
      <c r="A3671"/>
      <c r="B3671"/>
      <c r="C3671"/>
      <c r="D3671"/>
      <c r="E3671"/>
      <c r="F3671"/>
    </row>
    <row r="3672" spans="1:6" ht="15" x14ac:dyDescent="0.25">
      <c r="A3672"/>
      <c r="B3672"/>
      <c r="C3672"/>
      <c r="D3672"/>
      <c r="E3672"/>
      <c r="F3672"/>
    </row>
    <row r="3673" spans="1:6" ht="15" x14ac:dyDescent="0.25">
      <c r="A3673"/>
      <c r="B3673"/>
      <c r="C3673"/>
      <c r="D3673"/>
      <c r="E3673"/>
      <c r="F3673"/>
    </row>
    <row r="3674" spans="1:6" ht="15" x14ac:dyDescent="0.25">
      <c r="A3674"/>
      <c r="B3674"/>
      <c r="C3674"/>
      <c r="D3674"/>
      <c r="E3674"/>
      <c r="F3674"/>
    </row>
    <row r="3675" spans="1:6" ht="15" x14ac:dyDescent="0.25">
      <c r="A3675"/>
      <c r="B3675"/>
      <c r="C3675"/>
      <c r="D3675"/>
      <c r="E3675"/>
      <c r="F3675"/>
    </row>
    <row r="3676" spans="1:6" ht="15" x14ac:dyDescent="0.25">
      <c r="A3676"/>
      <c r="B3676"/>
      <c r="C3676"/>
      <c r="D3676"/>
      <c r="E3676"/>
      <c r="F3676"/>
    </row>
    <row r="3677" spans="1:6" ht="15" x14ac:dyDescent="0.25">
      <c r="A3677"/>
      <c r="B3677"/>
      <c r="C3677"/>
      <c r="D3677"/>
      <c r="E3677"/>
      <c r="F3677"/>
    </row>
    <row r="3678" spans="1:6" ht="15" x14ac:dyDescent="0.25">
      <c r="A3678"/>
      <c r="B3678"/>
      <c r="C3678"/>
      <c r="D3678"/>
      <c r="E3678"/>
      <c r="F3678"/>
    </row>
    <row r="3679" spans="1:6" ht="15" x14ac:dyDescent="0.25">
      <c r="A3679"/>
      <c r="B3679"/>
      <c r="C3679"/>
      <c r="D3679"/>
      <c r="E3679"/>
      <c r="F3679"/>
    </row>
    <row r="3680" spans="1:6" ht="15" x14ac:dyDescent="0.25">
      <c r="A3680"/>
      <c r="B3680"/>
      <c r="C3680"/>
      <c r="D3680"/>
      <c r="E3680"/>
      <c r="F3680"/>
    </row>
    <row r="3681" spans="1:6" ht="15" x14ac:dyDescent="0.25">
      <c r="A3681"/>
      <c r="B3681"/>
      <c r="C3681"/>
      <c r="D3681"/>
      <c r="E3681"/>
      <c r="F3681"/>
    </row>
    <row r="3682" spans="1:6" ht="15" x14ac:dyDescent="0.25">
      <c r="A3682"/>
      <c r="B3682"/>
      <c r="C3682"/>
      <c r="D3682"/>
      <c r="E3682"/>
      <c r="F3682"/>
    </row>
    <row r="3683" spans="1:6" ht="15" x14ac:dyDescent="0.25">
      <c r="A3683"/>
      <c r="B3683"/>
      <c r="C3683"/>
      <c r="D3683"/>
      <c r="E3683"/>
      <c r="F3683"/>
    </row>
    <row r="3684" spans="1:6" ht="15" x14ac:dyDescent="0.25">
      <c r="A3684"/>
      <c r="B3684"/>
      <c r="C3684"/>
      <c r="D3684"/>
      <c r="E3684"/>
      <c r="F3684"/>
    </row>
    <row r="3685" spans="1:6" ht="15" x14ac:dyDescent="0.25">
      <c r="A3685"/>
      <c r="B3685"/>
      <c r="C3685"/>
      <c r="D3685"/>
      <c r="E3685"/>
      <c r="F3685"/>
    </row>
    <row r="3686" spans="1:6" ht="15" x14ac:dyDescent="0.25">
      <c r="A3686"/>
      <c r="B3686"/>
      <c r="C3686"/>
      <c r="D3686"/>
      <c r="E3686"/>
      <c r="F3686"/>
    </row>
    <row r="3687" spans="1:6" ht="15" x14ac:dyDescent="0.25">
      <c r="A3687"/>
      <c r="B3687"/>
      <c r="C3687"/>
      <c r="D3687"/>
      <c r="E3687"/>
      <c r="F3687"/>
    </row>
    <row r="3688" spans="1:6" ht="15" x14ac:dyDescent="0.25">
      <c r="A3688"/>
      <c r="B3688"/>
      <c r="C3688"/>
      <c r="D3688"/>
      <c r="E3688"/>
      <c r="F3688"/>
    </row>
    <row r="3689" spans="1:6" ht="15" x14ac:dyDescent="0.25">
      <c r="A3689"/>
      <c r="B3689"/>
      <c r="C3689"/>
      <c r="D3689"/>
      <c r="E3689"/>
      <c r="F3689"/>
    </row>
    <row r="3690" spans="1:6" ht="15" x14ac:dyDescent="0.25">
      <c r="A3690"/>
      <c r="B3690"/>
      <c r="C3690"/>
      <c r="D3690"/>
      <c r="E3690"/>
      <c r="F3690"/>
    </row>
    <row r="3691" spans="1:6" ht="15" x14ac:dyDescent="0.25">
      <c r="A3691"/>
      <c r="B3691"/>
      <c r="C3691"/>
      <c r="D3691"/>
      <c r="E3691"/>
      <c r="F3691"/>
    </row>
    <row r="3692" spans="1:6" ht="15" x14ac:dyDescent="0.25">
      <c r="A3692"/>
      <c r="B3692"/>
      <c r="C3692"/>
      <c r="D3692"/>
      <c r="E3692"/>
      <c r="F3692"/>
    </row>
    <row r="3693" spans="1:6" ht="15" x14ac:dyDescent="0.25">
      <c r="A3693"/>
      <c r="B3693"/>
      <c r="C3693"/>
      <c r="D3693"/>
      <c r="E3693"/>
      <c r="F3693"/>
    </row>
    <row r="3694" spans="1:6" ht="15" x14ac:dyDescent="0.25">
      <c r="A3694"/>
      <c r="B3694"/>
      <c r="C3694"/>
      <c r="D3694"/>
      <c r="E3694"/>
      <c r="F3694"/>
    </row>
    <row r="3695" spans="1:6" ht="15" x14ac:dyDescent="0.25">
      <c r="A3695"/>
      <c r="B3695"/>
      <c r="C3695"/>
      <c r="D3695"/>
      <c r="E3695"/>
      <c r="F3695"/>
    </row>
    <row r="3696" spans="1:6" ht="15" x14ac:dyDescent="0.25">
      <c r="A3696"/>
      <c r="B3696"/>
      <c r="C3696"/>
      <c r="D3696"/>
      <c r="E3696"/>
      <c r="F3696"/>
    </row>
    <row r="3697" spans="1:6" ht="15" x14ac:dyDescent="0.25">
      <c r="A3697"/>
      <c r="B3697"/>
      <c r="C3697"/>
      <c r="D3697"/>
      <c r="E3697"/>
      <c r="F3697"/>
    </row>
    <row r="3698" spans="1:6" ht="15" x14ac:dyDescent="0.25">
      <c r="A3698"/>
      <c r="B3698"/>
      <c r="C3698"/>
      <c r="D3698"/>
      <c r="E3698"/>
      <c r="F3698"/>
    </row>
    <row r="3699" spans="1:6" ht="15" x14ac:dyDescent="0.25">
      <c r="A3699"/>
      <c r="B3699"/>
      <c r="C3699"/>
      <c r="D3699"/>
      <c r="E3699"/>
      <c r="F3699"/>
    </row>
    <row r="3700" spans="1:6" ht="15" x14ac:dyDescent="0.25">
      <c r="A3700"/>
      <c r="B3700"/>
      <c r="C3700"/>
      <c r="D3700"/>
      <c r="E3700"/>
      <c r="F3700"/>
    </row>
    <row r="3701" spans="1:6" ht="15" x14ac:dyDescent="0.25">
      <c r="A3701"/>
      <c r="B3701"/>
      <c r="C3701"/>
      <c r="D3701"/>
      <c r="E3701"/>
      <c r="F3701"/>
    </row>
    <row r="3702" spans="1:6" ht="15" x14ac:dyDescent="0.25">
      <c r="A3702"/>
      <c r="B3702"/>
      <c r="C3702"/>
      <c r="D3702"/>
      <c r="E3702"/>
      <c r="F3702"/>
    </row>
    <row r="3703" spans="1:6" ht="15" x14ac:dyDescent="0.25">
      <c r="A3703"/>
      <c r="B3703"/>
      <c r="C3703"/>
      <c r="D3703"/>
      <c r="E3703"/>
      <c r="F3703"/>
    </row>
    <row r="3704" spans="1:6" ht="15" x14ac:dyDescent="0.25">
      <c r="A3704"/>
      <c r="B3704"/>
      <c r="C3704"/>
      <c r="D3704"/>
      <c r="E3704"/>
      <c r="F3704"/>
    </row>
    <row r="3705" spans="1:6" ht="15" x14ac:dyDescent="0.25">
      <c r="A3705"/>
      <c r="B3705"/>
      <c r="C3705"/>
      <c r="D3705"/>
      <c r="E3705"/>
      <c r="F3705"/>
    </row>
    <row r="3706" spans="1:6" ht="15" x14ac:dyDescent="0.25">
      <c r="A3706"/>
      <c r="B3706"/>
      <c r="C3706"/>
      <c r="D3706"/>
      <c r="E3706"/>
      <c r="F3706"/>
    </row>
    <row r="3707" spans="1:6" ht="15" x14ac:dyDescent="0.25">
      <c r="A3707"/>
      <c r="B3707"/>
      <c r="C3707"/>
      <c r="D3707"/>
      <c r="E3707"/>
      <c r="F3707"/>
    </row>
    <row r="3708" spans="1:6" ht="15" x14ac:dyDescent="0.25">
      <c r="A3708"/>
      <c r="B3708"/>
      <c r="C3708"/>
      <c r="D3708"/>
      <c r="E3708"/>
      <c r="F3708"/>
    </row>
    <row r="3709" spans="1:6" ht="15" x14ac:dyDescent="0.25">
      <c r="A3709"/>
      <c r="B3709"/>
      <c r="C3709"/>
      <c r="D3709"/>
      <c r="E3709"/>
      <c r="F3709"/>
    </row>
    <row r="3710" spans="1:6" ht="15" x14ac:dyDescent="0.25">
      <c r="A3710"/>
      <c r="B3710"/>
      <c r="C3710"/>
      <c r="D3710"/>
      <c r="E3710"/>
      <c r="F3710"/>
    </row>
    <row r="3711" spans="1:6" ht="15" x14ac:dyDescent="0.25">
      <c r="A3711"/>
      <c r="B3711"/>
      <c r="C3711"/>
      <c r="D3711"/>
      <c r="E3711"/>
      <c r="F3711"/>
    </row>
    <row r="3712" spans="1:6" ht="15" x14ac:dyDescent="0.25">
      <c r="A3712"/>
      <c r="B3712"/>
      <c r="C3712"/>
      <c r="D3712"/>
      <c r="E3712"/>
      <c r="F3712"/>
    </row>
    <row r="3713" spans="1:6" ht="15" x14ac:dyDescent="0.25">
      <c r="A3713"/>
      <c r="B3713"/>
      <c r="C3713"/>
      <c r="D3713"/>
      <c r="E3713"/>
      <c r="F3713"/>
    </row>
    <row r="3714" spans="1:6" ht="15" x14ac:dyDescent="0.25">
      <c r="A3714"/>
      <c r="B3714"/>
      <c r="C3714"/>
      <c r="D3714"/>
      <c r="E3714"/>
      <c r="F3714"/>
    </row>
    <row r="3715" spans="1:6" ht="15" x14ac:dyDescent="0.25">
      <c r="A3715"/>
      <c r="B3715"/>
      <c r="C3715"/>
      <c r="D3715"/>
      <c r="E3715"/>
      <c r="F3715"/>
    </row>
    <row r="3716" spans="1:6" ht="15" x14ac:dyDescent="0.25">
      <c r="A3716"/>
      <c r="B3716"/>
      <c r="C3716"/>
      <c r="D3716"/>
      <c r="E3716"/>
      <c r="F3716"/>
    </row>
    <row r="3717" spans="1:6" ht="15" x14ac:dyDescent="0.25">
      <c r="A3717"/>
      <c r="B3717"/>
      <c r="C3717"/>
      <c r="D3717"/>
      <c r="E3717"/>
      <c r="F3717"/>
    </row>
    <row r="3718" spans="1:6" ht="15" x14ac:dyDescent="0.25">
      <c r="A3718"/>
      <c r="B3718"/>
      <c r="C3718"/>
      <c r="D3718"/>
      <c r="E3718"/>
      <c r="F3718"/>
    </row>
    <row r="3719" spans="1:6" ht="15" x14ac:dyDescent="0.25">
      <c r="A3719"/>
      <c r="B3719"/>
      <c r="C3719"/>
      <c r="D3719"/>
      <c r="E3719"/>
      <c r="F3719"/>
    </row>
    <row r="3720" spans="1:6" ht="15" x14ac:dyDescent="0.25">
      <c r="A3720"/>
      <c r="B3720"/>
      <c r="C3720"/>
      <c r="D3720"/>
      <c r="E3720"/>
      <c r="F3720"/>
    </row>
    <row r="3721" spans="1:6" ht="15" x14ac:dyDescent="0.25">
      <c r="A3721"/>
      <c r="B3721"/>
      <c r="C3721"/>
      <c r="D3721"/>
      <c r="E3721"/>
      <c r="F3721"/>
    </row>
    <row r="3722" spans="1:6" ht="15" x14ac:dyDescent="0.25">
      <c r="A3722"/>
      <c r="B3722"/>
      <c r="C3722"/>
      <c r="D3722"/>
      <c r="E3722"/>
      <c r="F3722"/>
    </row>
    <row r="3723" spans="1:6" ht="15" x14ac:dyDescent="0.25">
      <c r="A3723"/>
      <c r="B3723"/>
      <c r="C3723"/>
      <c r="D3723"/>
      <c r="E3723"/>
      <c r="F3723"/>
    </row>
    <row r="3724" spans="1:6" ht="15" x14ac:dyDescent="0.25">
      <c r="A3724"/>
      <c r="B3724"/>
      <c r="C3724"/>
      <c r="D3724"/>
      <c r="E3724"/>
      <c r="F3724"/>
    </row>
    <row r="3725" spans="1:6" ht="15" x14ac:dyDescent="0.25">
      <c r="A3725"/>
      <c r="B3725"/>
      <c r="C3725"/>
      <c r="D3725"/>
      <c r="E3725"/>
      <c r="F3725"/>
    </row>
    <row r="3726" spans="1:6" ht="15" x14ac:dyDescent="0.25">
      <c r="A3726"/>
      <c r="B3726"/>
      <c r="C3726"/>
      <c r="D3726"/>
      <c r="E3726"/>
      <c r="F3726"/>
    </row>
    <row r="3727" spans="1:6" ht="15" x14ac:dyDescent="0.25">
      <c r="A3727"/>
      <c r="B3727"/>
      <c r="C3727"/>
      <c r="D3727"/>
      <c r="E3727"/>
      <c r="F3727"/>
    </row>
    <row r="3728" spans="1:6" ht="15" x14ac:dyDescent="0.25">
      <c r="A3728"/>
      <c r="B3728"/>
      <c r="C3728"/>
      <c r="D3728"/>
      <c r="E3728"/>
      <c r="F3728"/>
    </row>
    <row r="3729" spans="1:6" ht="15" x14ac:dyDescent="0.25">
      <c r="A3729"/>
      <c r="B3729"/>
      <c r="C3729"/>
      <c r="D3729"/>
      <c r="E3729"/>
      <c r="F3729"/>
    </row>
    <row r="3730" spans="1:6" ht="15" x14ac:dyDescent="0.25">
      <c r="A3730"/>
      <c r="B3730"/>
      <c r="C3730"/>
      <c r="D3730"/>
      <c r="E3730"/>
      <c r="F3730"/>
    </row>
    <row r="3731" spans="1:6" ht="15" x14ac:dyDescent="0.25">
      <c r="A3731"/>
      <c r="B3731"/>
      <c r="C3731"/>
      <c r="D3731"/>
      <c r="E3731"/>
      <c r="F3731"/>
    </row>
    <row r="3732" spans="1:6" ht="15" x14ac:dyDescent="0.25">
      <c r="A3732"/>
      <c r="B3732"/>
      <c r="C3732"/>
      <c r="D3732"/>
      <c r="E3732"/>
      <c r="F3732"/>
    </row>
    <row r="3733" spans="1:6" ht="15" x14ac:dyDescent="0.25">
      <c r="A3733"/>
      <c r="B3733"/>
      <c r="C3733"/>
      <c r="D3733"/>
      <c r="E3733"/>
      <c r="F3733"/>
    </row>
    <row r="3734" spans="1:6" ht="15" x14ac:dyDescent="0.25">
      <c r="A3734"/>
      <c r="B3734"/>
      <c r="C3734"/>
      <c r="D3734"/>
      <c r="E3734"/>
      <c r="F3734"/>
    </row>
    <row r="3735" spans="1:6" ht="15" x14ac:dyDescent="0.25">
      <c r="A3735"/>
      <c r="B3735"/>
      <c r="C3735"/>
      <c r="D3735"/>
      <c r="E3735"/>
      <c r="F3735"/>
    </row>
    <row r="3736" spans="1:6" ht="15" x14ac:dyDescent="0.25">
      <c r="A3736"/>
      <c r="B3736"/>
      <c r="C3736"/>
      <c r="D3736"/>
      <c r="E3736"/>
      <c r="F3736"/>
    </row>
    <row r="3737" spans="1:6" ht="15" x14ac:dyDescent="0.25">
      <c r="A3737"/>
      <c r="B3737"/>
      <c r="C3737"/>
      <c r="D3737"/>
      <c r="E3737"/>
      <c r="F3737"/>
    </row>
    <row r="3738" spans="1:6" ht="15" x14ac:dyDescent="0.25">
      <c r="A3738"/>
      <c r="B3738"/>
      <c r="C3738"/>
      <c r="D3738"/>
      <c r="E3738"/>
      <c r="F3738"/>
    </row>
    <row r="3739" spans="1:6" ht="15" x14ac:dyDescent="0.25">
      <c r="A3739"/>
      <c r="B3739"/>
      <c r="C3739"/>
      <c r="D3739"/>
      <c r="E3739"/>
      <c r="F3739"/>
    </row>
    <row r="3740" spans="1:6" ht="15" x14ac:dyDescent="0.25">
      <c r="A3740"/>
      <c r="B3740"/>
      <c r="C3740"/>
      <c r="D3740"/>
      <c r="E3740"/>
      <c r="F3740"/>
    </row>
    <row r="3741" spans="1:6" ht="15" x14ac:dyDescent="0.25">
      <c r="A3741"/>
      <c r="B3741"/>
      <c r="C3741"/>
      <c r="D3741"/>
      <c r="E3741"/>
      <c r="F3741"/>
    </row>
    <row r="3742" spans="1:6" ht="15" x14ac:dyDescent="0.25">
      <c r="A3742"/>
      <c r="B3742"/>
      <c r="C3742"/>
      <c r="D3742"/>
      <c r="E3742"/>
      <c r="F3742"/>
    </row>
    <row r="3743" spans="1:6" ht="15" x14ac:dyDescent="0.25">
      <c r="A3743"/>
      <c r="B3743"/>
      <c r="C3743"/>
      <c r="D3743"/>
      <c r="E3743"/>
      <c r="F3743"/>
    </row>
    <row r="3744" spans="1:6" ht="15" x14ac:dyDescent="0.25">
      <c r="A3744"/>
      <c r="B3744"/>
      <c r="C3744"/>
      <c r="D3744"/>
      <c r="E3744"/>
      <c r="F3744"/>
    </row>
    <row r="3745" spans="1:6" ht="15" x14ac:dyDescent="0.25">
      <c r="A3745"/>
      <c r="B3745"/>
      <c r="C3745"/>
      <c r="D3745"/>
      <c r="E3745"/>
      <c r="F3745"/>
    </row>
    <row r="3746" spans="1:6" ht="15" x14ac:dyDescent="0.25">
      <c r="A3746"/>
      <c r="B3746"/>
      <c r="C3746"/>
      <c r="D3746"/>
      <c r="E3746"/>
      <c r="F3746"/>
    </row>
    <row r="3747" spans="1:6" ht="15" x14ac:dyDescent="0.25">
      <c r="A3747"/>
      <c r="B3747"/>
      <c r="C3747"/>
      <c r="D3747"/>
      <c r="E3747"/>
      <c r="F3747"/>
    </row>
    <row r="3748" spans="1:6" ht="15" x14ac:dyDescent="0.25">
      <c r="A3748"/>
      <c r="B3748"/>
      <c r="C3748"/>
      <c r="D3748"/>
      <c r="E3748"/>
      <c r="F3748"/>
    </row>
    <row r="3749" spans="1:6" ht="15" x14ac:dyDescent="0.25">
      <c r="A3749"/>
      <c r="B3749"/>
      <c r="C3749"/>
      <c r="D3749"/>
      <c r="E3749"/>
      <c r="F3749"/>
    </row>
    <row r="3750" spans="1:6" ht="15" x14ac:dyDescent="0.25">
      <c r="A3750"/>
      <c r="B3750"/>
      <c r="C3750"/>
      <c r="D3750"/>
      <c r="E3750"/>
      <c r="F3750"/>
    </row>
    <row r="3751" spans="1:6" ht="15" x14ac:dyDescent="0.25">
      <c r="A3751"/>
      <c r="B3751"/>
      <c r="C3751"/>
      <c r="D3751"/>
      <c r="E3751"/>
      <c r="F3751"/>
    </row>
    <row r="3752" spans="1:6" ht="15" x14ac:dyDescent="0.25">
      <c r="A3752"/>
      <c r="B3752"/>
      <c r="C3752"/>
      <c r="D3752"/>
      <c r="E3752"/>
      <c r="F3752"/>
    </row>
    <row r="3753" spans="1:6" ht="15" x14ac:dyDescent="0.25">
      <c r="A3753"/>
      <c r="B3753"/>
      <c r="C3753"/>
      <c r="D3753"/>
      <c r="E3753"/>
      <c r="F3753"/>
    </row>
    <row r="3754" spans="1:6" ht="15" x14ac:dyDescent="0.25">
      <c r="A3754"/>
      <c r="B3754"/>
      <c r="C3754"/>
      <c r="D3754"/>
      <c r="E3754"/>
      <c r="F3754"/>
    </row>
    <row r="3755" spans="1:6" ht="15" x14ac:dyDescent="0.25">
      <c r="A3755"/>
      <c r="B3755"/>
      <c r="C3755"/>
      <c r="D3755"/>
      <c r="E3755"/>
      <c r="F3755"/>
    </row>
    <row r="3756" spans="1:6" ht="15" x14ac:dyDescent="0.25">
      <c r="A3756"/>
      <c r="B3756"/>
      <c r="C3756"/>
      <c r="D3756"/>
      <c r="E3756"/>
      <c r="F3756"/>
    </row>
    <row r="3757" spans="1:6" ht="15" x14ac:dyDescent="0.25">
      <c r="A3757"/>
      <c r="B3757"/>
      <c r="C3757"/>
      <c r="D3757"/>
      <c r="E3757"/>
      <c r="F3757"/>
    </row>
    <row r="3758" spans="1:6" ht="15" x14ac:dyDescent="0.25">
      <c r="A3758"/>
      <c r="B3758"/>
      <c r="C3758"/>
      <c r="D3758"/>
      <c r="E3758"/>
      <c r="F3758"/>
    </row>
    <row r="3759" spans="1:6" ht="15" x14ac:dyDescent="0.25">
      <c r="A3759"/>
      <c r="B3759"/>
      <c r="C3759"/>
      <c r="D3759"/>
      <c r="E3759"/>
      <c r="F3759"/>
    </row>
    <row r="3760" spans="1:6" ht="15" x14ac:dyDescent="0.25">
      <c r="A3760"/>
      <c r="B3760"/>
      <c r="C3760"/>
      <c r="D3760"/>
      <c r="E3760"/>
      <c r="F3760"/>
    </row>
    <row r="3761" spans="1:6" ht="15" x14ac:dyDescent="0.25">
      <c r="A3761"/>
      <c r="B3761"/>
      <c r="C3761"/>
      <c r="D3761"/>
      <c r="E3761"/>
      <c r="F3761"/>
    </row>
    <row r="3762" spans="1:6" ht="15" x14ac:dyDescent="0.25">
      <c r="A3762"/>
      <c r="B3762"/>
      <c r="C3762"/>
      <c r="D3762"/>
      <c r="E3762"/>
      <c r="F3762"/>
    </row>
    <row r="3763" spans="1:6" ht="15" x14ac:dyDescent="0.25">
      <c r="A3763"/>
      <c r="B3763"/>
      <c r="C3763"/>
      <c r="D3763"/>
      <c r="E3763"/>
      <c r="F3763"/>
    </row>
    <row r="3764" spans="1:6" ht="15" x14ac:dyDescent="0.25">
      <c r="A3764"/>
      <c r="B3764"/>
      <c r="C3764"/>
      <c r="D3764"/>
      <c r="E3764"/>
      <c r="F3764"/>
    </row>
    <row r="3765" spans="1:6" ht="15" x14ac:dyDescent="0.25">
      <c r="A3765"/>
      <c r="B3765"/>
      <c r="C3765"/>
      <c r="D3765"/>
      <c r="E3765"/>
      <c r="F3765"/>
    </row>
    <row r="3766" spans="1:6" ht="15" x14ac:dyDescent="0.25">
      <c r="A3766"/>
      <c r="B3766"/>
      <c r="C3766"/>
      <c r="D3766"/>
      <c r="E3766"/>
      <c r="F3766"/>
    </row>
    <row r="3767" spans="1:6" ht="15" x14ac:dyDescent="0.25">
      <c r="A3767"/>
      <c r="B3767"/>
      <c r="C3767"/>
      <c r="D3767"/>
      <c r="E3767"/>
      <c r="F3767"/>
    </row>
    <row r="3768" spans="1:6" ht="15" x14ac:dyDescent="0.25">
      <c r="A3768"/>
      <c r="B3768"/>
      <c r="C3768"/>
      <c r="D3768"/>
      <c r="E3768"/>
      <c r="F3768"/>
    </row>
    <row r="3769" spans="1:6" ht="15" x14ac:dyDescent="0.25">
      <c r="A3769"/>
      <c r="B3769"/>
      <c r="C3769"/>
      <c r="D3769"/>
      <c r="E3769"/>
      <c r="F3769"/>
    </row>
    <row r="3770" spans="1:6" ht="15" x14ac:dyDescent="0.25">
      <c r="A3770"/>
      <c r="B3770"/>
      <c r="C3770"/>
      <c r="D3770"/>
      <c r="E3770"/>
      <c r="F3770"/>
    </row>
    <row r="3771" spans="1:6" ht="15" x14ac:dyDescent="0.25">
      <c r="A3771"/>
      <c r="B3771"/>
      <c r="C3771"/>
      <c r="D3771"/>
      <c r="E3771"/>
      <c r="F3771"/>
    </row>
    <row r="3772" spans="1:6" ht="15" x14ac:dyDescent="0.25">
      <c r="A3772"/>
      <c r="B3772"/>
      <c r="C3772"/>
      <c r="D3772"/>
      <c r="E3772"/>
      <c r="F3772"/>
    </row>
    <row r="3773" spans="1:6" ht="15" x14ac:dyDescent="0.25">
      <c r="A3773"/>
      <c r="B3773"/>
      <c r="C3773"/>
      <c r="D3773"/>
      <c r="E3773"/>
      <c r="F3773"/>
    </row>
    <row r="3774" spans="1:6" ht="15" x14ac:dyDescent="0.25">
      <c r="A3774"/>
      <c r="B3774"/>
      <c r="C3774"/>
      <c r="D3774"/>
      <c r="E3774"/>
      <c r="F3774"/>
    </row>
    <row r="3775" spans="1:6" ht="15" x14ac:dyDescent="0.25">
      <c r="A3775"/>
      <c r="B3775"/>
      <c r="C3775"/>
      <c r="D3775"/>
      <c r="E3775"/>
      <c r="F3775"/>
    </row>
    <row r="3776" spans="1:6" ht="15" x14ac:dyDescent="0.25">
      <c r="A3776"/>
      <c r="B3776"/>
      <c r="C3776"/>
      <c r="D3776"/>
      <c r="E3776"/>
      <c r="F3776"/>
    </row>
    <row r="3777" spans="1:6" ht="15" x14ac:dyDescent="0.25">
      <c r="A3777"/>
      <c r="B3777"/>
      <c r="C3777"/>
      <c r="D3777"/>
      <c r="E3777"/>
      <c r="F3777"/>
    </row>
    <row r="3778" spans="1:6" ht="15" x14ac:dyDescent="0.25">
      <c r="A3778"/>
      <c r="B3778"/>
      <c r="C3778"/>
      <c r="D3778"/>
      <c r="E3778"/>
      <c r="F3778"/>
    </row>
    <row r="3779" spans="1:6" ht="15" x14ac:dyDescent="0.25">
      <c r="A3779"/>
      <c r="B3779"/>
      <c r="C3779"/>
      <c r="D3779"/>
      <c r="E3779"/>
      <c r="F3779"/>
    </row>
    <row r="3780" spans="1:6" ht="15" x14ac:dyDescent="0.25">
      <c r="A3780"/>
      <c r="B3780"/>
      <c r="C3780"/>
      <c r="D3780"/>
      <c r="E3780"/>
      <c r="F3780"/>
    </row>
    <row r="3781" spans="1:6" ht="15" x14ac:dyDescent="0.25">
      <c r="A3781"/>
      <c r="B3781"/>
      <c r="C3781"/>
      <c r="D3781"/>
      <c r="E3781"/>
      <c r="F3781"/>
    </row>
    <row r="3782" spans="1:6" ht="15" x14ac:dyDescent="0.25">
      <c r="A3782"/>
      <c r="B3782"/>
      <c r="C3782"/>
      <c r="D3782"/>
      <c r="E3782"/>
      <c r="F3782"/>
    </row>
    <row r="3783" spans="1:6" ht="15" x14ac:dyDescent="0.25">
      <c r="A3783"/>
      <c r="B3783"/>
      <c r="C3783"/>
      <c r="D3783"/>
      <c r="E3783"/>
      <c r="F3783"/>
    </row>
    <row r="3784" spans="1:6" ht="15" x14ac:dyDescent="0.25">
      <c r="A3784"/>
      <c r="B3784"/>
      <c r="C3784"/>
      <c r="D3784"/>
      <c r="E3784"/>
      <c r="F3784"/>
    </row>
    <row r="3785" spans="1:6" ht="15" x14ac:dyDescent="0.25">
      <c r="A3785"/>
      <c r="B3785"/>
      <c r="C3785"/>
      <c r="D3785"/>
      <c r="E3785"/>
      <c r="F3785"/>
    </row>
    <row r="3786" spans="1:6" ht="15" x14ac:dyDescent="0.25">
      <c r="A3786"/>
      <c r="B3786"/>
      <c r="C3786"/>
      <c r="D3786"/>
      <c r="E3786"/>
      <c r="F3786"/>
    </row>
    <row r="3787" spans="1:6" ht="15" x14ac:dyDescent="0.25">
      <c r="A3787"/>
      <c r="B3787"/>
      <c r="C3787"/>
      <c r="D3787"/>
      <c r="E3787"/>
      <c r="F3787"/>
    </row>
    <row r="3788" spans="1:6" ht="15" x14ac:dyDescent="0.25">
      <c r="A3788"/>
      <c r="B3788"/>
      <c r="C3788"/>
      <c r="D3788"/>
      <c r="E3788"/>
      <c r="F3788"/>
    </row>
    <row r="3789" spans="1:6" ht="15" x14ac:dyDescent="0.25">
      <c r="A3789"/>
      <c r="B3789"/>
      <c r="C3789"/>
      <c r="D3789"/>
      <c r="E3789"/>
      <c r="F3789"/>
    </row>
    <row r="3790" spans="1:6" ht="15" x14ac:dyDescent="0.25">
      <c r="A3790"/>
      <c r="B3790"/>
      <c r="C3790"/>
      <c r="D3790"/>
      <c r="E3790"/>
      <c r="F3790"/>
    </row>
    <row r="3791" spans="1:6" ht="15" x14ac:dyDescent="0.25">
      <c r="A3791"/>
      <c r="B3791"/>
      <c r="C3791"/>
      <c r="D3791"/>
      <c r="E3791"/>
      <c r="F3791"/>
    </row>
    <row r="3792" spans="1:6" ht="15" x14ac:dyDescent="0.25">
      <c r="A3792"/>
      <c r="B3792"/>
      <c r="C3792"/>
      <c r="D3792"/>
      <c r="E3792"/>
      <c r="F3792"/>
    </row>
    <row r="3793" spans="1:6" ht="15" x14ac:dyDescent="0.25">
      <c r="A3793"/>
      <c r="B3793"/>
      <c r="C3793"/>
      <c r="D3793"/>
      <c r="E3793"/>
      <c r="F3793"/>
    </row>
    <row r="3794" spans="1:6" ht="15" x14ac:dyDescent="0.25">
      <c r="A3794"/>
      <c r="B3794"/>
      <c r="C3794"/>
      <c r="D3794"/>
      <c r="E3794"/>
      <c r="F3794"/>
    </row>
    <row r="3795" spans="1:6" ht="15" x14ac:dyDescent="0.25">
      <c r="A3795"/>
      <c r="B3795"/>
      <c r="C3795"/>
      <c r="D3795"/>
      <c r="E3795"/>
      <c r="F3795"/>
    </row>
    <row r="3796" spans="1:6" ht="15" x14ac:dyDescent="0.25">
      <c r="A3796"/>
      <c r="B3796"/>
      <c r="C3796"/>
      <c r="D3796"/>
      <c r="E3796"/>
      <c r="F3796"/>
    </row>
    <row r="3797" spans="1:6" ht="15" x14ac:dyDescent="0.25">
      <c r="A3797"/>
      <c r="B3797"/>
      <c r="C3797"/>
      <c r="D3797"/>
      <c r="E3797"/>
      <c r="F3797"/>
    </row>
    <row r="3798" spans="1:6" ht="15" x14ac:dyDescent="0.25">
      <c r="A3798"/>
      <c r="B3798"/>
      <c r="C3798"/>
      <c r="D3798"/>
      <c r="E3798"/>
      <c r="F3798"/>
    </row>
    <row r="3799" spans="1:6" ht="15" x14ac:dyDescent="0.25">
      <c r="A3799"/>
      <c r="B3799"/>
      <c r="C3799"/>
      <c r="D3799"/>
      <c r="E3799"/>
      <c r="F3799"/>
    </row>
    <row r="3800" spans="1:6" ht="15" x14ac:dyDescent="0.25">
      <c r="A3800"/>
      <c r="B3800"/>
      <c r="C3800"/>
      <c r="D3800"/>
      <c r="E3800"/>
      <c r="F3800"/>
    </row>
    <row r="3801" spans="1:6" ht="15" x14ac:dyDescent="0.25">
      <c r="A3801"/>
      <c r="B3801"/>
      <c r="C3801"/>
      <c r="D3801"/>
      <c r="E3801"/>
      <c r="F3801"/>
    </row>
    <row r="3802" spans="1:6" ht="15" x14ac:dyDescent="0.25">
      <c r="A3802"/>
      <c r="B3802"/>
      <c r="C3802"/>
      <c r="D3802"/>
      <c r="E3802"/>
      <c r="F3802"/>
    </row>
    <row r="3803" spans="1:6" ht="15" x14ac:dyDescent="0.25">
      <c r="A3803"/>
      <c r="B3803"/>
      <c r="C3803"/>
      <c r="D3803"/>
      <c r="E3803"/>
      <c r="F3803"/>
    </row>
    <row r="3804" spans="1:6" ht="15" x14ac:dyDescent="0.25">
      <c r="A3804"/>
      <c r="B3804"/>
      <c r="C3804"/>
      <c r="D3804"/>
      <c r="E3804"/>
      <c r="F3804"/>
    </row>
    <row r="3805" spans="1:6" ht="15" x14ac:dyDescent="0.25">
      <c r="A3805"/>
      <c r="B3805"/>
      <c r="C3805"/>
      <c r="D3805"/>
      <c r="E3805"/>
      <c r="F3805"/>
    </row>
    <row r="3806" spans="1:6" ht="15" x14ac:dyDescent="0.25">
      <c r="A3806"/>
      <c r="B3806"/>
      <c r="C3806"/>
      <c r="D3806"/>
      <c r="E3806"/>
      <c r="F3806"/>
    </row>
    <row r="3807" spans="1:6" ht="15" x14ac:dyDescent="0.25">
      <c r="A3807"/>
      <c r="B3807"/>
      <c r="C3807"/>
      <c r="D3807"/>
      <c r="E3807"/>
      <c r="F3807"/>
    </row>
    <row r="3808" spans="1:6" ht="15" x14ac:dyDescent="0.25">
      <c r="A3808"/>
      <c r="B3808"/>
      <c r="C3808"/>
      <c r="D3808"/>
      <c r="E3808"/>
      <c r="F3808"/>
    </row>
    <row r="3809" spans="1:6" ht="15" x14ac:dyDescent="0.25">
      <c r="A3809"/>
      <c r="B3809"/>
      <c r="C3809"/>
      <c r="D3809"/>
      <c r="E3809"/>
      <c r="F3809"/>
    </row>
    <row r="3810" spans="1:6" ht="15" x14ac:dyDescent="0.25">
      <c r="A3810"/>
      <c r="B3810"/>
      <c r="C3810"/>
      <c r="D3810"/>
      <c r="E3810"/>
      <c r="F3810"/>
    </row>
    <row r="3811" spans="1:6" ht="15" x14ac:dyDescent="0.25">
      <c r="A3811"/>
      <c r="B3811"/>
      <c r="C3811"/>
      <c r="D3811"/>
      <c r="E3811"/>
      <c r="F3811"/>
    </row>
    <row r="3812" spans="1:6" ht="15" x14ac:dyDescent="0.25">
      <c r="A3812"/>
      <c r="B3812"/>
      <c r="C3812"/>
      <c r="D3812"/>
      <c r="E3812"/>
      <c r="F3812"/>
    </row>
    <row r="3813" spans="1:6" ht="15" x14ac:dyDescent="0.25">
      <c r="A3813"/>
      <c r="B3813"/>
      <c r="C3813"/>
      <c r="D3813"/>
      <c r="E3813"/>
      <c r="F3813"/>
    </row>
    <row r="3814" spans="1:6" ht="15" x14ac:dyDescent="0.25">
      <c r="A3814"/>
      <c r="B3814"/>
      <c r="C3814"/>
      <c r="D3814"/>
      <c r="E3814"/>
      <c r="F3814"/>
    </row>
    <row r="3815" spans="1:6" ht="15" x14ac:dyDescent="0.25">
      <c r="A3815"/>
      <c r="B3815"/>
      <c r="C3815"/>
      <c r="D3815"/>
      <c r="E3815"/>
      <c r="F3815"/>
    </row>
    <row r="3816" spans="1:6" ht="15" x14ac:dyDescent="0.25">
      <c r="A3816"/>
      <c r="B3816"/>
      <c r="C3816"/>
      <c r="D3816"/>
      <c r="E3816"/>
      <c r="F3816"/>
    </row>
    <row r="3817" spans="1:6" ht="15" x14ac:dyDescent="0.25">
      <c r="A3817"/>
      <c r="B3817"/>
      <c r="C3817"/>
      <c r="D3817"/>
      <c r="E3817"/>
      <c r="F3817"/>
    </row>
    <row r="3818" spans="1:6" ht="15" x14ac:dyDescent="0.25">
      <c r="A3818"/>
      <c r="B3818"/>
      <c r="C3818"/>
      <c r="D3818"/>
      <c r="E3818"/>
      <c r="F3818"/>
    </row>
    <row r="3819" spans="1:6" ht="15" x14ac:dyDescent="0.25">
      <c r="A3819"/>
      <c r="B3819"/>
      <c r="C3819"/>
      <c r="D3819"/>
      <c r="E3819"/>
      <c r="F3819"/>
    </row>
    <row r="3820" spans="1:6" ht="15" x14ac:dyDescent="0.25">
      <c r="A3820"/>
      <c r="B3820"/>
      <c r="C3820"/>
      <c r="D3820"/>
      <c r="E3820"/>
      <c r="F3820"/>
    </row>
    <row r="3821" spans="1:6" ht="15" x14ac:dyDescent="0.25">
      <c r="A3821"/>
      <c r="B3821"/>
      <c r="C3821"/>
      <c r="D3821"/>
      <c r="E3821"/>
      <c r="F3821"/>
    </row>
    <row r="3822" spans="1:6" ht="15" x14ac:dyDescent="0.25">
      <c r="A3822"/>
      <c r="B3822"/>
      <c r="C3822"/>
      <c r="D3822"/>
      <c r="E3822"/>
      <c r="F3822"/>
    </row>
    <row r="3823" spans="1:6" ht="15" x14ac:dyDescent="0.25">
      <c r="A3823"/>
      <c r="B3823"/>
      <c r="C3823"/>
      <c r="D3823"/>
      <c r="E3823"/>
      <c r="F3823"/>
    </row>
    <row r="3824" spans="1:6" ht="15" x14ac:dyDescent="0.25">
      <c r="A3824"/>
      <c r="B3824"/>
      <c r="C3824"/>
      <c r="D3824"/>
      <c r="E3824"/>
      <c r="F3824"/>
    </row>
    <row r="3825" spans="1:6" ht="15" x14ac:dyDescent="0.25">
      <c r="A3825"/>
      <c r="B3825"/>
      <c r="C3825"/>
      <c r="D3825"/>
      <c r="E3825"/>
      <c r="F3825"/>
    </row>
    <row r="3826" spans="1:6" ht="15" x14ac:dyDescent="0.25">
      <c r="A3826"/>
      <c r="B3826"/>
      <c r="C3826"/>
      <c r="D3826"/>
      <c r="E3826"/>
      <c r="F3826"/>
    </row>
    <row r="3827" spans="1:6" ht="15" x14ac:dyDescent="0.25">
      <c r="A3827"/>
      <c r="B3827"/>
      <c r="C3827"/>
      <c r="D3827"/>
      <c r="E3827"/>
      <c r="F3827"/>
    </row>
    <row r="3828" spans="1:6" ht="15" x14ac:dyDescent="0.25">
      <c r="A3828"/>
      <c r="B3828"/>
      <c r="C3828"/>
      <c r="D3828"/>
      <c r="E3828"/>
      <c r="F3828"/>
    </row>
    <row r="3829" spans="1:6" ht="15" x14ac:dyDescent="0.25">
      <c r="A3829"/>
      <c r="B3829"/>
      <c r="C3829"/>
      <c r="D3829"/>
      <c r="E3829"/>
      <c r="F3829"/>
    </row>
    <row r="3830" spans="1:6" ht="15" x14ac:dyDescent="0.25">
      <c r="A3830"/>
      <c r="B3830"/>
      <c r="C3830"/>
      <c r="D3830"/>
      <c r="E3830"/>
      <c r="F3830"/>
    </row>
    <row r="3831" spans="1:6" ht="15" x14ac:dyDescent="0.25">
      <c r="A3831"/>
      <c r="B3831"/>
      <c r="C3831"/>
      <c r="D3831"/>
      <c r="E3831"/>
      <c r="F3831"/>
    </row>
    <row r="3832" spans="1:6" ht="15" x14ac:dyDescent="0.25">
      <c r="A3832"/>
      <c r="B3832"/>
      <c r="C3832"/>
      <c r="D3832"/>
      <c r="E3832"/>
      <c r="F3832"/>
    </row>
    <row r="3833" spans="1:6" ht="15" x14ac:dyDescent="0.25">
      <c r="A3833"/>
      <c r="B3833"/>
      <c r="C3833"/>
      <c r="D3833"/>
      <c r="E3833"/>
      <c r="F3833"/>
    </row>
    <row r="3834" spans="1:6" ht="15" x14ac:dyDescent="0.25">
      <c r="A3834"/>
      <c r="B3834"/>
      <c r="C3834"/>
      <c r="D3834"/>
      <c r="E3834"/>
      <c r="F3834"/>
    </row>
    <row r="3835" spans="1:6" ht="15" x14ac:dyDescent="0.25">
      <c r="A3835"/>
      <c r="B3835"/>
      <c r="C3835"/>
      <c r="D3835"/>
      <c r="E3835"/>
      <c r="F3835"/>
    </row>
    <row r="3836" spans="1:6" ht="15" x14ac:dyDescent="0.25">
      <c r="A3836"/>
      <c r="B3836"/>
      <c r="C3836"/>
      <c r="D3836"/>
      <c r="E3836"/>
      <c r="F3836"/>
    </row>
    <row r="3837" spans="1:6" ht="15" x14ac:dyDescent="0.25">
      <c r="A3837"/>
      <c r="B3837"/>
      <c r="C3837"/>
      <c r="D3837"/>
      <c r="E3837"/>
      <c r="F3837"/>
    </row>
    <row r="3838" spans="1:6" ht="15" x14ac:dyDescent="0.25">
      <c r="A3838"/>
      <c r="B3838"/>
      <c r="C3838"/>
      <c r="D3838"/>
      <c r="E3838"/>
      <c r="F3838"/>
    </row>
    <row r="3839" spans="1:6" ht="15" x14ac:dyDescent="0.25">
      <c r="A3839"/>
      <c r="B3839"/>
      <c r="C3839"/>
      <c r="D3839"/>
      <c r="E3839"/>
      <c r="F3839"/>
    </row>
    <row r="3840" spans="1:6" ht="15" x14ac:dyDescent="0.25">
      <c r="A3840"/>
      <c r="B3840"/>
      <c r="C3840"/>
      <c r="D3840"/>
      <c r="E3840"/>
      <c r="F3840"/>
    </row>
    <row r="3841" spans="1:6" ht="15" x14ac:dyDescent="0.25">
      <c r="A3841"/>
      <c r="B3841"/>
      <c r="C3841"/>
      <c r="D3841"/>
      <c r="E3841"/>
      <c r="F3841"/>
    </row>
    <row r="3842" spans="1:6" ht="15" x14ac:dyDescent="0.25">
      <c r="A3842"/>
      <c r="B3842"/>
      <c r="C3842"/>
      <c r="D3842"/>
      <c r="E3842"/>
      <c r="F3842"/>
    </row>
    <row r="3843" spans="1:6" ht="15" x14ac:dyDescent="0.25">
      <c r="A3843"/>
      <c r="B3843"/>
      <c r="C3843"/>
      <c r="D3843"/>
      <c r="E3843"/>
      <c r="F3843"/>
    </row>
    <row r="3844" spans="1:6" ht="15" x14ac:dyDescent="0.25">
      <c r="A3844"/>
      <c r="B3844"/>
      <c r="C3844"/>
      <c r="D3844"/>
      <c r="E3844"/>
      <c r="F3844"/>
    </row>
    <row r="3845" spans="1:6" ht="15" x14ac:dyDescent="0.25">
      <c r="A3845"/>
      <c r="B3845"/>
      <c r="C3845"/>
      <c r="D3845"/>
      <c r="E3845"/>
      <c r="F3845"/>
    </row>
    <row r="3846" spans="1:6" ht="15" x14ac:dyDescent="0.25">
      <c r="A3846"/>
      <c r="B3846"/>
      <c r="C3846"/>
      <c r="D3846"/>
      <c r="E3846"/>
      <c r="F3846"/>
    </row>
    <row r="3847" spans="1:6" ht="15" x14ac:dyDescent="0.25">
      <c r="A3847"/>
      <c r="B3847"/>
      <c r="C3847"/>
      <c r="D3847"/>
      <c r="E3847"/>
      <c r="F3847"/>
    </row>
    <row r="3848" spans="1:6" ht="15" x14ac:dyDescent="0.25">
      <c r="A3848"/>
      <c r="B3848"/>
      <c r="C3848"/>
      <c r="D3848"/>
      <c r="E3848"/>
      <c r="F3848"/>
    </row>
    <row r="3849" spans="1:6" ht="15" x14ac:dyDescent="0.25">
      <c r="A3849"/>
      <c r="B3849"/>
      <c r="C3849"/>
      <c r="D3849"/>
      <c r="E3849"/>
      <c r="F3849"/>
    </row>
    <row r="3850" spans="1:6" ht="15" x14ac:dyDescent="0.25">
      <c r="A3850"/>
      <c r="B3850"/>
      <c r="C3850"/>
      <c r="D3850"/>
      <c r="E3850"/>
      <c r="F3850"/>
    </row>
    <row r="3851" spans="1:6" ht="15" x14ac:dyDescent="0.25">
      <c r="A3851"/>
      <c r="B3851"/>
      <c r="C3851"/>
      <c r="D3851"/>
      <c r="E3851"/>
      <c r="F3851"/>
    </row>
    <row r="3852" spans="1:6" ht="15" x14ac:dyDescent="0.25">
      <c r="A3852"/>
      <c r="B3852"/>
      <c r="C3852"/>
      <c r="D3852"/>
      <c r="E3852"/>
      <c r="F3852"/>
    </row>
    <row r="3853" spans="1:6" ht="15" x14ac:dyDescent="0.25">
      <c r="A3853"/>
      <c r="B3853"/>
      <c r="C3853"/>
      <c r="D3853"/>
      <c r="E3853"/>
      <c r="F3853"/>
    </row>
    <row r="3854" spans="1:6" ht="15" x14ac:dyDescent="0.25">
      <c r="A3854"/>
      <c r="B3854"/>
      <c r="C3854"/>
      <c r="D3854"/>
      <c r="E3854"/>
      <c r="F3854"/>
    </row>
    <row r="3855" spans="1:6" ht="15" x14ac:dyDescent="0.25">
      <c r="A3855"/>
      <c r="B3855"/>
      <c r="C3855"/>
      <c r="D3855"/>
      <c r="E3855"/>
      <c r="F3855"/>
    </row>
    <row r="3856" spans="1:6" ht="15" x14ac:dyDescent="0.25">
      <c r="A3856"/>
      <c r="B3856"/>
      <c r="C3856"/>
      <c r="D3856"/>
      <c r="E3856"/>
      <c r="F3856"/>
    </row>
    <row r="3857" spans="1:6" ht="15" x14ac:dyDescent="0.25">
      <c r="A3857"/>
      <c r="B3857"/>
      <c r="C3857"/>
      <c r="D3857"/>
      <c r="E3857"/>
      <c r="F3857"/>
    </row>
    <row r="3858" spans="1:6" ht="15" x14ac:dyDescent="0.25">
      <c r="A3858"/>
      <c r="B3858"/>
      <c r="C3858"/>
      <c r="D3858"/>
      <c r="E3858"/>
      <c r="F3858"/>
    </row>
    <row r="3859" spans="1:6" ht="15" x14ac:dyDescent="0.25">
      <c r="A3859"/>
      <c r="B3859"/>
      <c r="C3859"/>
      <c r="D3859"/>
      <c r="E3859"/>
      <c r="F3859"/>
    </row>
    <row r="3860" spans="1:6" ht="15" x14ac:dyDescent="0.25">
      <c r="A3860"/>
      <c r="B3860"/>
      <c r="C3860"/>
      <c r="D3860"/>
      <c r="E3860"/>
      <c r="F3860"/>
    </row>
    <row r="3861" spans="1:6" ht="15" x14ac:dyDescent="0.25">
      <c r="A3861"/>
      <c r="B3861"/>
      <c r="C3861"/>
      <c r="D3861"/>
      <c r="E3861"/>
      <c r="F3861"/>
    </row>
    <row r="3862" spans="1:6" ht="15" x14ac:dyDescent="0.25">
      <c r="A3862"/>
      <c r="B3862"/>
      <c r="C3862"/>
      <c r="D3862"/>
      <c r="E3862"/>
      <c r="F3862"/>
    </row>
    <row r="3863" spans="1:6" ht="15" x14ac:dyDescent="0.25">
      <c r="A3863"/>
      <c r="B3863"/>
      <c r="C3863"/>
      <c r="D3863"/>
      <c r="E3863"/>
      <c r="F3863"/>
    </row>
    <row r="3864" spans="1:6" ht="15" x14ac:dyDescent="0.25">
      <c r="A3864"/>
      <c r="B3864"/>
      <c r="C3864"/>
      <c r="D3864"/>
      <c r="E3864"/>
      <c r="F3864"/>
    </row>
    <row r="3865" spans="1:6" ht="15" x14ac:dyDescent="0.25">
      <c r="A3865"/>
      <c r="B3865"/>
      <c r="C3865"/>
      <c r="D3865"/>
      <c r="E3865"/>
      <c r="F3865"/>
    </row>
    <row r="3866" spans="1:6" ht="15" x14ac:dyDescent="0.25">
      <c r="A3866"/>
      <c r="B3866"/>
      <c r="C3866"/>
      <c r="D3866"/>
      <c r="E3866"/>
      <c r="F3866"/>
    </row>
    <row r="3867" spans="1:6" ht="15" x14ac:dyDescent="0.25">
      <c r="A3867"/>
      <c r="B3867"/>
      <c r="C3867"/>
      <c r="D3867"/>
      <c r="E3867"/>
      <c r="F3867"/>
    </row>
    <row r="3868" spans="1:6" ht="15" x14ac:dyDescent="0.25">
      <c r="A3868"/>
      <c r="B3868"/>
      <c r="C3868"/>
      <c r="D3868"/>
      <c r="E3868"/>
      <c r="F3868"/>
    </row>
    <row r="3869" spans="1:6" ht="15" x14ac:dyDescent="0.25">
      <c r="A3869"/>
      <c r="B3869"/>
      <c r="C3869"/>
      <c r="D3869"/>
      <c r="E3869"/>
      <c r="F3869"/>
    </row>
    <row r="3870" spans="1:6" ht="15" x14ac:dyDescent="0.25">
      <c r="A3870"/>
      <c r="B3870"/>
      <c r="C3870"/>
      <c r="D3870"/>
      <c r="E3870"/>
      <c r="F3870"/>
    </row>
    <row r="3871" spans="1:6" ht="15" x14ac:dyDescent="0.25">
      <c r="A3871"/>
      <c r="B3871"/>
      <c r="C3871"/>
      <c r="D3871"/>
      <c r="E3871"/>
      <c r="F3871"/>
    </row>
    <row r="3872" spans="1:6" ht="15" x14ac:dyDescent="0.25">
      <c r="A3872"/>
      <c r="B3872"/>
      <c r="C3872"/>
      <c r="D3872"/>
      <c r="E3872"/>
      <c r="F3872"/>
    </row>
    <row r="3873" spans="1:6" ht="15" x14ac:dyDescent="0.25">
      <c r="A3873"/>
      <c r="B3873"/>
      <c r="C3873"/>
      <c r="D3873"/>
      <c r="E3873"/>
      <c r="F3873"/>
    </row>
    <row r="3874" spans="1:6" ht="15" x14ac:dyDescent="0.25">
      <c r="A3874"/>
      <c r="B3874"/>
      <c r="C3874"/>
      <c r="D3874"/>
      <c r="E3874"/>
      <c r="F3874"/>
    </row>
    <row r="3875" spans="1:6" ht="15" x14ac:dyDescent="0.25">
      <c r="A3875"/>
      <c r="B3875"/>
      <c r="C3875"/>
      <c r="D3875"/>
      <c r="E3875"/>
      <c r="F3875"/>
    </row>
    <row r="3876" spans="1:6" ht="15" x14ac:dyDescent="0.25">
      <c r="A3876"/>
      <c r="B3876"/>
      <c r="C3876"/>
      <c r="D3876"/>
      <c r="E3876"/>
      <c r="F3876"/>
    </row>
    <row r="3877" spans="1:6" ht="15" x14ac:dyDescent="0.25">
      <c r="A3877"/>
      <c r="B3877"/>
      <c r="C3877"/>
      <c r="D3877"/>
      <c r="E3877"/>
      <c r="F3877"/>
    </row>
    <row r="3878" spans="1:6" ht="15" x14ac:dyDescent="0.25">
      <c r="A3878"/>
      <c r="B3878"/>
      <c r="C3878"/>
      <c r="D3878"/>
      <c r="E3878"/>
      <c r="F3878"/>
    </row>
    <row r="3879" spans="1:6" ht="15" x14ac:dyDescent="0.25">
      <c r="A3879"/>
      <c r="B3879"/>
      <c r="C3879"/>
      <c r="D3879"/>
      <c r="E3879"/>
      <c r="F3879"/>
    </row>
    <row r="3880" spans="1:6" ht="15" x14ac:dyDescent="0.25">
      <c r="A3880"/>
      <c r="B3880"/>
      <c r="C3880"/>
      <c r="D3880"/>
      <c r="E3880"/>
      <c r="F3880"/>
    </row>
    <row r="3881" spans="1:6" ht="15" x14ac:dyDescent="0.25">
      <c r="A3881"/>
      <c r="B3881"/>
      <c r="C3881"/>
      <c r="D3881"/>
      <c r="E3881"/>
      <c r="F3881"/>
    </row>
    <row r="3882" spans="1:6" ht="15" x14ac:dyDescent="0.25">
      <c r="A3882"/>
      <c r="B3882"/>
      <c r="C3882"/>
      <c r="D3882"/>
      <c r="E3882"/>
      <c r="F3882"/>
    </row>
    <row r="3883" spans="1:6" ht="15" x14ac:dyDescent="0.25">
      <c r="A3883"/>
      <c r="B3883"/>
      <c r="C3883"/>
      <c r="D3883"/>
      <c r="E3883"/>
      <c r="F3883"/>
    </row>
    <row r="3884" spans="1:6" ht="15" x14ac:dyDescent="0.25">
      <c r="A3884"/>
      <c r="B3884"/>
      <c r="C3884"/>
      <c r="D3884"/>
      <c r="E3884"/>
      <c r="F3884"/>
    </row>
    <row r="3885" spans="1:6" ht="15" x14ac:dyDescent="0.25">
      <c r="A3885"/>
      <c r="B3885"/>
      <c r="C3885"/>
      <c r="D3885"/>
      <c r="E3885"/>
      <c r="F3885"/>
    </row>
    <row r="3886" spans="1:6" ht="15" x14ac:dyDescent="0.25">
      <c r="A3886"/>
      <c r="B3886"/>
      <c r="C3886"/>
      <c r="D3886"/>
      <c r="E3886"/>
      <c r="F3886"/>
    </row>
    <row r="3887" spans="1:6" ht="15" x14ac:dyDescent="0.25">
      <c r="A3887"/>
      <c r="B3887"/>
      <c r="C3887"/>
      <c r="D3887"/>
      <c r="E3887"/>
      <c r="F3887"/>
    </row>
    <row r="3888" spans="1:6" ht="15" x14ac:dyDescent="0.25">
      <c r="A3888"/>
      <c r="B3888"/>
      <c r="C3888"/>
      <c r="D3888"/>
      <c r="E3888"/>
      <c r="F3888"/>
    </row>
    <row r="3889" spans="1:6" ht="15" x14ac:dyDescent="0.25">
      <c r="A3889"/>
      <c r="B3889"/>
      <c r="C3889"/>
      <c r="D3889"/>
      <c r="E3889"/>
      <c r="F3889"/>
    </row>
    <row r="3890" spans="1:6" ht="15" x14ac:dyDescent="0.25">
      <c r="A3890"/>
      <c r="B3890"/>
      <c r="C3890"/>
      <c r="D3890"/>
      <c r="E3890"/>
      <c r="F3890"/>
    </row>
    <row r="3891" spans="1:6" ht="15" x14ac:dyDescent="0.25">
      <c r="A3891"/>
      <c r="B3891"/>
      <c r="C3891"/>
      <c r="D3891"/>
      <c r="E3891"/>
      <c r="F3891"/>
    </row>
    <row r="3892" spans="1:6" ht="15" x14ac:dyDescent="0.25">
      <c r="A3892"/>
      <c r="B3892"/>
      <c r="C3892"/>
      <c r="D3892"/>
      <c r="E3892"/>
      <c r="F3892"/>
    </row>
    <row r="3893" spans="1:6" ht="15" x14ac:dyDescent="0.25">
      <c r="A3893"/>
      <c r="B3893"/>
      <c r="C3893"/>
      <c r="D3893"/>
      <c r="E3893"/>
      <c r="F3893"/>
    </row>
    <row r="3894" spans="1:6" ht="15" x14ac:dyDescent="0.25">
      <c r="A3894"/>
      <c r="B3894"/>
      <c r="C3894"/>
      <c r="D3894"/>
      <c r="E3894"/>
      <c r="F3894"/>
    </row>
    <row r="3895" spans="1:6" ht="15" x14ac:dyDescent="0.25">
      <c r="A3895"/>
      <c r="B3895"/>
      <c r="C3895"/>
      <c r="D3895"/>
      <c r="E3895"/>
      <c r="F3895"/>
    </row>
    <row r="3896" spans="1:6" ht="15" x14ac:dyDescent="0.25">
      <c r="A3896"/>
      <c r="B3896"/>
      <c r="C3896"/>
      <c r="D3896"/>
      <c r="E3896"/>
      <c r="F3896"/>
    </row>
    <row r="3897" spans="1:6" ht="15" x14ac:dyDescent="0.25">
      <c r="A3897"/>
      <c r="B3897"/>
      <c r="C3897"/>
      <c r="D3897"/>
      <c r="E3897"/>
      <c r="F3897"/>
    </row>
    <row r="3898" spans="1:6" ht="15" x14ac:dyDescent="0.25">
      <c r="A3898"/>
      <c r="B3898"/>
      <c r="C3898"/>
      <c r="D3898"/>
      <c r="E3898"/>
      <c r="F3898"/>
    </row>
    <row r="3899" spans="1:6" ht="15" x14ac:dyDescent="0.25">
      <c r="A3899"/>
      <c r="B3899"/>
      <c r="C3899"/>
      <c r="D3899"/>
      <c r="E3899"/>
      <c r="F3899"/>
    </row>
    <row r="3900" spans="1:6" ht="15" x14ac:dyDescent="0.25">
      <c r="A3900"/>
      <c r="B3900"/>
      <c r="C3900"/>
      <c r="D3900"/>
      <c r="E3900"/>
      <c r="F3900"/>
    </row>
    <row r="3901" spans="1:6" ht="15" x14ac:dyDescent="0.25">
      <c r="A3901"/>
      <c r="B3901"/>
      <c r="C3901"/>
      <c r="D3901"/>
      <c r="E3901"/>
      <c r="F3901"/>
    </row>
    <row r="3902" spans="1:6" ht="15" x14ac:dyDescent="0.25">
      <c r="A3902"/>
      <c r="B3902"/>
      <c r="C3902"/>
      <c r="D3902"/>
      <c r="E3902"/>
      <c r="F3902"/>
    </row>
    <row r="3903" spans="1:6" ht="15" x14ac:dyDescent="0.25">
      <c r="A3903"/>
      <c r="B3903"/>
      <c r="C3903"/>
      <c r="D3903"/>
      <c r="E3903"/>
      <c r="F3903"/>
    </row>
    <row r="3904" spans="1:6" ht="15" x14ac:dyDescent="0.25">
      <c r="A3904"/>
      <c r="B3904"/>
      <c r="C3904"/>
      <c r="D3904"/>
      <c r="E3904"/>
      <c r="F3904"/>
    </row>
    <row r="3905" spans="1:6" ht="15" x14ac:dyDescent="0.25">
      <c r="A3905"/>
      <c r="B3905"/>
      <c r="C3905"/>
      <c r="D3905"/>
      <c r="E3905"/>
      <c r="F3905"/>
    </row>
    <row r="3906" spans="1:6" ht="15" x14ac:dyDescent="0.25">
      <c r="A3906"/>
      <c r="B3906"/>
      <c r="C3906"/>
      <c r="D3906"/>
      <c r="E3906"/>
      <c r="F3906"/>
    </row>
    <row r="3907" spans="1:6" ht="15" x14ac:dyDescent="0.25">
      <c r="A3907"/>
      <c r="B3907"/>
      <c r="C3907"/>
      <c r="D3907"/>
      <c r="E3907"/>
      <c r="F3907"/>
    </row>
    <row r="3908" spans="1:6" ht="15" x14ac:dyDescent="0.25">
      <c r="A3908"/>
      <c r="B3908"/>
      <c r="C3908"/>
      <c r="D3908"/>
      <c r="E3908"/>
      <c r="F3908"/>
    </row>
    <row r="3909" spans="1:6" ht="15" x14ac:dyDescent="0.25">
      <c r="A3909"/>
      <c r="B3909"/>
      <c r="C3909"/>
      <c r="D3909"/>
      <c r="E3909"/>
      <c r="F3909"/>
    </row>
    <row r="3910" spans="1:6" ht="15" x14ac:dyDescent="0.25">
      <c r="A3910"/>
      <c r="B3910"/>
      <c r="C3910"/>
      <c r="D3910"/>
      <c r="E3910"/>
      <c r="F3910"/>
    </row>
    <row r="3911" spans="1:6" ht="15" x14ac:dyDescent="0.25">
      <c r="A3911"/>
      <c r="B3911"/>
      <c r="C3911"/>
      <c r="D3911"/>
      <c r="E3911"/>
      <c r="F3911"/>
    </row>
    <row r="3912" spans="1:6" ht="15" x14ac:dyDescent="0.25">
      <c r="A3912"/>
      <c r="B3912"/>
      <c r="C3912"/>
      <c r="D3912"/>
      <c r="E3912"/>
      <c r="F3912"/>
    </row>
    <row r="3913" spans="1:6" ht="15" x14ac:dyDescent="0.25">
      <c r="A3913"/>
      <c r="B3913"/>
      <c r="C3913"/>
      <c r="D3913"/>
      <c r="E3913"/>
      <c r="F3913"/>
    </row>
    <row r="3914" spans="1:6" ht="15" x14ac:dyDescent="0.25">
      <c r="A3914"/>
      <c r="B3914"/>
      <c r="C3914"/>
      <c r="D3914"/>
      <c r="E3914"/>
      <c r="F3914"/>
    </row>
    <row r="3915" spans="1:6" ht="15" x14ac:dyDescent="0.25">
      <c r="A3915"/>
      <c r="B3915"/>
      <c r="C3915"/>
      <c r="D3915"/>
      <c r="E3915"/>
      <c r="F3915"/>
    </row>
    <row r="3916" spans="1:6" ht="15" x14ac:dyDescent="0.25">
      <c r="A3916"/>
      <c r="B3916"/>
      <c r="C3916"/>
      <c r="D3916"/>
      <c r="E3916"/>
      <c r="F3916"/>
    </row>
    <row r="3917" spans="1:6" ht="15" x14ac:dyDescent="0.25">
      <c r="A3917"/>
      <c r="B3917"/>
      <c r="C3917"/>
      <c r="D3917"/>
      <c r="E3917"/>
      <c r="F3917"/>
    </row>
    <row r="3918" spans="1:6" ht="15" x14ac:dyDescent="0.25">
      <c r="A3918"/>
      <c r="B3918"/>
      <c r="C3918"/>
      <c r="D3918"/>
      <c r="E3918"/>
      <c r="F3918"/>
    </row>
    <row r="3919" spans="1:6" ht="15" x14ac:dyDescent="0.25">
      <c r="A3919"/>
      <c r="B3919"/>
      <c r="C3919"/>
      <c r="D3919"/>
      <c r="E3919"/>
      <c r="F3919"/>
    </row>
    <row r="3920" spans="1:6" ht="15" x14ac:dyDescent="0.25">
      <c r="A3920"/>
      <c r="B3920"/>
      <c r="C3920"/>
      <c r="D3920"/>
      <c r="E3920"/>
      <c r="F3920"/>
    </row>
    <row r="3921" spans="1:6" ht="15" x14ac:dyDescent="0.25">
      <c r="A3921"/>
      <c r="B3921"/>
      <c r="C3921"/>
      <c r="D3921"/>
      <c r="E3921"/>
      <c r="F3921"/>
    </row>
    <row r="3922" spans="1:6" ht="15" x14ac:dyDescent="0.25">
      <c r="A3922"/>
      <c r="B3922"/>
      <c r="C3922"/>
      <c r="D3922"/>
      <c r="E3922"/>
      <c r="F3922"/>
    </row>
    <row r="3923" spans="1:6" ht="15" x14ac:dyDescent="0.25">
      <c r="A3923"/>
      <c r="B3923"/>
      <c r="C3923"/>
      <c r="D3923"/>
      <c r="E3923"/>
      <c r="F3923"/>
    </row>
    <row r="3924" spans="1:6" ht="15" x14ac:dyDescent="0.25">
      <c r="A3924"/>
      <c r="B3924"/>
      <c r="C3924"/>
      <c r="D3924"/>
      <c r="E3924"/>
      <c r="F3924"/>
    </row>
    <row r="3925" spans="1:6" ht="15" x14ac:dyDescent="0.25">
      <c r="A3925"/>
      <c r="B3925"/>
      <c r="C3925"/>
      <c r="D3925"/>
      <c r="E3925"/>
      <c r="F3925"/>
    </row>
    <row r="3926" spans="1:6" ht="15" x14ac:dyDescent="0.25">
      <c r="A3926"/>
      <c r="B3926"/>
      <c r="C3926"/>
      <c r="D3926"/>
      <c r="E3926"/>
      <c r="F3926"/>
    </row>
    <row r="3927" spans="1:6" ht="15" x14ac:dyDescent="0.25">
      <c r="A3927"/>
      <c r="B3927"/>
      <c r="C3927"/>
      <c r="D3927"/>
      <c r="E3927"/>
      <c r="F3927"/>
    </row>
    <row r="3928" spans="1:6" ht="15" x14ac:dyDescent="0.25">
      <c r="A3928"/>
      <c r="B3928"/>
      <c r="C3928"/>
      <c r="D3928"/>
      <c r="E3928"/>
      <c r="F3928"/>
    </row>
    <row r="3929" spans="1:6" ht="15" x14ac:dyDescent="0.25">
      <c r="A3929"/>
      <c r="B3929"/>
      <c r="C3929"/>
      <c r="D3929"/>
      <c r="E3929"/>
      <c r="F3929"/>
    </row>
    <row r="3930" spans="1:6" ht="15" x14ac:dyDescent="0.25">
      <c r="A3930"/>
      <c r="B3930"/>
      <c r="C3930"/>
      <c r="D3930"/>
      <c r="E3930"/>
      <c r="F3930"/>
    </row>
    <row r="3931" spans="1:6" ht="15" x14ac:dyDescent="0.25">
      <c r="A3931"/>
      <c r="B3931"/>
      <c r="C3931"/>
      <c r="D3931"/>
      <c r="E3931"/>
      <c r="F3931"/>
    </row>
    <row r="3932" spans="1:6" ht="15" x14ac:dyDescent="0.25">
      <c r="A3932"/>
      <c r="B3932"/>
      <c r="C3932"/>
      <c r="D3932"/>
      <c r="E3932"/>
      <c r="F3932"/>
    </row>
    <row r="3933" spans="1:6" ht="15" x14ac:dyDescent="0.25">
      <c r="A3933"/>
      <c r="B3933"/>
      <c r="C3933"/>
      <c r="D3933"/>
      <c r="E3933"/>
      <c r="F3933"/>
    </row>
    <row r="3934" spans="1:6" ht="15" x14ac:dyDescent="0.25">
      <c r="A3934"/>
      <c r="B3934"/>
      <c r="C3934"/>
      <c r="D3934"/>
      <c r="E3934"/>
      <c r="F3934"/>
    </row>
    <row r="3935" spans="1:6" ht="15" x14ac:dyDescent="0.25">
      <c r="A3935"/>
      <c r="B3935"/>
      <c r="C3935"/>
      <c r="D3935"/>
      <c r="E3935"/>
      <c r="F3935"/>
    </row>
    <row r="3936" spans="1:6" ht="15" x14ac:dyDescent="0.25">
      <c r="A3936"/>
      <c r="B3936"/>
      <c r="C3936"/>
      <c r="D3936"/>
      <c r="E3936"/>
      <c r="F3936"/>
    </row>
    <row r="3937" spans="1:6" ht="15" x14ac:dyDescent="0.25">
      <c r="A3937"/>
      <c r="B3937"/>
      <c r="C3937"/>
      <c r="D3937"/>
      <c r="E3937"/>
      <c r="F3937"/>
    </row>
    <row r="3938" spans="1:6" ht="15" x14ac:dyDescent="0.25">
      <c r="A3938"/>
      <c r="B3938"/>
      <c r="C3938"/>
      <c r="D3938"/>
      <c r="E3938"/>
      <c r="F3938"/>
    </row>
    <row r="3939" spans="1:6" ht="15" x14ac:dyDescent="0.25">
      <c r="A3939"/>
      <c r="B3939"/>
      <c r="C3939"/>
      <c r="D3939"/>
      <c r="E3939"/>
      <c r="F3939"/>
    </row>
    <row r="3940" spans="1:6" ht="15" x14ac:dyDescent="0.25">
      <c r="A3940"/>
      <c r="B3940"/>
      <c r="C3940"/>
      <c r="D3940"/>
      <c r="E3940"/>
      <c r="F3940"/>
    </row>
    <row r="3941" spans="1:6" ht="15" x14ac:dyDescent="0.25">
      <c r="A3941"/>
      <c r="B3941"/>
      <c r="C3941"/>
      <c r="D3941"/>
      <c r="E3941"/>
      <c r="F3941"/>
    </row>
    <row r="3942" spans="1:6" ht="15" x14ac:dyDescent="0.25">
      <c r="A3942"/>
      <c r="B3942"/>
      <c r="C3942"/>
      <c r="D3942"/>
      <c r="E3942"/>
      <c r="F3942"/>
    </row>
    <row r="3943" spans="1:6" ht="15" x14ac:dyDescent="0.25">
      <c r="A3943"/>
      <c r="B3943"/>
      <c r="C3943"/>
      <c r="D3943"/>
      <c r="E3943"/>
      <c r="F3943"/>
    </row>
    <row r="3944" spans="1:6" ht="15" x14ac:dyDescent="0.25">
      <c r="A3944"/>
      <c r="B3944"/>
      <c r="C3944"/>
      <c r="D3944"/>
      <c r="E3944"/>
      <c r="F3944"/>
    </row>
    <row r="3945" spans="1:6" ht="15" x14ac:dyDescent="0.25">
      <c r="A3945"/>
      <c r="B3945"/>
      <c r="C3945"/>
      <c r="D3945"/>
      <c r="E3945"/>
      <c r="F3945"/>
    </row>
    <row r="3946" spans="1:6" ht="15" x14ac:dyDescent="0.25">
      <c r="A3946"/>
      <c r="B3946"/>
      <c r="C3946"/>
      <c r="D3946"/>
      <c r="E3946"/>
      <c r="F3946"/>
    </row>
    <row r="3947" spans="1:6" ht="15" x14ac:dyDescent="0.25">
      <c r="A3947"/>
      <c r="B3947"/>
      <c r="C3947"/>
      <c r="D3947"/>
      <c r="E3947"/>
      <c r="F3947"/>
    </row>
    <row r="3948" spans="1:6" ht="15" x14ac:dyDescent="0.25">
      <c r="A3948"/>
      <c r="B3948"/>
      <c r="C3948"/>
      <c r="D3948"/>
      <c r="E3948"/>
      <c r="F3948"/>
    </row>
    <row r="3949" spans="1:6" ht="15" x14ac:dyDescent="0.25">
      <c r="A3949"/>
      <c r="B3949"/>
      <c r="C3949"/>
      <c r="D3949"/>
      <c r="E3949"/>
      <c r="F3949"/>
    </row>
    <row r="3950" spans="1:6" ht="15" x14ac:dyDescent="0.25">
      <c r="A3950"/>
      <c r="B3950"/>
      <c r="C3950"/>
      <c r="D3950"/>
      <c r="E3950"/>
      <c r="F3950"/>
    </row>
    <row r="3951" spans="1:6" ht="15" x14ac:dyDescent="0.25">
      <c r="A3951"/>
      <c r="B3951"/>
      <c r="C3951"/>
      <c r="D3951"/>
      <c r="E3951"/>
      <c r="F3951"/>
    </row>
    <row r="3952" spans="1:6" ht="15" x14ac:dyDescent="0.25">
      <c r="A3952"/>
      <c r="B3952"/>
      <c r="C3952"/>
      <c r="D3952"/>
      <c r="E3952"/>
      <c r="F3952"/>
    </row>
    <row r="3953" spans="1:6" ht="15" x14ac:dyDescent="0.25">
      <c r="A3953"/>
      <c r="B3953"/>
      <c r="C3953"/>
      <c r="D3953"/>
      <c r="E3953"/>
      <c r="F3953"/>
    </row>
    <row r="3954" spans="1:6" ht="15" x14ac:dyDescent="0.25">
      <c r="A3954"/>
      <c r="B3954"/>
      <c r="C3954"/>
      <c r="D3954"/>
      <c r="E3954"/>
      <c r="F3954"/>
    </row>
    <row r="3955" spans="1:6" ht="15" x14ac:dyDescent="0.25">
      <c r="A3955"/>
      <c r="B3955"/>
      <c r="C3955"/>
      <c r="D3955"/>
      <c r="E3955"/>
      <c r="F3955"/>
    </row>
    <row r="3956" spans="1:6" ht="15" x14ac:dyDescent="0.25">
      <c r="A3956"/>
      <c r="B3956"/>
      <c r="C3956"/>
      <c r="D3956"/>
      <c r="E3956"/>
      <c r="F3956"/>
    </row>
    <row r="3957" spans="1:6" ht="15" x14ac:dyDescent="0.25">
      <c r="A3957"/>
      <c r="B3957"/>
      <c r="C3957"/>
      <c r="D3957"/>
      <c r="E3957"/>
      <c r="F3957"/>
    </row>
    <row r="3958" spans="1:6" ht="15" x14ac:dyDescent="0.25">
      <c r="A3958"/>
      <c r="B3958"/>
      <c r="C3958"/>
      <c r="D3958"/>
      <c r="E3958"/>
      <c r="F3958"/>
    </row>
    <row r="3959" spans="1:6" ht="15" x14ac:dyDescent="0.25">
      <c r="A3959"/>
      <c r="B3959"/>
      <c r="C3959"/>
      <c r="D3959"/>
      <c r="E3959"/>
      <c r="F3959"/>
    </row>
    <row r="3960" spans="1:6" ht="15" x14ac:dyDescent="0.25">
      <c r="A3960"/>
      <c r="B3960"/>
      <c r="C3960"/>
      <c r="D3960"/>
      <c r="E3960"/>
      <c r="F3960"/>
    </row>
    <row r="3961" spans="1:6" ht="15" x14ac:dyDescent="0.25">
      <c r="A3961"/>
      <c r="B3961"/>
      <c r="C3961"/>
      <c r="D3961"/>
      <c r="E3961"/>
      <c r="F3961"/>
    </row>
    <row r="3962" spans="1:6" ht="15" x14ac:dyDescent="0.25">
      <c r="A3962"/>
      <c r="B3962"/>
      <c r="C3962"/>
      <c r="D3962"/>
      <c r="E3962"/>
      <c r="F3962"/>
    </row>
    <row r="3963" spans="1:6" ht="15" x14ac:dyDescent="0.25">
      <c r="A3963"/>
      <c r="B3963"/>
      <c r="C3963"/>
      <c r="D3963"/>
      <c r="E3963"/>
      <c r="F3963"/>
    </row>
    <row r="3964" spans="1:6" ht="15" x14ac:dyDescent="0.25">
      <c r="A3964"/>
      <c r="B3964"/>
      <c r="C3964"/>
      <c r="D3964"/>
      <c r="E3964"/>
      <c r="F3964"/>
    </row>
    <row r="3965" spans="1:6" ht="15" x14ac:dyDescent="0.25">
      <c r="A3965"/>
      <c r="B3965"/>
      <c r="C3965"/>
      <c r="D3965"/>
      <c r="E3965"/>
      <c r="F3965"/>
    </row>
    <row r="3966" spans="1:6" ht="15" x14ac:dyDescent="0.25">
      <c r="A3966"/>
      <c r="B3966"/>
      <c r="C3966"/>
      <c r="D3966"/>
      <c r="E3966"/>
      <c r="F3966"/>
    </row>
    <row r="3967" spans="1:6" ht="15" x14ac:dyDescent="0.25">
      <c r="A3967"/>
      <c r="B3967"/>
      <c r="C3967"/>
      <c r="D3967"/>
      <c r="E3967"/>
      <c r="F3967"/>
    </row>
    <row r="3968" spans="1:6" ht="15" x14ac:dyDescent="0.25">
      <c r="A3968"/>
      <c r="B3968"/>
      <c r="C3968"/>
      <c r="D3968"/>
      <c r="E3968"/>
      <c r="F3968"/>
    </row>
    <row r="3969" spans="1:6" ht="15" x14ac:dyDescent="0.25">
      <c r="A3969"/>
      <c r="B3969"/>
      <c r="C3969"/>
      <c r="D3969"/>
      <c r="E3969"/>
      <c r="F3969"/>
    </row>
    <row r="3970" spans="1:6" ht="15" x14ac:dyDescent="0.25">
      <c r="A3970"/>
      <c r="B3970"/>
      <c r="C3970"/>
      <c r="D3970"/>
      <c r="E3970"/>
      <c r="F3970"/>
    </row>
    <row r="3971" spans="1:6" ht="15" x14ac:dyDescent="0.25">
      <c r="A3971"/>
      <c r="B3971"/>
      <c r="C3971"/>
      <c r="D3971"/>
      <c r="E3971"/>
      <c r="F3971"/>
    </row>
    <row r="3972" spans="1:6" ht="15" x14ac:dyDescent="0.25">
      <c r="A3972"/>
      <c r="B3972"/>
      <c r="C3972"/>
      <c r="D3972"/>
      <c r="E3972"/>
      <c r="F3972"/>
    </row>
    <row r="3973" spans="1:6" ht="15" x14ac:dyDescent="0.25">
      <c r="A3973"/>
      <c r="B3973"/>
      <c r="C3973"/>
      <c r="D3973"/>
      <c r="E3973"/>
      <c r="F3973"/>
    </row>
    <row r="3974" spans="1:6" ht="15" x14ac:dyDescent="0.25">
      <c r="A3974"/>
      <c r="B3974"/>
      <c r="C3974"/>
      <c r="D3974"/>
      <c r="E3974"/>
      <c r="F3974"/>
    </row>
    <row r="3975" spans="1:6" ht="15" x14ac:dyDescent="0.25">
      <c r="A3975"/>
      <c r="B3975"/>
      <c r="C3975"/>
      <c r="D3975"/>
      <c r="E3975"/>
      <c r="F3975"/>
    </row>
    <row r="3976" spans="1:6" ht="15" x14ac:dyDescent="0.25">
      <c r="A3976"/>
      <c r="B3976"/>
      <c r="C3976"/>
      <c r="D3976"/>
      <c r="E3976"/>
      <c r="F3976"/>
    </row>
    <row r="3977" spans="1:6" ht="15" x14ac:dyDescent="0.25">
      <c r="A3977"/>
      <c r="B3977"/>
      <c r="C3977"/>
      <c r="D3977"/>
      <c r="E3977"/>
      <c r="F3977"/>
    </row>
    <row r="3978" spans="1:6" ht="15" x14ac:dyDescent="0.25">
      <c r="A3978"/>
      <c r="B3978"/>
      <c r="C3978"/>
      <c r="D3978"/>
      <c r="E3978"/>
      <c r="F3978"/>
    </row>
    <row r="3979" spans="1:6" ht="15" x14ac:dyDescent="0.25">
      <c r="A3979"/>
      <c r="B3979"/>
      <c r="C3979"/>
      <c r="D3979"/>
      <c r="E3979"/>
      <c r="F3979"/>
    </row>
    <row r="3980" spans="1:6" ht="15" x14ac:dyDescent="0.25">
      <c r="A3980"/>
      <c r="B3980"/>
      <c r="C3980"/>
      <c r="D3980"/>
      <c r="E3980"/>
      <c r="F3980"/>
    </row>
    <row r="3981" spans="1:6" ht="15" x14ac:dyDescent="0.25">
      <c r="A3981"/>
      <c r="B3981"/>
      <c r="C3981"/>
      <c r="D3981"/>
      <c r="E3981"/>
      <c r="F3981"/>
    </row>
    <row r="3982" spans="1:6" ht="15" x14ac:dyDescent="0.25">
      <c r="A3982"/>
      <c r="B3982"/>
      <c r="C3982"/>
      <c r="D3982"/>
      <c r="E3982"/>
      <c r="F3982"/>
    </row>
    <row r="3983" spans="1:6" ht="15" x14ac:dyDescent="0.25">
      <c r="A3983"/>
      <c r="B3983"/>
      <c r="C3983"/>
      <c r="D3983"/>
      <c r="E3983"/>
      <c r="F3983"/>
    </row>
    <row r="3984" spans="1:6" ht="15" x14ac:dyDescent="0.25">
      <c r="A3984"/>
      <c r="B3984"/>
      <c r="C3984"/>
      <c r="D3984"/>
      <c r="E3984"/>
      <c r="F3984"/>
    </row>
    <row r="3985" spans="1:6" ht="15" x14ac:dyDescent="0.25">
      <c r="A3985"/>
      <c r="B3985"/>
      <c r="C3985"/>
      <c r="D3985"/>
      <c r="E3985"/>
      <c r="F3985"/>
    </row>
    <row r="3986" spans="1:6" ht="15" x14ac:dyDescent="0.25">
      <c r="A3986"/>
      <c r="B3986"/>
      <c r="C3986"/>
      <c r="D3986"/>
      <c r="E3986"/>
      <c r="F3986"/>
    </row>
    <row r="3987" spans="1:6" ht="15" x14ac:dyDescent="0.25">
      <c r="A3987"/>
      <c r="B3987"/>
      <c r="C3987"/>
      <c r="D3987"/>
      <c r="E3987"/>
      <c r="F3987"/>
    </row>
    <row r="3988" spans="1:6" ht="15" x14ac:dyDescent="0.25">
      <c r="A3988"/>
      <c r="B3988"/>
      <c r="C3988"/>
      <c r="D3988"/>
      <c r="E3988"/>
      <c r="F3988"/>
    </row>
    <row r="3989" spans="1:6" ht="15" x14ac:dyDescent="0.25">
      <c r="A3989"/>
      <c r="B3989"/>
      <c r="C3989"/>
      <c r="D3989"/>
      <c r="E3989"/>
      <c r="F3989"/>
    </row>
    <row r="3990" spans="1:6" ht="15" x14ac:dyDescent="0.25">
      <c r="A3990"/>
      <c r="B3990"/>
      <c r="C3990"/>
      <c r="D3990"/>
      <c r="E3990"/>
      <c r="F3990"/>
    </row>
    <row r="3991" spans="1:6" ht="15" x14ac:dyDescent="0.25">
      <c r="A3991"/>
      <c r="B3991"/>
      <c r="C3991"/>
      <c r="D3991"/>
      <c r="E3991"/>
      <c r="F3991"/>
    </row>
    <row r="3992" spans="1:6" ht="15" x14ac:dyDescent="0.25">
      <c r="A3992"/>
      <c r="B3992"/>
      <c r="C3992"/>
      <c r="D3992"/>
      <c r="E3992"/>
      <c r="F3992"/>
    </row>
    <row r="3993" spans="1:6" ht="15" x14ac:dyDescent="0.25">
      <c r="A3993"/>
      <c r="B3993"/>
      <c r="C3993"/>
      <c r="D3993"/>
      <c r="E3993"/>
      <c r="F3993"/>
    </row>
    <row r="3994" spans="1:6" ht="15" x14ac:dyDescent="0.25">
      <c r="A3994"/>
      <c r="B3994"/>
      <c r="C3994"/>
      <c r="D3994"/>
      <c r="E3994"/>
      <c r="F3994"/>
    </row>
    <row r="3995" spans="1:6" ht="15" x14ac:dyDescent="0.25">
      <c r="A3995"/>
      <c r="B3995"/>
      <c r="C3995"/>
      <c r="D3995"/>
      <c r="E3995"/>
      <c r="F3995"/>
    </row>
    <row r="3996" spans="1:6" ht="15" x14ac:dyDescent="0.25">
      <c r="A3996"/>
      <c r="B3996"/>
      <c r="C3996"/>
      <c r="D3996"/>
      <c r="E3996"/>
      <c r="F3996"/>
    </row>
    <row r="3997" spans="1:6" ht="15" x14ac:dyDescent="0.25">
      <c r="A3997"/>
      <c r="B3997"/>
      <c r="C3997"/>
      <c r="D3997"/>
      <c r="E3997"/>
      <c r="F3997"/>
    </row>
    <row r="3998" spans="1:6" ht="15" x14ac:dyDescent="0.25">
      <c r="A3998"/>
      <c r="B3998"/>
      <c r="C3998"/>
      <c r="D3998"/>
      <c r="E3998"/>
      <c r="F3998"/>
    </row>
    <row r="3999" spans="1:6" ht="15" x14ac:dyDescent="0.25">
      <c r="A3999"/>
      <c r="B3999"/>
      <c r="C3999"/>
      <c r="D3999"/>
      <c r="E3999"/>
      <c r="F3999"/>
    </row>
    <row r="4000" spans="1:6" ht="15" x14ac:dyDescent="0.25">
      <c r="A4000"/>
      <c r="B4000"/>
      <c r="C4000"/>
      <c r="D4000"/>
      <c r="E4000"/>
      <c r="F4000"/>
    </row>
    <row r="4001" spans="1:6" ht="15" x14ac:dyDescent="0.25">
      <c r="A4001"/>
      <c r="B4001"/>
      <c r="C4001"/>
      <c r="D4001"/>
      <c r="E4001"/>
      <c r="F4001"/>
    </row>
    <row r="4002" spans="1:6" ht="15" x14ac:dyDescent="0.25">
      <c r="A4002"/>
      <c r="B4002"/>
      <c r="C4002"/>
      <c r="D4002"/>
      <c r="E4002"/>
      <c r="F4002"/>
    </row>
    <row r="4003" spans="1:6" ht="15" x14ac:dyDescent="0.25">
      <c r="A4003"/>
      <c r="B4003"/>
      <c r="C4003"/>
      <c r="D4003"/>
      <c r="E4003"/>
      <c r="F4003"/>
    </row>
    <row r="4004" spans="1:6" ht="15" x14ac:dyDescent="0.25">
      <c r="A4004"/>
      <c r="B4004"/>
      <c r="C4004"/>
      <c r="D4004"/>
      <c r="E4004"/>
      <c r="F4004"/>
    </row>
    <row r="4005" spans="1:6" ht="15" x14ac:dyDescent="0.25">
      <c r="A4005"/>
      <c r="B4005"/>
      <c r="C4005"/>
      <c r="D4005"/>
      <c r="E4005"/>
      <c r="F4005"/>
    </row>
    <row r="4006" spans="1:6" ht="15" x14ac:dyDescent="0.25">
      <c r="A4006"/>
      <c r="B4006"/>
      <c r="C4006"/>
      <c r="D4006"/>
      <c r="E4006"/>
      <c r="F4006"/>
    </row>
    <row r="4007" spans="1:6" ht="15" x14ac:dyDescent="0.25">
      <c r="A4007"/>
      <c r="B4007"/>
      <c r="C4007"/>
      <c r="D4007"/>
      <c r="E4007"/>
      <c r="F4007"/>
    </row>
    <row r="4008" spans="1:6" ht="15" x14ac:dyDescent="0.25">
      <c r="A4008"/>
      <c r="B4008"/>
      <c r="C4008"/>
      <c r="D4008"/>
      <c r="E4008"/>
      <c r="F4008"/>
    </row>
    <row r="4009" spans="1:6" ht="15" x14ac:dyDescent="0.25">
      <c r="A4009"/>
      <c r="B4009"/>
      <c r="C4009"/>
      <c r="D4009"/>
      <c r="E4009"/>
      <c r="F4009"/>
    </row>
    <row r="4010" spans="1:6" ht="15" x14ac:dyDescent="0.25">
      <c r="A4010"/>
      <c r="B4010"/>
      <c r="C4010"/>
      <c r="D4010"/>
      <c r="E4010"/>
      <c r="F4010"/>
    </row>
    <row r="4011" spans="1:6" ht="15" x14ac:dyDescent="0.25">
      <c r="A4011"/>
      <c r="B4011"/>
      <c r="C4011"/>
      <c r="D4011"/>
      <c r="E4011"/>
      <c r="F4011"/>
    </row>
    <row r="4012" spans="1:6" ht="15" x14ac:dyDescent="0.25">
      <c r="A4012"/>
      <c r="B4012"/>
      <c r="C4012"/>
      <c r="D4012"/>
      <c r="E4012"/>
      <c r="F4012"/>
    </row>
    <row r="4013" spans="1:6" ht="15" x14ac:dyDescent="0.25">
      <c r="A4013"/>
      <c r="B4013"/>
      <c r="C4013"/>
      <c r="D4013"/>
      <c r="E4013"/>
      <c r="F4013"/>
    </row>
    <row r="4014" spans="1:6" ht="15" x14ac:dyDescent="0.25">
      <c r="A4014"/>
      <c r="B4014"/>
      <c r="C4014"/>
      <c r="D4014"/>
      <c r="E4014"/>
      <c r="F4014"/>
    </row>
    <row r="4015" spans="1:6" ht="15" x14ac:dyDescent="0.25">
      <c r="A4015"/>
      <c r="B4015"/>
      <c r="C4015"/>
      <c r="D4015"/>
      <c r="E4015"/>
      <c r="F4015"/>
    </row>
    <row r="4016" spans="1:6" ht="15" x14ac:dyDescent="0.25">
      <c r="A4016"/>
      <c r="B4016"/>
      <c r="C4016"/>
      <c r="D4016"/>
      <c r="E4016"/>
      <c r="F4016"/>
    </row>
    <row r="4017" spans="1:6" ht="15" x14ac:dyDescent="0.25">
      <c r="A4017"/>
      <c r="B4017"/>
      <c r="C4017"/>
      <c r="D4017"/>
      <c r="E4017"/>
      <c r="F4017"/>
    </row>
    <row r="4018" spans="1:6" ht="15" x14ac:dyDescent="0.25">
      <c r="A4018"/>
      <c r="B4018"/>
      <c r="C4018"/>
      <c r="D4018"/>
      <c r="E4018"/>
      <c r="F4018"/>
    </row>
    <row r="4019" spans="1:6" ht="15" x14ac:dyDescent="0.25">
      <c r="A4019"/>
      <c r="B4019"/>
      <c r="C4019"/>
      <c r="D4019"/>
      <c r="E4019"/>
      <c r="F4019"/>
    </row>
    <row r="4020" spans="1:6" ht="15" x14ac:dyDescent="0.25">
      <c r="A4020"/>
      <c r="B4020"/>
      <c r="C4020"/>
      <c r="D4020"/>
      <c r="E4020"/>
      <c r="F4020"/>
    </row>
    <row r="4021" spans="1:6" ht="15" x14ac:dyDescent="0.25">
      <c r="A4021"/>
      <c r="B4021"/>
      <c r="C4021"/>
      <c r="D4021"/>
      <c r="E4021"/>
      <c r="F4021"/>
    </row>
    <row r="4022" spans="1:6" ht="15" x14ac:dyDescent="0.25">
      <c r="A4022"/>
      <c r="B4022"/>
      <c r="C4022"/>
      <c r="D4022"/>
      <c r="E4022"/>
      <c r="F4022"/>
    </row>
    <row r="4023" spans="1:6" ht="15" x14ac:dyDescent="0.25">
      <c r="A4023"/>
      <c r="B4023"/>
      <c r="C4023"/>
      <c r="D4023"/>
      <c r="E4023"/>
      <c r="F4023"/>
    </row>
    <row r="4024" spans="1:6" ht="15" x14ac:dyDescent="0.25">
      <c r="A4024"/>
      <c r="B4024"/>
      <c r="C4024"/>
      <c r="D4024"/>
      <c r="E4024"/>
      <c r="F4024"/>
    </row>
    <row r="4025" spans="1:6" ht="15" x14ac:dyDescent="0.25">
      <c r="A4025"/>
      <c r="B4025"/>
      <c r="C4025"/>
      <c r="D4025"/>
      <c r="E4025"/>
      <c r="F4025"/>
    </row>
    <row r="4026" spans="1:6" ht="15" x14ac:dyDescent="0.25">
      <c r="A4026"/>
      <c r="B4026"/>
      <c r="C4026"/>
      <c r="D4026"/>
      <c r="E4026"/>
      <c r="F4026"/>
    </row>
    <row r="4027" spans="1:6" ht="15" x14ac:dyDescent="0.25">
      <c r="A4027"/>
      <c r="B4027"/>
      <c r="C4027"/>
      <c r="D4027"/>
      <c r="E4027"/>
      <c r="F4027"/>
    </row>
    <row r="4028" spans="1:6" ht="15" x14ac:dyDescent="0.25">
      <c r="A4028"/>
      <c r="B4028"/>
      <c r="C4028"/>
      <c r="D4028"/>
      <c r="E4028"/>
      <c r="F4028"/>
    </row>
    <row r="4029" spans="1:6" ht="15" x14ac:dyDescent="0.25">
      <c r="A4029"/>
      <c r="B4029"/>
      <c r="C4029"/>
      <c r="D4029"/>
      <c r="E4029"/>
      <c r="F4029"/>
    </row>
    <row r="4030" spans="1:6" ht="15" x14ac:dyDescent="0.25">
      <c r="A4030"/>
      <c r="B4030"/>
      <c r="C4030"/>
      <c r="D4030"/>
      <c r="E4030"/>
      <c r="F4030"/>
    </row>
    <row r="4031" spans="1:6" ht="15" x14ac:dyDescent="0.25">
      <c r="A4031"/>
      <c r="B4031"/>
      <c r="C4031"/>
      <c r="D4031"/>
      <c r="E4031"/>
      <c r="F4031"/>
    </row>
    <row r="4032" spans="1:6" ht="15" x14ac:dyDescent="0.25">
      <c r="A4032"/>
      <c r="B4032"/>
      <c r="C4032"/>
      <c r="D4032"/>
      <c r="E4032"/>
      <c r="F4032"/>
    </row>
    <row r="4033" spans="1:6" ht="15" x14ac:dyDescent="0.25">
      <c r="A4033"/>
      <c r="B4033"/>
      <c r="C4033"/>
      <c r="D4033"/>
      <c r="E4033"/>
      <c r="F4033"/>
    </row>
    <row r="4034" spans="1:6" ht="15" x14ac:dyDescent="0.25">
      <c r="A4034"/>
      <c r="B4034"/>
      <c r="C4034"/>
      <c r="D4034"/>
      <c r="E4034"/>
      <c r="F4034"/>
    </row>
    <row r="4035" spans="1:6" ht="15" x14ac:dyDescent="0.25">
      <c r="A4035"/>
      <c r="B4035"/>
      <c r="C4035"/>
      <c r="D4035"/>
      <c r="E4035"/>
      <c r="F4035"/>
    </row>
    <row r="4036" spans="1:6" ht="15" x14ac:dyDescent="0.25">
      <c r="A4036"/>
      <c r="B4036"/>
      <c r="C4036"/>
      <c r="D4036"/>
      <c r="E4036"/>
      <c r="F4036"/>
    </row>
    <row r="4037" spans="1:6" ht="15" x14ac:dyDescent="0.25">
      <c r="A4037"/>
      <c r="B4037"/>
      <c r="C4037"/>
      <c r="D4037"/>
      <c r="E4037"/>
      <c r="F4037"/>
    </row>
    <row r="4038" spans="1:6" ht="15" x14ac:dyDescent="0.25">
      <c r="A4038"/>
      <c r="B4038"/>
      <c r="C4038"/>
      <c r="D4038"/>
      <c r="E4038"/>
      <c r="F4038"/>
    </row>
    <row r="4039" spans="1:6" ht="15" x14ac:dyDescent="0.25">
      <c r="A4039"/>
      <c r="B4039"/>
      <c r="C4039"/>
      <c r="D4039"/>
      <c r="E4039"/>
      <c r="F4039"/>
    </row>
    <row r="4040" spans="1:6" ht="15" x14ac:dyDescent="0.25">
      <c r="A4040"/>
      <c r="B4040"/>
      <c r="C4040"/>
      <c r="D4040"/>
      <c r="E4040"/>
      <c r="F4040"/>
    </row>
    <row r="4041" spans="1:6" ht="15" x14ac:dyDescent="0.25">
      <c r="A4041"/>
      <c r="B4041"/>
      <c r="C4041"/>
      <c r="D4041"/>
      <c r="E4041"/>
      <c r="F4041"/>
    </row>
    <row r="4042" spans="1:6" ht="15" x14ac:dyDescent="0.25">
      <c r="A4042"/>
      <c r="B4042"/>
      <c r="C4042"/>
      <c r="D4042"/>
      <c r="E4042"/>
      <c r="F4042"/>
    </row>
    <row r="4043" spans="1:6" ht="15" x14ac:dyDescent="0.25">
      <c r="A4043"/>
      <c r="B4043"/>
      <c r="C4043"/>
      <c r="D4043"/>
      <c r="E4043"/>
      <c r="F4043"/>
    </row>
    <row r="4044" spans="1:6" ht="15" x14ac:dyDescent="0.25">
      <c r="A4044"/>
      <c r="B4044"/>
      <c r="C4044"/>
      <c r="D4044"/>
      <c r="E4044"/>
      <c r="F4044"/>
    </row>
    <row r="4045" spans="1:6" ht="15" x14ac:dyDescent="0.25">
      <c r="A4045"/>
      <c r="B4045"/>
      <c r="C4045"/>
      <c r="D4045"/>
      <c r="E4045"/>
      <c r="F4045"/>
    </row>
    <row r="4046" spans="1:6" ht="15" x14ac:dyDescent="0.25">
      <c r="A4046"/>
      <c r="B4046"/>
      <c r="C4046"/>
      <c r="D4046"/>
      <c r="E4046"/>
      <c r="F4046"/>
    </row>
    <row r="4047" spans="1:6" ht="15" x14ac:dyDescent="0.25">
      <c r="A4047"/>
      <c r="B4047"/>
      <c r="C4047"/>
      <c r="D4047"/>
      <c r="E4047"/>
      <c r="F4047"/>
    </row>
    <row r="4048" spans="1:6" ht="15" x14ac:dyDescent="0.25">
      <c r="A4048"/>
      <c r="B4048"/>
      <c r="C4048"/>
      <c r="D4048"/>
      <c r="E4048"/>
      <c r="F4048"/>
    </row>
    <row r="4049" spans="1:6" ht="15" x14ac:dyDescent="0.25">
      <c r="A4049"/>
      <c r="B4049"/>
      <c r="C4049"/>
      <c r="D4049"/>
      <c r="E4049"/>
      <c r="F4049"/>
    </row>
    <row r="4050" spans="1:6" ht="15" x14ac:dyDescent="0.25">
      <c r="A4050"/>
      <c r="B4050"/>
      <c r="C4050"/>
      <c r="D4050"/>
      <c r="E4050"/>
      <c r="F4050"/>
    </row>
    <row r="4051" spans="1:6" ht="15" x14ac:dyDescent="0.25">
      <c r="A4051"/>
      <c r="B4051"/>
      <c r="C4051"/>
      <c r="D4051"/>
      <c r="E4051"/>
      <c r="F4051"/>
    </row>
    <row r="4052" spans="1:6" ht="15" x14ac:dyDescent="0.25">
      <c r="A4052"/>
      <c r="B4052"/>
      <c r="C4052"/>
      <c r="D4052"/>
      <c r="E4052"/>
      <c r="F4052"/>
    </row>
    <row r="4053" spans="1:6" ht="15" x14ac:dyDescent="0.25">
      <c r="A4053"/>
      <c r="B4053"/>
      <c r="C4053"/>
      <c r="D4053"/>
      <c r="E4053"/>
      <c r="F4053"/>
    </row>
    <row r="4054" spans="1:6" ht="15" x14ac:dyDescent="0.25">
      <c r="A4054"/>
      <c r="B4054"/>
      <c r="C4054"/>
      <c r="D4054"/>
      <c r="E4054"/>
      <c r="F4054"/>
    </row>
    <row r="4055" spans="1:6" ht="15" x14ac:dyDescent="0.25">
      <c r="A4055"/>
      <c r="B4055"/>
      <c r="C4055"/>
      <c r="D4055"/>
      <c r="E4055"/>
      <c r="F4055"/>
    </row>
    <row r="4056" spans="1:6" ht="15" x14ac:dyDescent="0.25">
      <c r="A4056"/>
      <c r="B4056"/>
      <c r="C4056"/>
      <c r="D4056"/>
      <c r="E4056"/>
      <c r="F4056"/>
    </row>
    <row r="4057" spans="1:6" ht="15" x14ac:dyDescent="0.25">
      <c r="A4057"/>
      <c r="B4057"/>
      <c r="C4057"/>
      <c r="D4057"/>
      <c r="E4057"/>
      <c r="F4057"/>
    </row>
    <row r="4058" spans="1:6" ht="15" x14ac:dyDescent="0.25">
      <c r="A4058"/>
      <c r="B4058"/>
      <c r="C4058"/>
      <c r="D4058"/>
      <c r="E4058"/>
      <c r="F4058"/>
    </row>
    <row r="4059" spans="1:6" ht="15" x14ac:dyDescent="0.25">
      <c r="A4059"/>
      <c r="B4059"/>
      <c r="C4059"/>
      <c r="D4059"/>
      <c r="E4059"/>
      <c r="F4059"/>
    </row>
    <row r="4060" spans="1:6" ht="15" x14ac:dyDescent="0.25">
      <c r="A4060"/>
      <c r="B4060"/>
      <c r="C4060"/>
      <c r="D4060"/>
      <c r="E4060"/>
      <c r="F4060"/>
    </row>
    <row r="4061" spans="1:6" ht="15" x14ac:dyDescent="0.25">
      <c r="A4061"/>
      <c r="B4061"/>
      <c r="C4061"/>
      <c r="D4061"/>
      <c r="E4061"/>
      <c r="F4061"/>
    </row>
    <row r="4062" spans="1:6" ht="15" x14ac:dyDescent="0.25">
      <c r="A4062"/>
      <c r="B4062"/>
      <c r="C4062"/>
      <c r="D4062"/>
      <c r="E4062"/>
      <c r="F4062"/>
    </row>
    <row r="4063" spans="1:6" ht="15" x14ac:dyDescent="0.25">
      <c r="A4063"/>
      <c r="B4063"/>
      <c r="C4063"/>
      <c r="D4063"/>
      <c r="E4063"/>
      <c r="F4063"/>
    </row>
    <row r="4064" spans="1:6" ht="15" x14ac:dyDescent="0.25">
      <c r="A4064"/>
      <c r="B4064"/>
      <c r="C4064"/>
      <c r="D4064"/>
      <c r="E4064"/>
      <c r="F4064"/>
    </row>
    <row r="4065" spans="1:6" ht="15" x14ac:dyDescent="0.25">
      <c r="A4065"/>
      <c r="B4065"/>
      <c r="C4065"/>
      <c r="D4065"/>
      <c r="E4065"/>
      <c r="F4065"/>
    </row>
    <row r="4066" spans="1:6" ht="15" x14ac:dyDescent="0.25">
      <c r="A4066"/>
      <c r="B4066"/>
      <c r="C4066"/>
      <c r="D4066"/>
      <c r="E4066"/>
      <c r="F4066"/>
    </row>
    <row r="4067" spans="1:6" ht="15" x14ac:dyDescent="0.25">
      <c r="A4067"/>
      <c r="B4067"/>
      <c r="C4067"/>
      <c r="D4067"/>
      <c r="E4067"/>
      <c r="F4067"/>
    </row>
    <row r="4068" spans="1:6" ht="15" x14ac:dyDescent="0.25">
      <c r="A4068"/>
      <c r="B4068"/>
      <c r="C4068"/>
      <c r="D4068"/>
      <c r="E4068"/>
      <c r="F4068"/>
    </row>
    <row r="4069" spans="1:6" ht="15" x14ac:dyDescent="0.25">
      <c r="A4069"/>
      <c r="B4069"/>
      <c r="C4069"/>
      <c r="D4069"/>
      <c r="E4069"/>
      <c r="F4069"/>
    </row>
    <row r="4070" spans="1:6" ht="15" x14ac:dyDescent="0.25">
      <c r="A4070"/>
      <c r="B4070"/>
      <c r="C4070"/>
      <c r="D4070"/>
      <c r="E4070"/>
      <c r="F4070"/>
    </row>
    <row r="4071" spans="1:6" ht="15" x14ac:dyDescent="0.25">
      <c r="A4071"/>
      <c r="B4071"/>
      <c r="C4071"/>
      <c r="D4071"/>
      <c r="E4071"/>
      <c r="F4071"/>
    </row>
    <row r="4072" spans="1:6" ht="15" x14ac:dyDescent="0.25">
      <c r="A4072"/>
      <c r="B4072"/>
      <c r="C4072"/>
      <c r="D4072"/>
      <c r="E4072"/>
      <c r="F4072"/>
    </row>
    <row r="4073" spans="1:6" ht="15" x14ac:dyDescent="0.25">
      <c r="A4073"/>
      <c r="B4073"/>
      <c r="C4073"/>
      <c r="D4073"/>
      <c r="E4073"/>
      <c r="F4073"/>
    </row>
    <row r="4074" spans="1:6" ht="15" x14ac:dyDescent="0.25">
      <c r="A4074"/>
      <c r="B4074"/>
      <c r="C4074"/>
      <c r="D4074"/>
      <c r="E4074"/>
      <c r="F4074"/>
    </row>
    <row r="4075" spans="1:6" ht="15" x14ac:dyDescent="0.25">
      <c r="A4075"/>
      <c r="B4075"/>
      <c r="C4075"/>
      <c r="D4075"/>
      <c r="E4075"/>
      <c r="F4075"/>
    </row>
    <row r="4076" spans="1:6" ht="15" x14ac:dyDescent="0.25">
      <c r="A4076"/>
      <c r="B4076"/>
      <c r="C4076"/>
      <c r="D4076"/>
      <c r="E4076"/>
      <c r="F4076"/>
    </row>
    <row r="4077" spans="1:6" ht="15" x14ac:dyDescent="0.25">
      <c r="A4077"/>
      <c r="B4077"/>
      <c r="C4077"/>
      <c r="D4077"/>
      <c r="E4077"/>
      <c r="F4077"/>
    </row>
    <row r="4078" spans="1:6" ht="15" x14ac:dyDescent="0.25">
      <c r="A4078"/>
      <c r="B4078"/>
      <c r="C4078"/>
      <c r="D4078"/>
      <c r="E4078"/>
      <c r="F4078"/>
    </row>
    <row r="4079" spans="1:6" ht="15" x14ac:dyDescent="0.25">
      <c r="A4079"/>
      <c r="B4079"/>
      <c r="C4079"/>
      <c r="D4079"/>
      <c r="E4079"/>
      <c r="F4079"/>
    </row>
    <row r="4080" spans="1:6" ht="15" x14ac:dyDescent="0.25">
      <c r="A4080"/>
      <c r="B4080"/>
      <c r="C4080"/>
      <c r="D4080"/>
      <c r="E4080"/>
      <c r="F4080"/>
    </row>
    <row r="4081" spans="1:6" ht="15" x14ac:dyDescent="0.25">
      <c r="A4081"/>
      <c r="B4081"/>
      <c r="C4081"/>
      <c r="D4081"/>
      <c r="E4081"/>
      <c r="F4081"/>
    </row>
    <row r="4082" spans="1:6" ht="15" x14ac:dyDescent="0.25">
      <c r="A4082"/>
      <c r="B4082"/>
      <c r="C4082"/>
      <c r="D4082"/>
      <c r="E4082"/>
      <c r="F4082"/>
    </row>
    <row r="4083" spans="1:6" ht="15" x14ac:dyDescent="0.25">
      <c r="A4083"/>
      <c r="B4083"/>
      <c r="C4083"/>
      <c r="D4083"/>
      <c r="E4083"/>
      <c r="F4083"/>
    </row>
    <row r="4084" spans="1:6" ht="15" x14ac:dyDescent="0.25">
      <c r="A4084"/>
      <c r="B4084"/>
      <c r="C4084"/>
      <c r="D4084"/>
      <c r="E4084"/>
      <c r="F4084"/>
    </row>
    <row r="4085" spans="1:6" ht="15" x14ac:dyDescent="0.25">
      <c r="A4085"/>
      <c r="B4085"/>
      <c r="C4085"/>
      <c r="D4085"/>
      <c r="E4085"/>
      <c r="F4085"/>
    </row>
    <row r="4086" spans="1:6" ht="15" x14ac:dyDescent="0.25">
      <c r="A4086"/>
      <c r="B4086"/>
      <c r="C4086"/>
      <c r="D4086"/>
      <c r="E4086"/>
      <c r="F4086"/>
    </row>
    <row r="4087" spans="1:6" ht="15" x14ac:dyDescent="0.25">
      <c r="A4087"/>
      <c r="B4087"/>
      <c r="C4087"/>
      <c r="D4087"/>
      <c r="E4087"/>
      <c r="F4087"/>
    </row>
    <row r="4088" spans="1:6" ht="15" x14ac:dyDescent="0.25">
      <c r="A4088"/>
      <c r="B4088"/>
      <c r="C4088"/>
      <c r="D4088"/>
      <c r="E4088"/>
      <c r="F4088"/>
    </row>
    <row r="4089" spans="1:6" ht="15" x14ac:dyDescent="0.25">
      <c r="A4089"/>
      <c r="B4089"/>
      <c r="C4089"/>
      <c r="D4089"/>
      <c r="E4089"/>
      <c r="F4089"/>
    </row>
    <row r="4090" spans="1:6" ht="15" x14ac:dyDescent="0.25">
      <c r="A4090"/>
      <c r="B4090"/>
      <c r="C4090"/>
      <c r="D4090"/>
      <c r="E4090"/>
      <c r="F4090"/>
    </row>
    <row r="4091" spans="1:6" ht="15" x14ac:dyDescent="0.25">
      <c r="A4091"/>
      <c r="B4091"/>
      <c r="C4091"/>
      <c r="D4091"/>
      <c r="E4091"/>
      <c r="F4091"/>
    </row>
    <row r="4092" spans="1:6" ht="15" x14ac:dyDescent="0.25">
      <c r="A4092"/>
      <c r="B4092"/>
      <c r="C4092"/>
      <c r="D4092"/>
      <c r="E4092"/>
      <c r="F4092"/>
    </row>
    <row r="4093" spans="1:6" ht="15" x14ac:dyDescent="0.25">
      <c r="A4093"/>
      <c r="B4093"/>
      <c r="C4093"/>
      <c r="D4093"/>
      <c r="E4093"/>
      <c r="F4093"/>
    </row>
    <row r="4094" spans="1:6" ht="15" x14ac:dyDescent="0.25">
      <c r="A4094"/>
      <c r="B4094"/>
      <c r="C4094"/>
      <c r="D4094"/>
      <c r="E4094"/>
      <c r="F4094"/>
    </row>
    <row r="4095" spans="1:6" ht="15" x14ac:dyDescent="0.25">
      <c r="A4095"/>
      <c r="B4095"/>
      <c r="C4095"/>
      <c r="D4095"/>
      <c r="E4095"/>
      <c r="F4095"/>
    </row>
    <row r="4096" spans="1:6" ht="15" x14ac:dyDescent="0.25">
      <c r="A4096"/>
      <c r="B4096"/>
      <c r="C4096"/>
      <c r="D4096"/>
      <c r="E4096"/>
      <c r="F4096"/>
    </row>
    <row r="4097" spans="1:6" ht="15" x14ac:dyDescent="0.25">
      <c r="A4097"/>
      <c r="B4097"/>
      <c r="C4097"/>
      <c r="D4097"/>
      <c r="E4097"/>
      <c r="F4097"/>
    </row>
    <row r="4098" spans="1:6" ht="15" x14ac:dyDescent="0.25">
      <c r="A4098"/>
      <c r="B4098"/>
      <c r="C4098"/>
      <c r="D4098"/>
      <c r="E4098"/>
      <c r="F4098"/>
    </row>
    <row r="4099" spans="1:6" ht="15" x14ac:dyDescent="0.25">
      <c r="A4099"/>
      <c r="B4099"/>
      <c r="C4099"/>
      <c r="D4099"/>
      <c r="E4099"/>
      <c r="F4099"/>
    </row>
    <row r="4100" spans="1:6" ht="15" x14ac:dyDescent="0.25">
      <c r="A4100"/>
      <c r="B4100"/>
      <c r="C4100"/>
      <c r="D4100"/>
      <c r="E4100"/>
      <c r="F4100"/>
    </row>
    <row r="4101" spans="1:6" ht="15" x14ac:dyDescent="0.25">
      <c r="A4101"/>
      <c r="B4101"/>
      <c r="C4101"/>
      <c r="D4101"/>
      <c r="E4101"/>
      <c r="F4101"/>
    </row>
    <row r="4102" spans="1:6" ht="15" x14ac:dyDescent="0.25">
      <c r="A4102"/>
      <c r="B4102"/>
      <c r="C4102"/>
      <c r="D4102"/>
      <c r="E4102"/>
      <c r="F4102"/>
    </row>
    <row r="4103" spans="1:6" ht="15" x14ac:dyDescent="0.25">
      <c r="A4103"/>
      <c r="B4103"/>
      <c r="C4103"/>
      <c r="D4103"/>
      <c r="E4103"/>
      <c r="F4103"/>
    </row>
    <row r="4104" spans="1:6" ht="15" x14ac:dyDescent="0.25">
      <c r="A4104"/>
      <c r="B4104"/>
      <c r="C4104"/>
      <c r="D4104"/>
      <c r="E4104"/>
      <c r="F4104"/>
    </row>
    <row r="4105" spans="1:6" ht="15" x14ac:dyDescent="0.25">
      <c r="A4105"/>
      <c r="B4105"/>
      <c r="C4105"/>
      <c r="D4105"/>
      <c r="E4105"/>
      <c r="F4105"/>
    </row>
    <row r="4106" spans="1:6" ht="15" x14ac:dyDescent="0.25">
      <c r="A4106"/>
      <c r="B4106"/>
      <c r="C4106"/>
      <c r="D4106"/>
      <c r="E4106"/>
      <c r="F4106"/>
    </row>
    <row r="4107" spans="1:6" ht="15" x14ac:dyDescent="0.25">
      <c r="A4107"/>
      <c r="B4107"/>
      <c r="C4107"/>
      <c r="D4107"/>
      <c r="E4107"/>
      <c r="F4107"/>
    </row>
    <row r="4108" spans="1:6" ht="15" x14ac:dyDescent="0.25">
      <c r="A4108"/>
      <c r="B4108"/>
      <c r="C4108"/>
      <c r="D4108"/>
      <c r="E4108"/>
      <c r="F4108"/>
    </row>
    <row r="4109" spans="1:6" ht="15" x14ac:dyDescent="0.25">
      <c r="A4109"/>
      <c r="B4109"/>
      <c r="C4109"/>
      <c r="D4109"/>
      <c r="E4109"/>
      <c r="F4109"/>
    </row>
    <row r="4110" spans="1:6" ht="15" x14ac:dyDescent="0.25">
      <c r="A4110"/>
      <c r="B4110"/>
      <c r="C4110"/>
      <c r="D4110"/>
      <c r="E4110"/>
      <c r="F4110"/>
    </row>
    <row r="4111" spans="1:6" ht="15" x14ac:dyDescent="0.25">
      <c r="A4111"/>
      <c r="B4111"/>
      <c r="C4111"/>
      <c r="D4111"/>
      <c r="E4111"/>
      <c r="F4111"/>
    </row>
    <row r="4112" spans="1:6" ht="15" x14ac:dyDescent="0.25">
      <c r="A4112"/>
      <c r="B4112"/>
      <c r="C4112"/>
      <c r="D4112"/>
      <c r="E4112"/>
      <c r="F4112"/>
    </row>
    <row r="4113" spans="1:6" ht="15" x14ac:dyDescent="0.25">
      <c r="A4113"/>
      <c r="B4113"/>
      <c r="C4113"/>
      <c r="D4113"/>
      <c r="E4113"/>
      <c r="F4113"/>
    </row>
    <row r="4114" spans="1:6" ht="15" x14ac:dyDescent="0.25">
      <c r="A4114"/>
      <c r="B4114"/>
      <c r="C4114"/>
      <c r="D4114"/>
      <c r="E4114"/>
      <c r="F4114"/>
    </row>
    <row r="4115" spans="1:6" ht="15" x14ac:dyDescent="0.25">
      <c r="A4115"/>
      <c r="B4115"/>
      <c r="C4115"/>
      <c r="D4115"/>
      <c r="E4115"/>
      <c r="F4115"/>
    </row>
    <row r="4116" spans="1:6" ht="15" x14ac:dyDescent="0.25">
      <c r="A4116"/>
      <c r="B4116"/>
      <c r="C4116"/>
      <c r="D4116"/>
      <c r="E4116"/>
      <c r="F4116"/>
    </row>
    <row r="4117" spans="1:6" ht="15" x14ac:dyDescent="0.25">
      <c r="A4117"/>
      <c r="B4117"/>
      <c r="C4117"/>
      <c r="D4117"/>
      <c r="E4117"/>
      <c r="F4117"/>
    </row>
    <row r="4118" spans="1:6" ht="15" x14ac:dyDescent="0.25">
      <c r="A4118"/>
      <c r="B4118"/>
      <c r="C4118"/>
      <c r="D4118"/>
      <c r="E4118"/>
      <c r="F4118"/>
    </row>
    <row r="4119" spans="1:6" ht="15" x14ac:dyDescent="0.25">
      <c r="A4119"/>
      <c r="B4119"/>
      <c r="C4119"/>
      <c r="D4119"/>
      <c r="E4119"/>
      <c r="F4119"/>
    </row>
    <row r="4120" spans="1:6" ht="15" x14ac:dyDescent="0.25">
      <c r="A4120"/>
      <c r="B4120"/>
      <c r="C4120"/>
      <c r="D4120"/>
      <c r="E4120"/>
      <c r="F4120"/>
    </row>
    <row r="4121" spans="1:6" ht="15" x14ac:dyDescent="0.25">
      <c r="A4121"/>
      <c r="B4121"/>
      <c r="C4121"/>
      <c r="D4121"/>
      <c r="E4121"/>
      <c r="F4121"/>
    </row>
    <row r="4122" spans="1:6" ht="15" x14ac:dyDescent="0.25">
      <c r="A4122"/>
      <c r="B4122"/>
      <c r="C4122"/>
      <c r="D4122"/>
      <c r="E4122"/>
      <c r="F4122"/>
    </row>
    <row r="4123" spans="1:6" ht="15" x14ac:dyDescent="0.25">
      <c r="A4123"/>
      <c r="B4123"/>
      <c r="C4123"/>
      <c r="D4123"/>
      <c r="E4123"/>
      <c r="F4123"/>
    </row>
    <row r="4124" spans="1:6" ht="15" x14ac:dyDescent="0.25">
      <c r="A4124"/>
      <c r="B4124"/>
      <c r="C4124"/>
      <c r="D4124"/>
      <c r="E4124"/>
      <c r="F4124"/>
    </row>
    <row r="4125" spans="1:6" ht="15" x14ac:dyDescent="0.25">
      <c r="A4125"/>
      <c r="B4125"/>
      <c r="C4125"/>
      <c r="D4125"/>
      <c r="E4125"/>
      <c r="F4125"/>
    </row>
    <row r="4126" spans="1:6" ht="15" x14ac:dyDescent="0.25">
      <c r="A4126"/>
      <c r="B4126"/>
      <c r="C4126"/>
      <c r="D4126"/>
      <c r="E4126"/>
      <c r="F4126"/>
    </row>
    <row r="4127" spans="1:6" ht="15" x14ac:dyDescent="0.25">
      <c r="A4127"/>
      <c r="B4127"/>
      <c r="C4127"/>
      <c r="D4127"/>
      <c r="E4127"/>
      <c r="F4127"/>
    </row>
    <row r="4128" spans="1:6" ht="15" x14ac:dyDescent="0.25">
      <c r="A4128"/>
      <c r="B4128"/>
      <c r="C4128"/>
      <c r="D4128"/>
      <c r="E4128"/>
      <c r="F4128"/>
    </row>
    <row r="4129" spans="1:6" ht="15" x14ac:dyDescent="0.25">
      <c r="A4129"/>
      <c r="B4129"/>
      <c r="C4129"/>
      <c r="D4129"/>
      <c r="E4129"/>
      <c r="F4129"/>
    </row>
    <row r="4130" spans="1:6" ht="15" x14ac:dyDescent="0.25">
      <c r="A4130"/>
      <c r="B4130"/>
      <c r="C4130"/>
      <c r="D4130"/>
      <c r="E4130"/>
      <c r="F4130"/>
    </row>
    <row r="4131" spans="1:6" ht="15" x14ac:dyDescent="0.25">
      <c r="A4131"/>
      <c r="B4131"/>
      <c r="C4131"/>
      <c r="D4131"/>
      <c r="E4131"/>
      <c r="F4131"/>
    </row>
    <row r="4132" spans="1:6" ht="15" x14ac:dyDescent="0.25">
      <c r="A4132"/>
      <c r="B4132"/>
      <c r="C4132"/>
      <c r="D4132"/>
      <c r="E4132"/>
      <c r="F4132"/>
    </row>
    <row r="4133" spans="1:6" ht="15" x14ac:dyDescent="0.25">
      <c r="A4133"/>
      <c r="B4133"/>
      <c r="C4133"/>
      <c r="D4133"/>
      <c r="E4133"/>
      <c r="F4133"/>
    </row>
    <row r="4134" spans="1:6" ht="15" x14ac:dyDescent="0.25">
      <c r="A4134"/>
      <c r="B4134"/>
      <c r="C4134"/>
      <c r="D4134"/>
      <c r="E4134"/>
      <c r="F4134"/>
    </row>
    <row r="4135" spans="1:6" ht="15" x14ac:dyDescent="0.25">
      <c r="A4135"/>
      <c r="B4135"/>
      <c r="C4135"/>
      <c r="D4135"/>
      <c r="E4135"/>
      <c r="F4135"/>
    </row>
    <row r="4136" spans="1:6" ht="15" x14ac:dyDescent="0.25">
      <c r="A4136"/>
      <c r="B4136"/>
      <c r="C4136"/>
      <c r="D4136"/>
      <c r="E4136"/>
      <c r="F4136"/>
    </row>
    <row r="4137" spans="1:6" ht="15" x14ac:dyDescent="0.25">
      <c r="A4137"/>
      <c r="B4137"/>
      <c r="C4137"/>
      <c r="D4137"/>
      <c r="E4137"/>
      <c r="F4137"/>
    </row>
    <row r="4138" spans="1:6" ht="15" x14ac:dyDescent="0.25">
      <c r="A4138"/>
      <c r="B4138"/>
      <c r="C4138"/>
      <c r="D4138"/>
      <c r="E4138"/>
      <c r="F4138"/>
    </row>
    <row r="4139" spans="1:6" ht="15" x14ac:dyDescent="0.25">
      <c r="A4139"/>
      <c r="B4139"/>
      <c r="C4139"/>
      <c r="D4139"/>
      <c r="E4139"/>
      <c r="F4139"/>
    </row>
    <row r="4140" spans="1:6" ht="15" x14ac:dyDescent="0.25">
      <c r="A4140"/>
      <c r="B4140"/>
      <c r="C4140"/>
      <c r="D4140"/>
      <c r="E4140"/>
      <c r="F4140"/>
    </row>
    <row r="4141" spans="1:6" ht="15" x14ac:dyDescent="0.25">
      <c r="A4141"/>
      <c r="B4141"/>
      <c r="C4141"/>
      <c r="D4141"/>
      <c r="E4141"/>
      <c r="F4141"/>
    </row>
    <row r="4142" spans="1:6" ht="15" x14ac:dyDescent="0.25">
      <c r="A4142"/>
      <c r="B4142"/>
      <c r="C4142"/>
      <c r="D4142"/>
      <c r="E4142"/>
      <c r="F4142"/>
    </row>
    <row r="4143" spans="1:6" ht="15" x14ac:dyDescent="0.25">
      <c r="A4143"/>
      <c r="B4143"/>
      <c r="C4143"/>
      <c r="D4143"/>
      <c r="E4143"/>
      <c r="F4143"/>
    </row>
    <row r="4144" spans="1:6" ht="15" x14ac:dyDescent="0.25">
      <c r="A4144"/>
      <c r="B4144"/>
      <c r="C4144"/>
      <c r="D4144"/>
      <c r="E4144"/>
      <c r="F4144"/>
    </row>
    <row r="4145" spans="1:6" ht="15" x14ac:dyDescent="0.25">
      <c r="A4145"/>
      <c r="B4145"/>
      <c r="C4145"/>
      <c r="D4145"/>
      <c r="E4145"/>
      <c r="F4145"/>
    </row>
    <row r="4146" spans="1:6" ht="15" x14ac:dyDescent="0.25">
      <c r="A4146"/>
      <c r="B4146"/>
      <c r="C4146"/>
      <c r="D4146"/>
      <c r="E4146"/>
      <c r="F4146"/>
    </row>
    <row r="4147" spans="1:6" ht="15" x14ac:dyDescent="0.25">
      <c r="A4147"/>
      <c r="B4147"/>
      <c r="C4147"/>
      <c r="D4147"/>
      <c r="E4147"/>
      <c r="F4147"/>
    </row>
    <row r="4148" spans="1:6" ht="15" x14ac:dyDescent="0.25">
      <c r="A4148"/>
      <c r="B4148"/>
      <c r="C4148"/>
      <c r="D4148"/>
      <c r="E4148"/>
      <c r="F4148"/>
    </row>
    <row r="4149" spans="1:6" ht="15" x14ac:dyDescent="0.25">
      <c r="A4149"/>
      <c r="B4149"/>
      <c r="C4149"/>
      <c r="D4149"/>
      <c r="E4149"/>
      <c r="F4149"/>
    </row>
    <row r="4150" spans="1:6" ht="15" x14ac:dyDescent="0.25">
      <c r="A4150"/>
      <c r="B4150"/>
      <c r="C4150"/>
      <c r="D4150"/>
      <c r="E4150"/>
      <c r="F4150"/>
    </row>
    <row r="4151" spans="1:6" ht="15" x14ac:dyDescent="0.25">
      <c r="A4151"/>
      <c r="B4151"/>
      <c r="C4151"/>
      <c r="D4151"/>
      <c r="E4151"/>
      <c r="F4151"/>
    </row>
    <row r="4152" spans="1:6" ht="15" x14ac:dyDescent="0.25">
      <c r="A4152"/>
      <c r="B4152"/>
      <c r="C4152"/>
      <c r="D4152"/>
      <c r="E4152"/>
      <c r="F4152"/>
    </row>
    <row r="4153" spans="1:6" ht="15" x14ac:dyDescent="0.25">
      <c r="A4153"/>
      <c r="B4153"/>
      <c r="C4153"/>
      <c r="D4153"/>
      <c r="E4153"/>
      <c r="F4153"/>
    </row>
    <row r="4154" spans="1:6" ht="15" x14ac:dyDescent="0.25">
      <c r="A4154"/>
      <c r="B4154"/>
      <c r="C4154"/>
      <c r="D4154"/>
      <c r="E4154"/>
      <c r="F4154"/>
    </row>
    <row r="4155" spans="1:6" ht="15" x14ac:dyDescent="0.25">
      <c r="A4155"/>
      <c r="B4155"/>
      <c r="C4155"/>
      <c r="D4155"/>
      <c r="E4155"/>
      <c r="F4155"/>
    </row>
    <row r="4156" spans="1:6" ht="15" x14ac:dyDescent="0.25">
      <c r="A4156"/>
      <c r="B4156"/>
      <c r="C4156"/>
      <c r="D4156"/>
      <c r="E4156"/>
      <c r="F4156"/>
    </row>
    <row r="4157" spans="1:6" ht="15" x14ac:dyDescent="0.25">
      <c r="A4157"/>
      <c r="B4157"/>
      <c r="C4157"/>
      <c r="D4157"/>
      <c r="E4157"/>
      <c r="F4157"/>
    </row>
    <row r="4158" spans="1:6" ht="15" x14ac:dyDescent="0.25">
      <c r="A4158"/>
      <c r="B4158"/>
      <c r="C4158"/>
      <c r="D4158"/>
      <c r="E4158"/>
      <c r="F4158"/>
    </row>
    <row r="4159" spans="1:6" ht="15" x14ac:dyDescent="0.25">
      <c r="A4159"/>
      <c r="B4159"/>
      <c r="C4159"/>
      <c r="D4159"/>
      <c r="E4159"/>
      <c r="F4159"/>
    </row>
    <row r="4160" spans="1:6" ht="15" x14ac:dyDescent="0.25">
      <c r="A4160"/>
      <c r="B4160"/>
      <c r="C4160"/>
      <c r="D4160"/>
      <c r="E4160"/>
      <c r="F4160"/>
    </row>
    <row r="4161" spans="1:6" ht="15" x14ac:dyDescent="0.25">
      <c r="A4161"/>
      <c r="B4161"/>
      <c r="C4161"/>
      <c r="D4161"/>
      <c r="E4161"/>
      <c r="F4161"/>
    </row>
    <row r="4162" spans="1:6" ht="15" x14ac:dyDescent="0.25">
      <c r="A4162"/>
      <c r="B4162"/>
      <c r="C4162"/>
      <c r="D4162"/>
      <c r="E4162"/>
      <c r="F4162"/>
    </row>
    <row r="4163" spans="1:6" ht="15" x14ac:dyDescent="0.25">
      <c r="A4163"/>
      <c r="B4163"/>
      <c r="C4163"/>
      <c r="D4163"/>
      <c r="E4163"/>
      <c r="F4163"/>
    </row>
    <row r="4164" spans="1:6" ht="15" x14ac:dyDescent="0.25">
      <c r="A4164"/>
      <c r="B4164"/>
      <c r="C4164"/>
      <c r="D4164"/>
      <c r="E4164"/>
      <c r="F4164"/>
    </row>
    <row r="4165" spans="1:6" ht="15" x14ac:dyDescent="0.25">
      <c r="A4165"/>
      <c r="B4165"/>
      <c r="C4165"/>
      <c r="D4165"/>
      <c r="E4165"/>
      <c r="F4165"/>
    </row>
    <row r="4166" spans="1:6" ht="15" x14ac:dyDescent="0.25">
      <c r="A4166"/>
      <c r="B4166"/>
      <c r="C4166"/>
      <c r="D4166"/>
      <c r="E4166"/>
      <c r="F4166"/>
    </row>
    <row r="4167" spans="1:6" ht="15" x14ac:dyDescent="0.25">
      <c r="A4167"/>
      <c r="B4167"/>
      <c r="C4167"/>
      <c r="D4167"/>
      <c r="E4167"/>
      <c r="F4167"/>
    </row>
    <row r="4168" spans="1:6" ht="15" x14ac:dyDescent="0.25">
      <c r="A4168"/>
      <c r="B4168"/>
      <c r="C4168"/>
      <c r="D4168"/>
      <c r="E4168"/>
      <c r="F4168"/>
    </row>
    <row r="4169" spans="1:6" ht="15" x14ac:dyDescent="0.25">
      <c r="A4169"/>
      <c r="B4169"/>
      <c r="C4169"/>
      <c r="D4169"/>
      <c r="E4169"/>
      <c r="F4169"/>
    </row>
    <row r="4170" spans="1:6" ht="15" x14ac:dyDescent="0.25">
      <c r="A4170"/>
      <c r="B4170"/>
      <c r="C4170"/>
      <c r="D4170"/>
      <c r="E4170"/>
      <c r="F4170"/>
    </row>
    <row r="4171" spans="1:6" ht="15" x14ac:dyDescent="0.25">
      <c r="A4171"/>
      <c r="B4171"/>
      <c r="C4171"/>
      <c r="D4171"/>
      <c r="E4171"/>
      <c r="F4171"/>
    </row>
    <row r="4172" spans="1:6" ht="15" x14ac:dyDescent="0.25">
      <c r="A4172"/>
      <c r="B4172"/>
      <c r="C4172"/>
      <c r="D4172"/>
      <c r="E4172"/>
      <c r="F4172"/>
    </row>
    <row r="4173" spans="1:6" ht="15" x14ac:dyDescent="0.25">
      <c r="A4173"/>
      <c r="B4173"/>
      <c r="C4173"/>
      <c r="D4173"/>
      <c r="E4173"/>
      <c r="F4173"/>
    </row>
    <row r="4174" spans="1:6" ht="15" x14ac:dyDescent="0.25">
      <c r="A4174"/>
      <c r="B4174"/>
      <c r="C4174"/>
      <c r="D4174"/>
      <c r="E4174"/>
      <c r="F4174"/>
    </row>
    <row r="4175" spans="1:6" ht="15" x14ac:dyDescent="0.25">
      <c r="A4175"/>
      <c r="B4175"/>
      <c r="C4175"/>
      <c r="D4175"/>
      <c r="E4175"/>
      <c r="F4175"/>
    </row>
    <row r="4176" spans="1:6" ht="15" x14ac:dyDescent="0.25">
      <c r="A4176"/>
      <c r="B4176"/>
      <c r="C4176"/>
      <c r="D4176"/>
      <c r="E4176"/>
      <c r="F4176"/>
    </row>
    <row r="4177" spans="1:6" ht="15" x14ac:dyDescent="0.25">
      <c r="A4177"/>
      <c r="B4177"/>
      <c r="C4177"/>
      <c r="D4177"/>
      <c r="E4177"/>
      <c r="F4177"/>
    </row>
    <row r="4178" spans="1:6" ht="15" x14ac:dyDescent="0.25">
      <c r="A4178"/>
      <c r="B4178"/>
      <c r="C4178"/>
      <c r="D4178"/>
      <c r="E4178"/>
      <c r="F4178"/>
    </row>
    <row r="4179" spans="1:6" ht="15" x14ac:dyDescent="0.25">
      <c r="A4179"/>
      <c r="B4179"/>
      <c r="C4179"/>
      <c r="D4179"/>
      <c r="E4179"/>
      <c r="F4179"/>
    </row>
    <row r="4180" spans="1:6" ht="15" x14ac:dyDescent="0.25">
      <c r="A4180"/>
      <c r="B4180"/>
      <c r="C4180"/>
      <c r="D4180"/>
      <c r="E4180"/>
      <c r="F4180"/>
    </row>
    <row r="4181" spans="1:6" ht="15" x14ac:dyDescent="0.25">
      <c r="A4181"/>
      <c r="B4181"/>
      <c r="C4181"/>
      <c r="D4181"/>
      <c r="E4181"/>
      <c r="F4181"/>
    </row>
    <row r="4182" spans="1:6" ht="15" x14ac:dyDescent="0.25">
      <c r="A4182"/>
      <c r="B4182"/>
      <c r="C4182"/>
      <c r="D4182"/>
      <c r="E4182"/>
      <c r="F4182"/>
    </row>
    <row r="4183" spans="1:6" ht="15" x14ac:dyDescent="0.25">
      <c r="A4183"/>
      <c r="B4183"/>
      <c r="C4183"/>
      <c r="D4183"/>
      <c r="E4183"/>
      <c r="F4183"/>
    </row>
    <row r="4184" spans="1:6" ht="15" x14ac:dyDescent="0.25">
      <c r="A4184"/>
      <c r="B4184"/>
      <c r="C4184"/>
      <c r="D4184"/>
      <c r="E4184"/>
      <c r="F4184"/>
    </row>
    <row r="4185" spans="1:6" ht="15" x14ac:dyDescent="0.25">
      <c r="A4185"/>
      <c r="B4185"/>
      <c r="C4185"/>
      <c r="D4185"/>
      <c r="E4185"/>
      <c r="F4185"/>
    </row>
    <row r="4186" spans="1:6" ht="15" x14ac:dyDescent="0.25">
      <c r="A4186"/>
      <c r="B4186"/>
      <c r="C4186"/>
      <c r="D4186"/>
      <c r="E4186"/>
      <c r="F4186"/>
    </row>
    <row r="4187" spans="1:6" ht="15" x14ac:dyDescent="0.25">
      <c r="A4187"/>
      <c r="B4187"/>
      <c r="C4187"/>
      <c r="D4187"/>
      <c r="E4187"/>
      <c r="F4187"/>
    </row>
    <row r="4188" spans="1:6" ht="15" x14ac:dyDescent="0.25">
      <c r="A4188"/>
      <c r="B4188"/>
      <c r="C4188"/>
      <c r="D4188"/>
      <c r="E4188"/>
      <c r="F4188"/>
    </row>
    <row r="4189" spans="1:6" ht="15" x14ac:dyDescent="0.25">
      <c r="A4189"/>
      <c r="B4189"/>
      <c r="C4189"/>
      <c r="D4189"/>
      <c r="E4189"/>
      <c r="F4189"/>
    </row>
    <row r="4190" spans="1:6" ht="15" x14ac:dyDescent="0.25">
      <c r="A4190"/>
      <c r="B4190"/>
      <c r="C4190"/>
      <c r="D4190"/>
      <c r="E4190"/>
      <c r="F4190"/>
    </row>
    <row r="4191" spans="1:6" ht="15" x14ac:dyDescent="0.25">
      <c r="A4191"/>
      <c r="B4191"/>
      <c r="C4191"/>
      <c r="D4191"/>
      <c r="E4191"/>
      <c r="F4191"/>
    </row>
    <row r="4192" spans="1:6" ht="15" x14ac:dyDescent="0.25">
      <c r="A4192"/>
      <c r="B4192"/>
      <c r="C4192"/>
      <c r="D4192"/>
      <c r="E4192"/>
      <c r="F4192"/>
    </row>
    <row r="4193" spans="1:6" ht="15" x14ac:dyDescent="0.25">
      <c r="A4193"/>
      <c r="B4193"/>
      <c r="C4193"/>
      <c r="D4193"/>
      <c r="E4193"/>
      <c r="F4193"/>
    </row>
    <row r="4194" spans="1:6" ht="15" x14ac:dyDescent="0.25">
      <c r="A4194"/>
      <c r="B4194"/>
      <c r="C4194"/>
      <c r="D4194"/>
      <c r="E4194"/>
      <c r="F4194"/>
    </row>
    <row r="4195" spans="1:6" ht="15" x14ac:dyDescent="0.25">
      <c r="A4195"/>
      <c r="B4195"/>
      <c r="C4195"/>
      <c r="D4195"/>
      <c r="E4195"/>
      <c r="F4195"/>
    </row>
    <row r="4196" spans="1:6" ht="15" x14ac:dyDescent="0.25">
      <c r="A4196"/>
      <c r="B4196"/>
      <c r="C4196"/>
      <c r="D4196"/>
      <c r="E4196"/>
      <c r="F4196"/>
    </row>
    <row r="4197" spans="1:6" ht="15" x14ac:dyDescent="0.25">
      <c r="A4197"/>
      <c r="B4197"/>
      <c r="C4197"/>
      <c r="D4197"/>
      <c r="E4197"/>
      <c r="F4197"/>
    </row>
    <row r="4198" spans="1:6" ht="15" x14ac:dyDescent="0.25">
      <c r="A4198"/>
      <c r="B4198"/>
      <c r="C4198"/>
      <c r="D4198"/>
      <c r="E4198"/>
      <c r="F4198"/>
    </row>
    <row r="4199" spans="1:6" ht="15" x14ac:dyDescent="0.25">
      <c r="A4199"/>
      <c r="B4199"/>
      <c r="C4199"/>
      <c r="D4199"/>
      <c r="E4199"/>
      <c r="F4199"/>
    </row>
    <row r="4200" spans="1:6" ht="15" x14ac:dyDescent="0.25">
      <c r="A4200"/>
      <c r="B4200"/>
      <c r="C4200"/>
      <c r="D4200"/>
      <c r="E4200"/>
      <c r="F4200"/>
    </row>
    <row r="4201" spans="1:6" ht="15" x14ac:dyDescent="0.25">
      <c r="A4201"/>
      <c r="B4201"/>
      <c r="C4201"/>
      <c r="D4201"/>
      <c r="E4201"/>
      <c r="F4201"/>
    </row>
    <row r="4202" spans="1:6" ht="15" x14ac:dyDescent="0.25">
      <c r="A4202"/>
      <c r="B4202"/>
      <c r="C4202"/>
      <c r="D4202"/>
      <c r="E4202"/>
      <c r="F4202"/>
    </row>
    <row r="4203" spans="1:6" ht="15" x14ac:dyDescent="0.25">
      <c r="A4203"/>
      <c r="B4203"/>
      <c r="C4203"/>
      <c r="D4203"/>
      <c r="E4203"/>
      <c r="F4203"/>
    </row>
    <row r="4204" spans="1:6" ht="15" x14ac:dyDescent="0.25">
      <c r="A4204"/>
      <c r="B4204"/>
      <c r="C4204"/>
      <c r="D4204"/>
      <c r="E4204"/>
      <c r="F4204"/>
    </row>
    <row r="4205" spans="1:6" ht="15" x14ac:dyDescent="0.25">
      <c r="A4205"/>
      <c r="B4205"/>
      <c r="C4205"/>
      <c r="D4205"/>
      <c r="E4205"/>
      <c r="F4205"/>
    </row>
    <row r="4206" spans="1:6" ht="15" x14ac:dyDescent="0.25">
      <c r="A4206"/>
      <c r="B4206"/>
      <c r="C4206"/>
      <c r="D4206"/>
      <c r="E4206"/>
      <c r="F4206"/>
    </row>
    <row r="4207" spans="1:6" ht="15" x14ac:dyDescent="0.25">
      <c r="A4207"/>
      <c r="B4207"/>
      <c r="C4207"/>
      <c r="D4207"/>
      <c r="E4207"/>
      <c r="F4207"/>
    </row>
    <row r="4208" spans="1:6" ht="15" x14ac:dyDescent="0.25">
      <c r="A4208"/>
      <c r="B4208"/>
      <c r="C4208"/>
      <c r="D4208"/>
      <c r="E4208"/>
      <c r="F4208"/>
    </row>
    <row r="4209" spans="1:6" ht="15" x14ac:dyDescent="0.25">
      <c r="A4209"/>
      <c r="B4209"/>
      <c r="C4209"/>
      <c r="D4209"/>
      <c r="E4209"/>
      <c r="F4209"/>
    </row>
    <row r="4210" spans="1:6" ht="15" x14ac:dyDescent="0.25">
      <c r="A4210"/>
      <c r="B4210"/>
      <c r="C4210"/>
      <c r="D4210"/>
      <c r="E4210"/>
      <c r="F4210"/>
    </row>
    <row r="4211" spans="1:6" ht="15" x14ac:dyDescent="0.25">
      <c r="A4211"/>
      <c r="B4211"/>
      <c r="C4211"/>
      <c r="D4211"/>
      <c r="E4211"/>
      <c r="F4211"/>
    </row>
    <row r="4212" spans="1:6" ht="15" x14ac:dyDescent="0.25">
      <c r="A4212"/>
      <c r="B4212"/>
      <c r="C4212"/>
      <c r="D4212"/>
      <c r="E4212"/>
      <c r="F4212"/>
    </row>
    <row r="4213" spans="1:6" ht="15" x14ac:dyDescent="0.25">
      <c r="A4213"/>
      <c r="B4213"/>
      <c r="C4213"/>
      <c r="D4213"/>
      <c r="E4213"/>
      <c r="F4213"/>
    </row>
    <row r="4214" spans="1:6" ht="15" x14ac:dyDescent="0.25">
      <c r="A4214"/>
      <c r="B4214"/>
      <c r="C4214"/>
      <c r="D4214"/>
      <c r="E4214"/>
      <c r="F4214"/>
    </row>
    <row r="4215" spans="1:6" ht="15" x14ac:dyDescent="0.25">
      <c r="A4215"/>
      <c r="B4215"/>
      <c r="C4215"/>
      <c r="D4215"/>
      <c r="E4215"/>
      <c r="F4215"/>
    </row>
    <row r="4216" spans="1:6" ht="15" x14ac:dyDescent="0.25">
      <c r="A4216"/>
      <c r="B4216"/>
      <c r="C4216"/>
      <c r="D4216"/>
      <c r="E4216"/>
      <c r="F4216"/>
    </row>
    <row r="4217" spans="1:6" ht="15" x14ac:dyDescent="0.25">
      <c r="A4217"/>
      <c r="B4217"/>
      <c r="C4217"/>
      <c r="D4217"/>
      <c r="E4217"/>
      <c r="F4217"/>
    </row>
    <row r="4218" spans="1:6" ht="15" x14ac:dyDescent="0.25">
      <c r="A4218"/>
      <c r="B4218"/>
      <c r="C4218"/>
      <c r="D4218"/>
      <c r="E4218"/>
      <c r="F4218"/>
    </row>
    <row r="4219" spans="1:6" ht="15" x14ac:dyDescent="0.25">
      <c r="A4219"/>
      <c r="B4219"/>
      <c r="C4219"/>
      <c r="D4219"/>
      <c r="E4219"/>
      <c r="F4219"/>
    </row>
    <row r="4220" spans="1:6" ht="15" x14ac:dyDescent="0.25">
      <c r="A4220"/>
      <c r="B4220"/>
      <c r="C4220"/>
      <c r="D4220"/>
      <c r="E4220"/>
      <c r="F4220"/>
    </row>
    <row r="4221" spans="1:6" ht="15" x14ac:dyDescent="0.25">
      <c r="A4221"/>
      <c r="B4221"/>
      <c r="C4221"/>
      <c r="D4221"/>
      <c r="E4221"/>
      <c r="F4221"/>
    </row>
    <row r="4222" spans="1:6" ht="15" x14ac:dyDescent="0.25">
      <c r="A4222"/>
      <c r="B4222"/>
      <c r="C4222"/>
      <c r="D4222"/>
      <c r="E4222"/>
      <c r="F4222"/>
    </row>
    <row r="4223" spans="1:6" ht="15" x14ac:dyDescent="0.25">
      <c r="A4223"/>
      <c r="B4223"/>
      <c r="C4223"/>
      <c r="D4223"/>
      <c r="E4223"/>
      <c r="F4223"/>
    </row>
    <row r="4224" spans="1:6" ht="15" x14ac:dyDescent="0.25">
      <c r="A4224"/>
      <c r="B4224"/>
      <c r="C4224"/>
      <c r="D4224"/>
      <c r="E4224"/>
      <c r="F4224"/>
    </row>
    <row r="4225" spans="1:6" ht="15" x14ac:dyDescent="0.25">
      <c r="A4225"/>
      <c r="B4225"/>
      <c r="C4225"/>
      <c r="D4225"/>
      <c r="E4225"/>
      <c r="F4225"/>
    </row>
    <row r="4226" spans="1:6" ht="15" x14ac:dyDescent="0.25">
      <c r="A4226"/>
      <c r="B4226"/>
      <c r="C4226"/>
      <c r="D4226"/>
      <c r="E4226"/>
      <c r="F4226"/>
    </row>
    <row r="4227" spans="1:6" ht="15" x14ac:dyDescent="0.25">
      <c r="A4227"/>
      <c r="B4227"/>
      <c r="C4227"/>
      <c r="D4227"/>
      <c r="E4227"/>
      <c r="F4227"/>
    </row>
    <row r="4228" spans="1:6" ht="15" x14ac:dyDescent="0.25">
      <c r="A4228"/>
      <c r="B4228"/>
      <c r="C4228"/>
      <c r="D4228"/>
      <c r="E4228"/>
      <c r="F4228"/>
    </row>
    <row r="4229" spans="1:6" ht="15" x14ac:dyDescent="0.25">
      <c r="A4229"/>
      <c r="B4229"/>
      <c r="C4229"/>
      <c r="D4229"/>
      <c r="E4229"/>
      <c r="F4229"/>
    </row>
    <row r="4230" spans="1:6" ht="15" x14ac:dyDescent="0.25">
      <c r="A4230"/>
      <c r="B4230"/>
      <c r="C4230"/>
      <c r="D4230"/>
      <c r="E4230"/>
      <c r="F4230"/>
    </row>
    <row r="4231" spans="1:6" ht="15" x14ac:dyDescent="0.25">
      <c r="A4231"/>
      <c r="B4231"/>
      <c r="C4231"/>
      <c r="D4231"/>
      <c r="E4231"/>
      <c r="F4231"/>
    </row>
    <row r="4232" spans="1:6" ht="15" x14ac:dyDescent="0.25">
      <c r="A4232"/>
      <c r="B4232"/>
      <c r="C4232"/>
      <c r="D4232"/>
      <c r="E4232"/>
      <c r="F4232"/>
    </row>
    <row r="4233" spans="1:6" ht="15" x14ac:dyDescent="0.25">
      <c r="A4233"/>
      <c r="B4233"/>
      <c r="C4233"/>
      <c r="D4233"/>
      <c r="E4233"/>
      <c r="F4233"/>
    </row>
    <row r="4234" spans="1:6" ht="15" x14ac:dyDescent="0.25">
      <c r="A4234"/>
      <c r="B4234"/>
      <c r="C4234"/>
      <c r="D4234"/>
      <c r="E4234"/>
      <c r="F4234"/>
    </row>
    <row r="4235" spans="1:6" ht="15" x14ac:dyDescent="0.25">
      <c r="A4235"/>
      <c r="B4235"/>
      <c r="C4235"/>
      <c r="D4235"/>
      <c r="E4235"/>
      <c r="F4235"/>
    </row>
    <row r="4236" spans="1:6" ht="15" x14ac:dyDescent="0.25">
      <c r="A4236"/>
      <c r="B4236"/>
      <c r="C4236"/>
      <c r="D4236"/>
      <c r="E4236"/>
      <c r="F4236"/>
    </row>
    <row r="4237" spans="1:6" ht="15" x14ac:dyDescent="0.25">
      <c r="A4237"/>
      <c r="B4237"/>
      <c r="C4237"/>
      <c r="D4237"/>
      <c r="E4237"/>
      <c r="F4237"/>
    </row>
    <row r="4238" spans="1:6" ht="15" x14ac:dyDescent="0.25">
      <c r="A4238"/>
      <c r="B4238"/>
      <c r="C4238"/>
      <c r="D4238"/>
      <c r="E4238"/>
      <c r="F4238"/>
    </row>
    <row r="4239" spans="1:6" ht="15" x14ac:dyDescent="0.25">
      <c r="A4239"/>
      <c r="B4239"/>
      <c r="C4239"/>
      <c r="D4239"/>
      <c r="E4239"/>
      <c r="F4239"/>
    </row>
    <row r="4240" spans="1:6" ht="15" x14ac:dyDescent="0.25">
      <c r="A4240"/>
      <c r="B4240"/>
      <c r="C4240"/>
      <c r="D4240"/>
      <c r="E4240"/>
      <c r="F4240"/>
    </row>
    <row r="4241" spans="1:6" ht="15" x14ac:dyDescent="0.25">
      <c r="A4241"/>
      <c r="B4241"/>
      <c r="C4241"/>
      <c r="D4241"/>
      <c r="E4241"/>
      <c r="F4241"/>
    </row>
    <row r="4242" spans="1:6" ht="15" x14ac:dyDescent="0.25">
      <c r="A4242"/>
      <c r="B4242"/>
      <c r="C4242"/>
      <c r="D4242"/>
      <c r="E4242"/>
      <c r="F4242"/>
    </row>
    <row r="4243" spans="1:6" ht="15" x14ac:dyDescent="0.25">
      <c r="A4243"/>
      <c r="B4243"/>
      <c r="C4243"/>
      <c r="D4243"/>
      <c r="E4243"/>
      <c r="F4243"/>
    </row>
    <row r="4244" spans="1:6" ht="15" x14ac:dyDescent="0.25">
      <c r="A4244"/>
      <c r="B4244"/>
      <c r="C4244"/>
      <c r="D4244"/>
      <c r="E4244"/>
      <c r="F4244"/>
    </row>
    <row r="4245" spans="1:6" ht="15" x14ac:dyDescent="0.25">
      <c r="A4245"/>
      <c r="B4245"/>
      <c r="C4245"/>
      <c r="D4245"/>
      <c r="E4245"/>
      <c r="F4245"/>
    </row>
    <row r="4246" spans="1:6" ht="15" x14ac:dyDescent="0.25">
      <c r="A4246"/>
      <c r="B4246"/>
      <c r="C4246"/>
      <c r="D4246"/>
      <c r="E4246"/>
      <c r="F4246"/>
    </row>
    <row r="4247" spans="1:6" ht="15" x14ac:dyDescent="0.25">
      <c r="A4247"/>
      <c r="B4247"/>
      <c r="C4247"/>
      <c r="D4247"/>
      <c r="E4247"/>
      <c r="F4247"/>
    </row>
    <row r="4248" spans="1:6" ht="15" x14ac:dyDescent="0.25">
      <c r="A4248"/>
      <c r="B4248"/>
      <c r="C4248"/>
      <c r="D4248"/>
      <c r="E4248"/>
      <c r="F4248"/>
    </row>
    <row r="4249" spans="1:6" ht="15" x14ac:dyDescent="0.25">
      <c r="A4249"/>
      <c r="B4249"/>
      <c r="C4249"/>
      <c r="D4249"/>
      <c r="E4249"/>
      <c r="F4249"/>
    </row>
    <row r="4250" spans="1:6" ht="15" x14ac:dyDescent="0.25">
      <c r="A4250"/>
      <c r="B4250"/>
      <c r="C4250"/>
      <c r="D4250"/>
      <c r="E4250"/>
      <c r="F4250"/>
    </row>
    <row r="4251" spans="1:6" ht="15" x14ac:dyDescent="0.25">
      <c r="A4251"/>
      <c r="B4251"/>
      <c r="C4251"/>
      <c r="D4251"/>
      <c r="E4251"/>
      <c r="F4251"/>
    </row>
    <row r="4252" spans="1:6" ht="15" x14ac:dyDescent="0.25">
      <c r="A4252"/>
      <c r="B4252"/>
      <c r="C4252"/>
      <c r="D4252"/>
      <c r="E4252"/>
      <c r="F4252"/>
    </row>
    <row r="4253" spans="1:6" ht="15" x14ac:dyDescent="0.25">
      <c r="A4253"/>
      <c r="B4253"/>
      <c r="C4253"/>
      <c r="D4253"/>
      <c r="E4253"/>
      <c r="F4253"/>
    </row>
    <row r="4254" spans="1:6" ht="15" x14ac:dyDescent="0.25">
      <c r="A4254"/>
      <c r="B4254"/>
      <c r="C4254"/>
      <c r="D4254"/>
      <c r="E4254"/>
      <c r="F4254"/>
    </row>
    <row r="4255" spans="1:6" ht="15" x14ac:dyDescent="0.25">
      <c r="A4255"/>
      <c r="B4255"/>
      <c r="C4255"/>
      <c r="D4255"/>
      <c r="E4255"/>
      <c r="F4255"/>
    </row>
    <row r="4256" spans="1:6" ht="15" x14ac:dyDescent="0.25">
      <c r="A4256"/>
      <c r="B4256"/>
      <c r="C4256"/>
      <c r="D4256"/>
      <c r="E4256"/>
      <c r="F4256"/>
    </row>
    <row r="4257" spans="1:6" ht="15" x14ac:dyDescent="0.25">
      <c r="A4257"/>
      <c r="B4257"/>
      <c r="C4257"/>
      <c r="D4257"/>
      <c r="E4257"/>
      <c r="F4257"/>
    </row>
    <row r="4258" spans="1:6" ht="15" x14ac:dyDescent="0.25">
      <c r="A4258"/>
      <c r="B4258"/>
      <c r="C4258"/>
      <c r="D4258"/>
      <c r="E4258"/>
      <c r="F4258"/>
    </row>
    <row r="4259" spans="1:6" ht="15" x14ac:dyDescent="0.25">
      <c r="A4259"/>
      <c r="B4259"/>
      <c r="C4259"/>
      <c r="D4259"/>
      <c r="E4259"/>
      <c r="F4259"/>
    </row>
    <row r="4260" spans="1:6" ht="15" x14ac:dyDescent="0.25">
      <c r="A4260"/>
      <c r="B4260"/>
      <c r="C4260"/>
      <c r="D4260"/>
      <c r="E4260"/>
      <c r="F4260"/>
    </row>
    <row r="4261" spans="1:6" ht="15" x14ac:dyDescent="0.25">
      <c r="A4261"/>
      <c r="B4261"/>
      <c r="C4261"/>
      <c r="D4261"/>
      <c r="E4261"/>
      <c r="F4261"/>
    </row>
    <row r="4262" spans="1:6" ht="15" x14ac:dyDescent="0.25">
      <c r="A4262"/>
      <c r="B4262"/>
      <c r="C4262"/>
      <c r="D4262"/>
      <c r="E4262"/>
      <c r="F4262"/>
    </row>
    <row r="4263" spans="1:6" ht="15" x14ac:dyDescent="0.25">
      <c r="A4263"/>
      <c r="B4263"/>
      <c r="C4263"/>
      <c r="D4263"/>
      <c r="E4263"/>
      <c r="F4263"/>
    </row>
    <row r="4264" spans="1:6" ht="15" x14ac:dyDescent="0.25">
      <c r="A4264"/>
      <c r="B4264"/>
      <c r="C4264"/>
      <c r="D4264"/>
      <c r="E4264"/>
      <c r="F4264"/>
    </row>
    <row r="4265" spans="1:6" ht="15" x14ac:dyDescent="0.25">
      <c r="A4265"/>
      <c r="B4265"/>
      <c r="C4265"/>
      <c r="D4265"/>
      <c r="E4265"/>
      <c r="F4265"/>
    </row>
    <row r="4266" spans="1:6" ht="15" x14ac:dyDescent="0.25">
      <c r="A4266"/>
      <c r="B4266"/>
      <c r="C4266"/>
      <c r="D4266"/>
      <c r="E4266"/>
      <c r="F4266"/>
    </row>
    <row r="4267" spans="1:6" ht="15" x14ac:dyDescent="0.25">
      <c r="A4267"/>
      <c r="B4267"/>
      <c r="C4267"/>
      <c r="D4267"/>
      <c r="E4267"/>
      <c r="F4267"/>
    </row>
    <row r="4268" spans="1:6" ht="15" x14ac:dyDescent="0.25">
      <c r="A4268"/>
      <c r="B4268"/>
      <c r="C4268"/>
      <c r="D4268"/>
      <c r="E4268"/>
      <c r="F4268"/>
    </row>
    <row r="4269" spans="1:6" ht="15" x14ac:dyDescent="0.25">
      <c r="A4269"/>
      <c r="B4269"/>
      <c r="C4269"/>
      <c r="D4269"/>
      <c r="E4269"/>
      <c r="F4269"/>
    </row>
    <row r="4270" spans="1:6" ht="15" x14ac:dyDescent="0.25">
      <c r="A4270"/>
      <c r="B4270"/>
      <c r="C4270"/>
      <c r="D4270"/>
      <c r="E4270"/>
      <c r="F4270"/>
    </row>
    <row r="4271" spans="1:6" ht="15" x14ac:dyDescent="0.25">
      <c r="A4271"/>
      <c r="B4271"/>
      <c r="C4271"/>
      <c r="D4271"/>
      <c r="E4271"/>
      <c r="F4271"/>
    </row>
    <row r="4272" spans="1:6" ht="15" x14ac:dyDescent="0.25">
      <c r="A4272"/>
      <c r="B4272"/>
      <c r="C4272"/>
      <c r="D4272"/>
      <c r="E4272"/>
      <c r="F4272"/>
    </row>
    <row r="4273" spans="1:6" ht="15" x14ac:dyDescent="0.25">
      <c r="A4273"/>
      <c r="B4273"/>
      <c r="C4273"/>
      <c r="D4273"/>
      <c r="E4273"/>
      <c r="F4273"/>
    </row>
    <row r="4274" spans="1:6" ht="15" x14ac:dyDescent="0.25">
      <c r="A4274"/>
      <c r="B4274"/>
      <c r="C4274"/>
      <c r="D4274"/>
      <c r="E4274"/>
      <c r="F4274"/>
    </row>
    <row r="4275" spans="1:6" ht="15" x14ac:dyDescent="0.25">
      <c r="A4275"/>
      <c r="B4275"/>
      <c r="C4275"/>
      <c r="D4275"/>
      <c r="E4275"/>
      <c r="F4275"/>
    </row>
    <row r="4276" spans="1:6" ht="15" x14ac:dyDescent="0.25">
      <c r="A4276"/>
      <c r="B4276"/>
      <c r="C4276"/>
      <c r="D4276"/>
      <c r="E4276"/>
      <c r="F4276"/>
    </row>
    <row r="4277" spans="1:6" ht="15" x14ac:dyDescent="0.25">
      <c r="A4277"/>
      <c r="B4277"/>
      <c r="C4277"/>
      <c r="D4277"/>
      <c r="E4277"/>
      <c r="F4277"/>
    </row>
    <row r="4278" spans="1:6" ht="15" x14ac:dyDescent="0.25">
      <c r="A4278"/>
      <c r="B4278"/>
      <c r="C4278"/>
      <c r="D4278"/>
      <c r="E4278"/>
      <c r="F4278"/>
    </row>
    <row r="4279" spans="1:6" ht="15" x14ac:dyDescent="0.25">
      <c r="A4279"/>
      <c r="B4279"/>
      <c r="C4279"/>
      <c r="D4279"/>
      <c r="E4279"/>
      <c r="F4279"/>
    </row>
    <row r="4280" spans="1:6" ht="15" x14ac:dyDescent="0.25">
      <c r="A4280"/>
      <c r="B4280"/>
      <c r="C4280"/>
      <c r="D4280"/>
      <c r="E4280"/>
      <c r="F4280"/>
    </row>
    <row r="4281" spans="1:6" ht="15" x14ac:dyDescent="0.25">
      <c r="A4281"/>
      <c r="B4281"/>
      <c r="C4281"/>
      <c r="D4281"/>
      <c r="E4281"/>
      <c r="F4281"/>
    </row>
    <row r="4282" spans="1:6" ht="15" x14ac:dyDescent="0.25">
      <c r="A4282"/>
      <c r="B4282"/>
      <c r="C4282"/>
      <c r="D4282"/>
      <c r="E4282"/>
      <c r="F4282"/>
    </row>
    <row r="4283" spans="1:6" ht="15" x14ac:dyDescent="0.25">
      <c r="A4283"/>
      <c r="B4283"/>
      <c r="C4283"/>
      <c r="D4283"/>
      <c r="E4283"/>
      <c r="F4283"/>
    </row>
    <row r="4284" spans="1:6" ht="15" x14ac:dyDescent="0.25">
      <c r="A4284"/>
      <c r="B4284"/>
      <c r="C4284"/>
      <c r="D4284"/>
      <c r="E4284"/>
      <c r="F4284"/>
    </row>
    <row r="4285" spans="1:6" ht="15" x14ac:dyDescent="0.25">
      <c r="A4285"/>
      <c r="B4285"/>
      <c r="C4285"/>
      <c r="D4285"/>
      <c r="E4285"/>
      <c r="F4285"/>
    </row>
    <row r="4286" spans="1:6" ht="15" x14ac:dyDescent="0.25">
      <c r="A4286"/>
      <c r="B4286"/>
      <c r="C4286"/>
      <c r="D4286"/>
      <c r="E4286"/>
      <c r="F4286"/>
    </row>
    <row r="4287" spans="1:6" ht="15" x14ac:dyDescent="0.25">
      <c r="A4287"/>
      <c r="B4287"/>
      <c r="C4287"/>
      <c r="D4287"/>
      <c r="E4287"/>
      <c r="F4287"/>
    </row>
    <row r="4288" spans="1:6" ht="15" x14ac:dyDescent="0.25">
      <c r="A4288"/>
      <c r="B4288"/>
      <c r="C4288"/>
      <c r="D4288"/>
      <c r="E4288"/>
      <c r="F4288"/>
    </row>
    <row r="4289" spans="1:6" ht="15" x14ac:dyDescent="0.25">
      <c r="A4289"/>
      <c r="B4289"/>
      <c r="C4289"/>
      <c r="D4289"/>
      <c r="E4289"/>
      <c r="F4289"/>
    </row>
    <row r="4290" spans="1:6" ht="15" x14ac:dyDescent="0.25">
      <c r="A4290"/>
      <c r="B4290"/>
      <c r="C4290"/>
      <c r="D4290"/>
      <c r="E4290"/>
      <c r="F4290"/>
    </row>
    <row r="4291" spans="1:6" ht="15" x14ac:dyDescent="0.25">
      <c r="A4291"/>
      <c r="B4291"/>
      <c r="C4291"/>
      <c r="D4291"/>
      <c r="E4291"/>
      <c r="F4291"/>
    </row>
    <row r="4292" spans="1:6" ht="15" x14ac:dyDescent="0.25">
      <c r="A4292"/>
      <c r="B4292"/>
      <c r="C4292"/>
      <c r="D4292"/>
      <c r="E4292"/>
      <c r="F4292"/>
    </row>
    <row r="4293" spans="1:6" ht="15" x14ac:dyDescent="0.25">
      <c r="A4293"/>
      <c r="B4293"/>
      <c r="C4293"/>
      <c r="D4293"/>
      <c r="E4293"/>
      <c r="F4293"/>
    </row>
    <row r="4294" spans="1:6" ht="15" x14ac:dyDescent="0.25">
      <c r="A4294"/>
      <c r="B4294"/>
      <c r="C4294"/>
      <c r="D4294"/>
      <c r="E4294"/>
      <c r="F4294"/>
    </row>
    <row r="4295" spans="1:6" ht="15" x14ac:dyDescent="0.25">
      <c r="A4295"/>
      <c r="B4295"/>
      <c r="C4295"/>
      <c r="D4295"/>
      <c r="E4295"/>
      <c r="F4295"/>
    </row>
    <row r="4296" spans="1:6" ht="15" x14ac:dyDescent="0.25">
      <c r="A4296"/>
      <c r="B4296"/>
      <c r="C4296"/>
      <c r="D4296"/>
      <c r="E4296"/>
      <c r="F4296"/>
    </row>
    <row r="4297" spans="1:6" ht="15" x14ac:dyDescent="0.25">
      <c r="A4297"/>
      <c r="B4297"/>
      <c r="C4297"/>
      <c r="D4297"/>
      <c r="E4297"/>
      <c r="F4297"/>
    </row>
    <row r="4298" spans="1:6" ht="15" x14ac:dyDescent="0.25">
      <c r="A4298"/>
      <c r="B4298"/>
      <c r="C4298"/>
      <c r="D4298"/>
      <c r="E4298"/>
      <c r="F4298"/>
    </row>
    <row r="4299" spans="1:6" ht="15" x14ac:dyDescent="0.25">
      <c r="A4299"/>
      <c r="B4299"/>
      <c r="C4299"/>
      <c r="D4299"/>
      <c r="E4299"/>
      <c r="F4299"/>
    </row>
    <row r="4300" spans="1:6" ht="15" x14ac:dyDescent="0.25">
      <c r="A4300"/>
      <c r="B4300"/>
      <c r="C4300"/>
      <c r="D4300"/>
      <c r="E4300"/>
      <c r="F4300"/>
    </row>
    <row r="4301" spans="1:6" ht="15" x14ac:dyDescent="0.25">
      <c r="A4301"/>
      <c r="B4301"/>
      <c r="C4301"/>
      <c r="D4301"/>
      <c r="E4301"/>
      <c r="F4301"/>
    </row>
    <row r="4302" spans="1:6" ht="15" x14ac:dyDescent="0.25">
      <c r="A4302"/>
      <c r="B4302"/>
      <c r="C4302"/>
      <c r="D4302"/>
      <c r="E4302"/>
      <c r="F4302"/>
    </row>
    <row r="4303" spans="1:6" ht="15" x14ac:dyDescent="0.25">
      <c r="A4303"/>
      <c r="B4303"/>
      <c r="C4303"/>
      <c r="D4303"/>
      <c r="E4303"/>
      <c r="F4303"/>
    </row>
    <row r="4304" spans="1:6" ht="15" x14ac:dyDescent="0.25">
      <c r="A4304"/>
      <c r="B4304"/>
      <c r="C4304"/>
      <c r="D4304"/>
      <c r="E4304"/>
      <c r="F4304"/>
    </row>
    <row r="4305" spans="1:6" ht="15" x14ac:dyDescent="0.25">
      <c r="A4305"/>
      <c r="B4305"/>
      <c r="C4305"/>
      <c r="D4305"/>
      <c r="E4305"/>
      <c r="F4305"/>
    </row>
    <row r="4306" spans="1:6" ht="15" x14ac:dyDescent="0.25">
      <c r="A4306"/>
      <c r="B4306"/>
      <c r="C4306"/>
      <c r="D4306"/>
      <c r="E4306"/>
      <c r="F4306"/>
    </row>
    <row r="4307" spans="1:6" ht="15" x14ac:dyDescent="0.25">
      <c r="A4307"/>
      <c r="B4307"/>
      <c r="C4307"/>
      <c r="D4307"/>
      <c r="E4307"/>
      <c r="F4307"/>
    </row>
    <row r="4308" spans="1:6" ht="15" x14ac:dyDescent="0.25">
      <c r="A4308"/>
      <c r="B4308"/>
      <c r="C4308"/>
      <c r="D4308"/>
      <c r="E4308"/>
      <c r="F4308"/>
    </row>
    <row r="4309" spans="1:6" ht="15" x14ac:dyDescent="0.25">
      <c r="A4309"/>
      <c r="B4309"/>
      <c r="C4309"/>
      <c r="D4309"/>
      <c r="E4309"/>
      <c r="F4309"/>
    </row>
    <row r="4310" spans="1:6" ht="15" x14ac:dyDescent="0.25">
      <c r="A4310"/>
      <c r="B4310"/>
      <c r="C4310"/>
      <c r="D4310"/>
      <c r="E4310"/>
      <c r="F4310"/>
    </row>
    <row r="4311" spans="1:6" ht="15" x14ac:dyDescent="0.25">
      <c r="A4311"/>
      <c r="B4311"/>
      <c r="C4311"/>
      <c r="D4311"/>
      <c r="E4311"/>
      <c r="F4311"/>
    </row>
    <row r="4312" spans="1:6" ht="15" x14ac:dyDescent="0.25">
      <c r="A4312"/>
      <c r="B4312"/>
      <c r="C4312"/>
      <c r="D4312"/>
      <c r="E4312"/>
      <c r="F4312"/>
    </row>
    <row r="4313" spans="1:6" ht="15" x14ac:dyDescent="0.25">
      <c r="A4313"/>
      <c r="B4313"/>
      <c r="C4313"/>
      <c r="D4313"/>
      <c r="E4313"/>
      <c r="F4313"/>
    </row>
    <row r="4314" spans="1:6" ht="15" x14ac:dyDescent="0.25">
      <c r="A4314"/>
      <c r="B4314"/>
      <c r="C4314"/>
      <c r="D4314"/>
      <c r="E4314"/>
      <c r="F4314"/>
    </row>
    <row r="4315" spans="1:6" ht="15" x14ac:dyDescent="0.25">
      <c r="A4315"/>
      <c r="B4315"/>
      <c r="C4315"/>
      <c r="D4315"/>
      <c r="E4315"/>
      <c r="F4315"/>
    </row>
    <row r="4316" spans="1:6" ht="15" x14ac:dyDescent="0.25">
      <c r="A4316"/>
      <c r="B4316"/>
      <c r="C4316"/>
      <c r="D4316"/>
      <c r="E4316"/>
      <c r="F4316"/>
    </row>
    <row r="4317" spans="1:6" ht="15" x14ac:dyDescent="0.25">
      <c r="A4317"/>
      <c r="B4317"/>
      <c r="C4317"/>
      <c r="D4317"/>
      <c r="E4317"/>
      <c r="F4317"/>
    </row>
    <row r="4318" spans="1:6" ht="15" x14ac:dyDescent="0.25">
      <c r="A4318"/>
      <c r="B4318"/>
      <c r="C4318"/>
      <c r="D4318"/>
      <c r="E4318"/>
      <c r="F4318"/>
    </row>
    <row r="4319" spans="1:6" ht="15" x14ac:dyDescent="0.25">
      <c r="A4319"/>
      <c r="B4319"/>
      <c r="C4319"/>
      <c r="D4319"/>
      <c r="E4319"/>
      <c r="F4319"/>
    </row>
    <row r="4320" spans="1:6" ht="15" x14ac:dyDescent="0.25">
      <c r="A4320"/>
      <c r="B4320"/>
      <c r="C4320"/>
      <c r="D4320"/>
      <c r="E4320"/>
      <c r="F4320"/>
    </row>
    <row r="4321" spans="1:6" ht="15" x14ac:dyDescent="0.25">
      <c r="A4321"/>
      <c r="B4321"/>
      <c r="C4321"/>
      <c r="D4321"/>
      <c r="E4321"/>
      <c r="F4321"/>
    </row>
    <row r="4322" spans="1:6" ht="15" x14ac:dyDescent="0.25">
      <c r="A4322"/>
      <c r="B4322"/>
      <c r="C4322"/>
      <c r="D4322"/>
      <c r="E4322"/>
      <c r="F4322"/>
    </row>
    <row r="4323" spans="1:6" ht="15" x14ac:dyDescent="0.25">
      <c r="A4323"/>
      <c r="B4323"/>
      <c r="C4323"/>
      <c r="D4323"/>
      <c r="E4323"/>
      <c r="F4323"/>
    </row>
    <row r="4324" spans="1:6" ht="15" x14ac:dyDescent="0.25">
      <c r="A4324"/>
      <c r="B4324"/>
      <c r="C4324"/>
      <c r="D4324"/>
      <c r="E4324"/>
      <c r="F4324"/>
    </row>
    <row r="4325" spans="1:6" ht="15" x14ac:dyDescent="0.25">
      <c r="A4325"/>
      <c r="B4325"/>
      <c r="C4325"/>
      <c r="D4325"/>
      <c r="E4325"/>
      <c r="F4325"/>
    </row>
    <row r="4326" spans="1:6" ht="15" x14ac:dyDescent="0.25">
      <c r="A4326"/>
      <c r="B4326"/>
      <c r="C4326"/>
      <c r="D4326"/>
      <c r="E4326"/>
      <c r="F4326"/>
    </row>
    <row r="4327" spans="1:6" ht="15" x14ac:dyDescent="0.25">
      <c r="A4327"/>
      <c r="B4327"/>
      <c r="C4327"/>
      <c r="D4327"/>
      <c r="E4327"/>
      <c r="F4327"/>
    </row>
    <row r="4328" spans="1:6" ht="15" x14ac:dyDescent="0.25">
      <c r="A4328"/>
      <c r="B4328"/>
      <c r="C4328"/>
      <c r="D4328"/>
      <c r="E4328"/>
      <c r="F4328"/>
    </row>
    <row r="4329" spans="1:6" ht="15" x14ac:dyDescent="0.25">
      <c r="A4329"/>
      <c r="B4329"/>
      <c r="C4329"/>
      <c r="D4329"/>
      <c r="E4329"/>
      <c r="F4329"/>
    </row>
    <row r="4330" spans="1:6" ht="15" x14ac:dyDescent="0.25">
      <c r="A4330"/>
      <c r="B4330"/>
      <c r="C4330"/>
      <c r="D4330"/>
      <c r="E4330"/>
      <c r="F4330"/>
    </row>
    <row r="4331" spans="1:6" ht="15" x14ac:dyDescent="0.25">
      <c r="A4331"/>
      <c r="B4331"/>
      <c r="C4331"/>
      <c r="D4331"/>
      <c r="E4331"/>
      <c r="F4331"/>
    </row>
    <row r="4332" spans="1:6" ht="15" x14ac:dyDescent="0.25">
      <c r="A4332"/>
      <c r="B4332"/>
      <c r="C4332"/>
      <c r="D4332"/>
      <c r="E4332"/>
      <c r="F4332"/>
    </row>
    <row r="4333" spans="1:6" ht="15" x14ac:dyDescent="0.25">
      <c r="A4333"/>
      <c r="B4333"/>
      <c r="C4333"/>
      <c r="D4333"/>
      <c r="E4333"/>
      <c r="F4333"/>
    </row>
    <row r="4334" spans="1:6" ht="15" x14ac:dyDescent="0.25">
      <c r="A4334"/>
      <c r="B4334"/>
      <c r="C4334"/>
      <c r="D4334"/>
      <c r="E4334"/>
      <c r="F4334"/>
    </row>
    <row r="4335" spans="1:6" ht="15" x14ac:dyDescent="0.25">
      <c r="A4335"/>
      <c r="B4335"/>
      <c r="C4335"/>
      <c r="D4335"/>
      <c r="E4335"/>
      <c r="F4335"/>
    </row>
    <row r="4336" spans="1:6" ht="15" x14ac:dyDescent="0.25">
      <c r="A4336"/>
      <c r="B4336"/>
      <c r="C4336"/>
      <c r="D4336"/>
      <c r="E4336"/>
      <c r="F4336"/>
    </row>
    <row r="4337" spans="1:6" ht="15" x14ac:dyDescent="0.25">
      <c r="A4337"/>
      <c r="B4337"/>
      <c r="C4337"/>
      <c r="D4337"/>
      <c r="E4337"/>
      <c r="F4337"/>
    </row>
    <row r="4338" spans="1:6" ht="15" x14ac:dyDescent="0.25">
      <c r="A4338"/>
      <c r="B4338"/>
      <c r="C4338"/>
      <c r="D4338"/>
      <c r="E4338"/>
      <c r="F4338"/>
    </row>
    <row r="4339" spans="1:6" ht="15" x14ac:dyDescent="0.25">
      <c r="A4339"/>
      <c r="B4339"/>
      <c r="C4339"/>
      <c r="D4339"/>
      <c r="E4339"/>
      <c r="F4339"/>
    </row>
    <row r="4340" spans="1:6" ht="15" x14ac:dyDescent="0.25">
      <c r="A4340"/>
      <c r="B4340"/>
      <c r="C4340"/>
      <c r="D4340"/>
      <c r="E4340"/>
      <c r="F4340"/>
    </row>
    <row r="4341" spans="1:6" ht="15" x14ac:dyDescent="0.25">
      <c r="A4341"/>
      <c r="B4341"/>
      <c r="C4341"/>
      <c r="D4341"/>
      <c r="E4341"/>
      <c r="F4341"/>
    </row>
    <row r="4342" spans="1:6" ht="15" x14ac:dyDescent="0.25">
      <c r="A4342"/>
      <c r="B4342"/>
      <c r="C4342"/>
      <c r="D4342"/>
      <c r="E4342"/>
      <c r="F4342"/>
    </row>
    <row r="4343" spans="1:6" ht="15" x14ac:dyDescent="0.25">
      <c r="A4343"/>
      <c r="B4343"/>
      <c r="C4343"/>
      <c r="D4343"/>
      <c r="E4343"/>
      <c r="F4343"/>
    </row>
    <row r="4344" spans="1:6" ht="15" x14ac:dyDescent="0.25">
      <c r="A4344"/>
      <c r="B4344"/>
      <c r="C4344"/>
      <c r="D4344"/>
      <c r="E4344"/>
      <c r="F4344"/>
    </row>
    <row r="4345" spans="1:6" ht="15" x14ac:dyDescent="0.25">
      <c r="A4345"/>
      <c r="B4345"/>
      <c r="C4345"/>
      <c r="D4345"/>
      <c r="E4345"/>
      <c r="F4345"/>
    </row>
    <row r="4346" spans="1:6" ht="15" x14ac:dyDescent="0.25">
      <c r="A4346"/>
      <c r="B4346"/>
      <c r="C4346"/>
      <c r="D4346"/>
      <c r="E4346"/>
      <c r="F4346"/>
    </row>
    <row r="4347" spans="1:6" ht="15" x14ac:dyDescent="0.25">
      <c r="A4347"/>
      <c r="B4347"/>
      <c r="C4347"/>
      <c r="D4347"/>
      <c r="E4347"/>
      <c r="F4347"/>
    </row>
    <row r="4348" spans="1:6" ht="15" x14ac:dyDescent="0.25">
      <c r="A4348"/>
      <c r="B4348"/>
      <c r="C4348"/>
      <c r="D4348"/>
      <c r="E4348"/>
      <c r="F4348"/>
    </row>
    <row r="4349" spans="1:6" ht="15" x14ac:dyDescent="0.25">
      <c r="A4349"/>
      <c r="B4349"/>
      <c r="C4349"/>
      <c r="D4349"/>
      <c r="E4349"/>
      <c r="F4349"/>
    </row>
    <row r="4350" spans="1:6" ht="15" x14ac:dyDescent="0.25">
      <c r="A4350"/>
      <c r="B4350"/>
      <c r="C4350"/>
      <c r="D4350"/>
      <c r="E4350"/>
      <c r="F4350"/>
    </row>
    <row r="4351" spans="1:6" ht="15" x14ac:dyDescent="0.25">
      <c r="A4351"/>
      <c r="B4351"/>
      <c r="C4351"/>
      <c r="D4351"/>
      <c r="E4351"/>
      <c r="F4351"/>
    </row>
    <row r="4352" spans="1:6" ht="15" x14ac:dyDescent="0.25">
      <c r="A4352"/>
      <c r="B4352"/>
      <c r="C4352"/>
      <c r="D4352"/>
      <c r="E4352"/>
      <c r="F4352"/>
    </row>
    <row r="4353" spans="1:6" ht="15" x14ac:dyDescent="0.25">
      <c r="A4353"/>
      <c r="B4353"/>
      <c r="C4353"/>
      <c r="D4353"/>
      <c r="E4353"/>
      <c r="F4353"/>
    </row>
    <row r="4354" spans="1:6" ht="15" x14ac:dyDescent="0.25">
      <c r="A4354"/>
      <c r="B4354"/>
      <c r="C4354"/>
      <c r="D4354"/>
      <c r="E4354"/>
      <c r="F4354"/>
    </row>
    <row r="4355" spans="1:6" ht="15" x14ac:dyDescent="0.25">
      <c r="A4355"/>
      <c r="B4355"/>
      <c r="C4355"/>
      <c r="D4355"/>
      <c r="E4355"/>
      <c r="F4355"/>
    </row>
    <row r="4356" spans="1:6" ht="15" x14ac:dyDescent="0.25">
      <c r="A4356"/>
      <c r="B4356"/>
      <c r="C4356"/>
      <c r="D4356"/>
      <c r="E4356"/>
      <c r="F4356"/>
    </row>
    <row r="4357" spans="1:6" ht="15" x14ac:dyDescent="0.25">
      <c r="A4357"/>
      <c r="B4357"/>
      <c r="C4357"/>
      <c r="D4357"/>
      <c r="E4357"/>
      <c r="F4357"/>
    </row>
    <row r="4358" spans="1:6" ht="15" x14ac:dyDescent="0.25">
      <c r="A4358"/>
      <c r="B4358"/>
      <c r="C4358"/>
      <c r="D4358"/>
      <c r="E4358"/>
      <c r="F4358"/>
    </row>
    <row r="4359" spans="1:6" ht="15" x14ac:dyDescent="0.25">
      <c r="A4359"/>
      <c r="B4359"/>
      <c r="C4359"/>
      <c r="D4359"/>
      <c r="E4359"/>
      <c r="F4359"/>
    </row>
    <row r="4360" spans="1:6" ht="15" x14ac:dyDescent="0.25">
      <c r="A4360"/>
      <c r="B4360"/>
      <c r="C4360"/>
      <c r="D4360"/>
      <c r="E4360"/>
      <c r="F4360"/>
    </row>
    <row r="4361" spans="1:6" ht="15" x14ac:dyDescent="0.25">
      <c r="A4361"/>
      <c r="B4361"/>
      <c r="C4361"/>
      <c r="D4361"/>
      <c r="E4361"/>
      <c r="F4361"/>
    </row>
    <row r="4362" spans="1:6" ht="15" x14ac:dyDescent="0.25">
      <c r="A4362"/>
      <c r="B4362"/>
      <c r="C4362"/>
      <c r="D4362"/>
      <c r="E4362"/>
      <c r="F4362"/>
    </row>
    <row r="4363" spans="1:6" ht="15" x14ac:dyDescent="0.25">
      <c r="A4363"/>
      <c r="B4363"/>
      <c r="C4363"/>
      <c r="D4363"/>
      <c r="E4363"/>
      <c r="F4363"/>
    </row>
    <row r="4364" spans="1:6" ht="15" x14ac:dyDescent="0.25">
      <c r="A4364"/>
      <c r="B4364"/>
      <c r="C4364"/>
      <c r="D4364"/>
      <c r="E4364"/>
      <c r="F4364"/>
    </row>
    <row r="4365" spans="1:6" ht="15" x14ac:dyDescent="0.25">
      <c r="A4365"/>
      <c r="B4365"/>
      <c r="C4365"/>
      <c r="D4365"/>
      <c r="E4365"/>
      <c r="F4365"/>
    </row>
    <row r="4366" spans="1:6" ht="15" x14ac:dyDescent="0.25">
      <c r="A4366"/>
      <c r="B4366"/>
      <c r="C4366"/>
      <c r="D4366"/>
      <c r="E4366"/>
      <c r="F4366"/>
    </row>
    <row r="4367" spans="1:6" ht="15" x14ac:dyDescent="0.25">
      <c r="A4367"/>
      <c r="B4367"/>
      <c r="C4367"/>
      <c r="D4367"/>
      <c r="E4367"/>
      <c r="F4367"/>
    </row>
    <row r="4368" spans="1:6" ht="15" x14ac:dyDescent="0.25">
      <c r="A4368"/>
      <c r="B4368"/>
      <c r="C4368"/>
      <c r="D4368"/>
      <c r="E4368"/>
      <c r="F4368"/>
    </row>
    <row r="4369" spans="1:6" ht="15" x14ac:dyDescent="0.25">
      <c r="A4369"/>
      <c r="B4369"/>
      <c r="C4369"/>
      <c r="D4369"/>
      <c r="E4369"/>
      <c r="F4369"/>
    </row>
    <row r="4370" spans="1:6" ht="15" x14ac:dyDescent="0.25">
      <c r="A4370"/>
      <c r="B4370"/>
      <c r="C4370"/>
      <c r="D4370"/>
      <c r="E4370"/>
      <c r="F4370"/>
    </row>
    <row r="4371" spans="1:6" ht="15" x14ac:dyDescent="0.25">
      <c r="A4371"/>
      <c r="B4371"/>
      <c r="C4371"/>
      <c r="D4371"/>
      <c r="E4371"/>
      <c r="F4371"/>
    </row>
    <row r="4372" spans="1:6" ht="15" x14ac:dyDescent="0.25">
      <c r="A4372"/>
      <c r="B4372"/>
      <c r="C4372"/>
      <c r="D4372"/>
      <c r="E4372"/>
      <c r="F4372"/>
    </row>
    <row r="4373" spans="1:6" ht="15" x14ac:dyDescent="0.25">
      <c r="A4373"/>
      <c r="B4373"/>
      <c r="C4373"/>
      <c r="D4373"/>
      <c r="E4373"/>
      <c r="F4373"/>
    </row>
    <row r="4374" spans="1:6" ht="15" x14ac:dyDescent="0.25">
      <c r="A4374"/>
      <c r="B4374"/>
      <c r="C4374"/>
      <c r="D4374"/>
      <c r="E4374"/>
      <c r="F4374"/>
    </row>
    <row r="4375" spans="1:6" ht="15" x14ac:dyDescent="0.25">
      <c r="A4375"/>
      <c r="B4375"/>
      <c r="C4375"/>
      <c r="D4375"/>
      <c r="E4375"/>
      <c r="F4375"/>
    </row>
    <row r="4376" spans="1:6" ht="15" x14ac:dyDescent="0.25">
      <c r="A4376"/>
      <c r="B4376"/>
      <c r="C4376"/>
      <c r="D4376"/>
      <c r="E4376"/>
      <c r="F4376"/>
    </row>
    <row r="4377" spans="1:6" ht="15" x14ac:dyDescent="0.25">
      <c r="A4377"/>
      <c r="B4377"/>
      <c r="C4377"/>
      <c r="D4377"/>
      <c r="E4377"/>
      <c r="F4377"/>
    </row>
    <row r="4378" spans="1:6" ht="15" x14ac:dyDescent="0.25">
      <c r="A4378"/>
      <c r="B4378"/>
      <c r="C4378"/>
      <c r="D4378"/>
      <c r="E4378"/>
      <c r="F4378"/>
    </row>
    <row r="4379" spans="1:6" ht="15" x14ac:dyDescent="0.25">
      <c r="A4379"/>
      <c r="B4379"/>
      <c r="C4379"/>
      <c r="D4379"/>
      <c r="E4379"/>
      <c r="F4379"/>
    </row>
    <row r="4380" spans="1:6" ht="15" x14ac:dyDescent="0.25">
      <c r="A4380"/>
      <c r="B4380"/>
      <c r="C4380"/>
      <c r="D4380"/>
      <c r="E4380"/>
      <c r="F4380"/>
    </row>
    <row r="4381" spans="1:6" ht="15" x14ac:dyDescent="0.25">
      <c r="A4381"/>
      <c r="B4381"/>
      <c r="C4381"/>
      <c r="D4381"/>
      <c r="E4381"/>
      <c r="F4381"/>
    </row>
    <row r="4382" spans="1:6" ht="15" x14ac:dyDescent="0.25">
      <c r="A4382"/>
      <c r="B4382"/>
      <c r="C4382"/>
      <c r="D4382"/>
      <c r="E4382"/>
      <c r="F4382"/>
    </row>
    <row r="4383" spans="1:6" ht="15" x14ac:dyDescent="0.25">
      <c r="A4383"/>
      <c r="B4383"/>
      <c r="C4383"/>
      <c r="D4383"/>
      <c r="E4383"/>
      <c r="F4383"/>
    </row>
    <row r="4384" spans="1:6" ht="15" x14ac:dyDescent="0.25">
      <c r="A4384"/>
      <c r="B4384"/>
      <c r="C4384"/>
      <c r="D4384"/>
      <c r="E4384"/>
      <c r="F4384"/>
    </row>
    <row r="4385" spans="1:6" ht="15" x14ac:dyDescent="0.25">
      <c r="A4385"/>
      <c r="B4385"/>
      <c r="C4385"/>
      <c r="D4385"/>
      <c r="E4385"/>
      <c r="F4385"/>
    </row>
    <row r="4386" spans="1:6" ht="15" x14ac:dyDescent="0.25">
      <c r="A4386"/>
      <c r="B4386"/>
      <c r="C4386"/>
      <c r="D4386"/>
      <c r="E4386"/>
      <c r="F4386"/>
    </row>
    <row r="4387" spans="1:6" ht="15" x14ac:dyDescent="0.25">
      <c r="A4387"/>
      <c r="B4387"/>
      <c r="C4387"/>
      <c r="D4387"/>
      <c r="E4387"/>
      <c r="F4387"/>
    </row>
    <row r="4388" spans="1:6" ht="15" x14ac:dyDescent="0.25">
      <c r="A4388"/>
      <c r="B4388"/>
      <c r="C4388"/>
      <c r="D4388"/>
      <c r="E4388"/>
      <c r="F4388"/>
    </row>
    <row r="4389" spans="1:6" ht="15" x14ac:dyDescent="0.25">
      <c r="A4389"/>
      <c r="B4389"/>
      <c r="C4389"/>
      <c r="D4389"/>
      <c r="E4389"/>
      <c r="F4389"/>
    </row>
    <row r="4390" spans="1:6" ht="15" x14ac:dyDescent="0.25">
      <c r="A4390"/>
      <c r="B4390"/>
      <c r="C4390"/>
      <c r="D4390"/>
      <c r="E4390"/>
      <c r="F4390"/>
    </row>
    <row r="4391" spans="1:6" ht="15" x14ac:dyDescent="0.25">
      <c r="A4391"/>
      <c r="B4391"/>
      <c r="C4391"/>
      <c r="D4391"/>
      <c r="E4391"/>
      <c r="F4391"/>
    </row>
    <row r="4392" spans="1:6" ht="15" x14ac:dyDescent="0.25">
      <c r="A4392"/>
      <c r="B4392"/>
      <c r="C4392"/>
      <c r="D4392"/>
      <c r="E4392"/>
      <c r="F4392"/>
    </row>
    <row r="4393" spans="1:6" ht="15" x14ac:dyDescent="0.25">
      <c r="A4393"/>
      <c r="B4393"/>
      <c r="C4393"/>
      <c r="D4393"/>
      <c r="E4393"/>
      <c r="F4393"/>
    </row>
    <row r="4394" spans="1:6" ht="15" x14ac:dyDescent="0.25">
      <c r="A4394"/>
      <c r="B4394"/>
      <c r="C4394"/>
      <c r="D4394"/>
      <c r="E4394"/>
      <c r="F4394"/>
    </row>
    <row r="4395" spans="1:6" ht="15" x14ac:dyDescent="0.25">
      <c r="A4395"/>
      <c r="B4395"/>
      <c r="C4395"/>
      <c r="D4395"/>
      <c r="E4395"/>
      <c r="F4395"/>
    </row>
    <row r="4396" spans="1:6" ht="15" x14ac:dyDescent="0.25">
      <c r="A4396"/>
      <c r="B4396"/>
      <c r="C4396"/>
      <c r="D4396"/>
      <c r="E4396"/>
      <c r="F4396"/>
    </row>
    <row r="4397" spans="1:6" ht="15" x14ac:dyDescent="0.25">
      <c r="A4397"/>
      <c r="B4397"/>
      <c r="C4397"/>
      <c r="D4397"/>
      <c r="E4397"/>
      <c r="F4397"/>
    </row>
    <row r="4398" spans="1:6" ht="15" x14ac:dyDescent="0.25">
      <c r="A4398"/>
      <c r="B4398"/>
      <c r="C4398"/>
      <c r="D4398"/>
      <c r="E4398"/>
      <c r="F4398"/>
    </row>
    <row r="4399" spans="1:6" ht="15" x14ac:dyDescent="0.25">
      <c r="A4399"/>
      <c r="B4399"/>
      <c r="C4399"/>
      <c r="D4399"/>
      <c r="E4399"/>
      <c r="F4399"/>
    </row>
    <row r="4400" spans="1:6" ht="15" x14ac:dyDescent="0.25">
      <c r="A4400"/>
      <c r="B4400"/>
      <c r="C4400"/>
      <c r="D4400"/>
      <c r="E4400"/>
      <c r="F4400"/>
    </row>
    <row r="4401" spans="1:6" ht="15" x14ac:dyDescent="0.25">
      <c r="A4401"/>
      <c r="B4401"/>
      <c r="C4401"/>
      <c r="D4401"/>
      <c r="E4401"/>
      <c r="F4401"/>
    </row>
    <row r="4402" spans="1:6" ht="15" x14ac:dyDescent="0.25">
      <c r="A4402"/>
      <c r="B4402"/>
      <c r="C4402"/>
      <c r="D4402"/>
      <c r="E4402"/>
      <c r="F4402"/>
    </row>
    <row r="4403" spans="1:6" ht="15" x14ac:dyDescent="0.25">
      <c r="A4403"/>
      <c r="B4403"/>
      <c r="C4403"/>
      <c r="D4403"/>
      <c r="E4403"/>
      <c r="F4403"/>
    </row>
    <row r="4404" spans="1:6" ht="15" x14ac:dyDescent="0.25">
      <c r="A4404"/>
      <c r="B4404"/>
      <c r="C4404"/>
      <c r="D4404"/>
      <c r="E4404"/>
      <c r="F4404"/>
    </row>
    <row r="4405" spans="1:6" ht="15" x14ac:dyDescent="0.25">
      <c r="A4405"/>
      <c r="B4405"/>
      <c r="C4405"/>
      <c r="D4405"/>
      <c r="E4405"/>
      <c r="F4405"/>
    </row>
    <row r="4406" spans="1:6" ht="15" x14ac:dyDescent="0.25">
      <c r="A4406"/>
      <c r="B4406"/>
      <c r="C4406"/>
      <c r="D4406"/>
      <c r="E4406"/>
      <c r="F4406"/>
    </row>
    <row r="4407" spans="1:6" ht="15" x14ac:dyDescent="0.25">
      <c r="A4407"/>
      <c r="B4407"/>
      <c r="C4407"/>
      <c r="D4407"/>
      <c r="E4407"/>
      <c r="F4407"/>
    </row>
    <row r="4408" spans="1:6" ht="15" x14ac:dyDescent="0.25">
      <c r="A4408"/>
      <c r="B4408"/>
      <c r="C4408"/>
      <c r="D4408"/>
      <c r="E4408"/>
      <c r="F4408"/>
    </row>
    <row r="4409" spans="1:6" ht="15" x14ac:dyDescent="0.25">
      <c r="A4409"/>
      <c r="B4409"/>
      <c r="C4409"/>
      <c r="D4409"/>
      <c r="E4409"/>
      <c r="F4409"/>
    </row>
    <row r="4410" spans="1:6" ht="15" x14ac:dyDescent="0.25">
      <c r="A4410"/>
      <c r="B4410"/>
      <c r="C4410"/>
      <c r="D4410"/>
      <c r="E4410"/>
      <c r="F4410"/>
    </row>
    <row r="4411" spans="1:6" ht="15" x14ac:dyDescent="0.25">
      <c r="A4411"/>
      <c r="B4411"/>
      <c r="C4411"/>
      <c r="D4411"/>
      <c r="E4411"/>
      <c r="F4411"/>
    </row>
    <row r="4412" spans="1:6" ht="15" x14ac:dyDescent="0.25">
      <c r="A4412"/>
      <c r="B4412"/>
      <c r="C4412"/>
      <c r="D4412"/>
      <c r="E4412"/>
      <c r="F4412"/>
    </row>
    <row r="4413" spans="1:6" ht="15" x14ac:dyDescent="0.25">
      <c r="A4413"/>
      <c r="B4413"/>
      <c r="C4413"/>
      <c r="D4413"/>
      <c r="E4413"/>
      <c r="F4413"/>
    </row>
    <row r="4414" spans="1:6" ht="15" x14ac:dyDescent="0.25">
      <c r="A4414"/>
      <c r="B4414"/>
      <c r="C4414"/>
      <c r="D4414"/>
      <c r="E4414"/>
      <c r="F4414"/>
    </row>
    <row r="4415" spans="1:6" ht="15" x14ac:dyDescent="0.25">
      <c r="A4415"/>
      <c r="B4415"/>
      <c r="C4415"/>
      <c r="D4415"/>
      <c r="E4415"/>
      <c r="F4415"/>
    </row>
    <row r="4416" spans="1:6" ht="15" x14ac:dyDescent="0.25">
      <c r="A4416"/>
      <c r="B4416"/>
      <c r="C4416"/>
      <c r="D4416"/>
      <c r="E4416"/>
      <c r="F4416"/>
    </row>
    <row r="4417" spans="1:6" ht="15" x14ac:dyDescent="0.25">
      <c r="A4417"/>
      <c r="B4417"/>
      <c r="C4417"/>
      <c r="D4417"/>
      <c r="E4417"/>
      <c r="F4417"/>
    </row>
    <row r="4418" spans="1:6" ht="15" x14ac:dyDescent="0.25">
      <c r="A4418"/>
      <c r="B4418"/>
      <c r="C4418"/>
      <c r="D4418"/>
      <c r="E4418"/>
      <c r="F4418"/>
    </row>
    <row r="4419" spans="1:6" ht="15" x14ac:dyDescent="0.25">
      <c r="A4419"/>
      <c r="B4419"/>
      <c r="C4419"/>
      <c r="D4419"/>
      <c r="E4419"/>
      <c r="F4419"/>
    </row>
    <row r="4420" spans="1:6" ht="15" x14ac:dyDescent="0.25">
      <c r="A4420"/>
      <c r="B4420"/>
      <c r="C4420"/>
      <c r="D4420"/>
      <c r="E4420"/>
      <c r="F4420"/>
    </row>
    <row r="4421" spans="1:6" ht="15" x14ac:dyDescent="0.25">
      <c r="A4421"/>
      <c r="B4421"/>
      <c r="C4421"/>
      <c r="D4421"/>
      <c r="E4421"/>
      <c r="F4421"/>
    </row>
    <row r="4422" spans="1:6" ht="15" x14ac:dyDescent="0.25">
      <c r="A4422"/>
      <c r="B4422"/>
      <c r="C4422"/>
      <c r="D4422"/>
      <c r="E4422"/>
      <c r="F4422"/>
    </row>
    <row r="4423" spans="1:6" ht="15" x14ac:dyDescent="0.25">
      <c r="A4423"/>
      <c r="B4423"/>
      <c r="C4423"/>
      <c r="D4423"/>
      <c r="E4423"/>
      <c r="F4423"/>
    </row>
    <row r="4424" spans="1:6" ht="15" x14ac:dyDescent="0.25">
      <c r="A4424"/>
      <c r="B4424"/>
      <c r="C4424"/>
      <c r="D4424"/>
      <c r="E4424"/>
      <c r="F4424"/>
    </row>
    <row r="4425" spans="1:6" ht="15" x14ac:dyDescent="0.25">
      <c r="A4425"/>
      <c r="B4425"/>
      <c r="C4425"/>
      <c r="D4425"/>
      <c r="E4425"/>
      <c r="F4425"/>
    </row>
    <row r="4426" spans="1:6" ht="15" x14ac:dyDescent="0.25">
      <c r="A4426"/>
      <c r="B4426"/>
      <c r="C4426"/>
      <c r="D4426"/>
      <c r="E4426"/>
      <c r="F4426"/>
    </row>
    <row r="4427" spans="1:6" ht="15" x14ac:dyDescent="0.25">
      <c r="A4427"/>
      <c r="B4427"/>
      <c r="C4427"/>
      <c r="D4427"/>
      <c r="E4427"/>
      <c r="F4427"/>
    </row>
    <row r="4428" spans="1:6" ht="15" x14ac:dyDescent="0.25">
      <c r="A4428"/>
      <c r="B4428"/>
      <c r="C4428"/>
      <c r="D4428"/>
      <c r="E4428"/>
      <c r="F4428"/>
    </row>
    <row r="4429" spans="1:6" ht="15" x14ac:dyDescent="0.25">
      <c r="A4429"/>
      <c r="B4429"/>
      <c r="C4429"/>
      <c r="D4429"/>
      <c r="E4429"/>
      <c r="F4429"/>
    </row>
    <row r="4430" spans="1:6" ht="15" x14ac:dyDescent="0.25">
      <c r="A4430"/>
      <c r="B4430"/>
      <c r="C4430"/>
      <c r="D4430"/>
      <c r="E4430"/>
      <c r="F4430"/>
    </row>
    <row r="4431" spans="1:6" ht="15" x14ac:dyDescent="0.25">
      <c r="A4431"/>
      <c r="B4431"/>
      <c r="C4431"/>
      <c r="D4431"/>
      <c r="E4431"/>
      <c r="F4431"/>
    </row>
    <row r="4432" spans="1:6" ht="15" x14ac:dyDescent="0.25">
      <c r="A4432"/>
      <c r="B4432"/>
      <c r="C4432"/>
      <c r="D4432"/>
      <c r="E4432"/>
      <c r="F4432"/>
    </row>
    <row r="4433" spans="1:6" ht="15" x14ac:dyDescent="0.25">
      <c r="A4433"/>
      <c r="B4433"/>
      <c r="C4433"/>
      <c r="D4433"/>
      <c r="E4433"/>
      <c r="F4433"/>
    </row>
    <row r="4434" spans="1:6" ht="15" x14ac:dyDescent="0.25">
      <c r="A4434"/>
      <c r="B4434"/>
      <c r="C4434"/>
      <c r="D4434"/>
      <c r="E4434"/>
      <c r="F4434"/>
    </row>
    <row r="4435" spans="1:6" ht="15" x14ac:dyDescent="0.25">
      <c r="A4435"/>
      <c r="B4435"/>
      <c r="C4435"/>
      <c r="D4435"/>
      <c r="E4435"/>
      <c r="F4435"/>
    </row>
    <row r="4436" spans="1:6" ht="15" x14ac:dyDescent="0.25">
      <c r="A4436"/>
      <c r="B4436"/>
      <c r="C4436"/>
      <c r="D4436"/>
      <c r="E4436"/>
      <c r="F4436"/>
    </row>
    <row r="4437" spans="1:6" ht="15" x14ac:dyDescent="0.25">
      <c r="A4437"/>
      <c r="B4437"/>
      <c r="C4437"/>
      <c r="D4437"/>
      <c r="E4437"/>
      <c r="F4437"/>
    </row>
    <row r="4438" spans="1:6" ht="15" x14ac:dyDescent="0.25">
      <c r="A4438"/>
      <c r="B4438"/>
      <c r="C4438"/>
      <c r="D4438"/>
      <c r="E4438"/>
      <c r="F4438"/>
    </row>
    <row r="4439" spans="1:6" ht="15" x14ac:dyDescent="0.25">
      <c r="A4439"/>
      <c r="B4439"/>
      <c r="C4439"/>
      <c r="D4439"/>
      <c r="E4439"/>
      <c r="F4439"/>
    </row>
    <row r="4440" spans="1:6" ht="15" x14ac:dyDescent="0.25">
      <c r="A4440"/>
      <c r="B4440"/>
      <c r="C4440"/>
      <c r="D4440"/>
      <c r="E4440"/>
      <c r="F4440"/>
    </row>
    <row r="4441" spans="1:6" ht="15" x14ac:dyDescent="0.25">
      <c r="A4441"/>
      <c r="B4441"/>
      <c r="C4441"/>
      <c r="D4441"/>
      <c r="E4441"/>
      <c r="F4441"/>
    </row>
    <row r="4442" spans="1:6" ht="15" x14ac:dyDescent="0.25">
      <c r="A4442"/>
      <c r="B4442"/>
      <c r="C4442"/>
      <c r="D4442"/>
      <c r="E4442"/>
      <c r="F4442"/>
    </row>
    <row r="4443" spans="1:6" ht="15" x14ac:dyDescent="0.25">
      <c r="A4443"/>
      <c r="B4443"/>
      <c r="C4443"/>
      <c r="D4443"/>
      <c r="E4443"/>
      <c r="F4443"/>
    </row>
    <row r="4444" spans="1:6" ht="15" x14ac:dyDescent="0.25">
      <c r="A4444"/>
      <c r="B4444"/>
      <c r="C4444"/>
      <c r="D4444"/>
      <c r="E4444"/>
      <c r="F4444"/>
    </row>
    <row r="4445" spans="1:6" ht="15" x14ac:dyDescent="0.25">
      <c r="A4445"/>
      <c r="B4445"/>
      <c r="C4445"/>
      <c r="D4445"/>
      <c r="E4445"/>
      <c r="F4445"/>
    </row>
    <row r="4446" spans="1:6" ht="15" x14ac:dyDescent="0.25">
      <c r="A4446"/>
      <c r="B4446"/>
      <c r="C4446"/>
      <c r="D4446"/>
      <c r="E4446"/>
      <c r="F4446"/>
    </row>
    <row r="4447" spans="1:6" ht="15" x14ac:dyDescent="0.25">
      <c r="A4447"/>
      <c r="B4447"/>
      <c r="C4447"/>
      <c r="D4447"/>
      <c r="E4447"/>
      <c r="F4447"/>
    </row>
    <row r="4448" spans="1:6" ht="15" x14ac:dyDescent="0.25">
      <c r="A4448"/>
      <c r="B4448"/>
      <c r="C4448"/>
      <c r="D4448"/>
      <c r="E4448"/>
      <c r="F4448"/>
    </row>
    <row r="4449" spans="1:6" ht="15" x14ac:dyDescent="0.25">
      <c r="A4449"/>
      <c r="B4449"/>
      <c r="C4449"/>
      <c r="D4449"/>
      <c r="E4449"/>
      <c r="F4449"/>
    </row>
    <row r="4450" spans="1:6" ht="15" x14ac:dyDescent="0.25">
      <c r="A4450"/>
      <c r="B4450"/>
      <c r="C4450"/>
      <c r="D4450"/>
      <c r="E4450"/>
      <c r="F4450"/>
    </row>
    <row r="4451" spans="1:6" ht="15" x14ac:dyDescent="0.25">
      <c r="A4451"/>
      <c r="B4451"/>
      <c r="C4451"/>
      <c r="D4451"/>
      <c r="E4451"/>
      <c r="F4451"/>
    </row>
    <row r="4452" spans="1:6" ht="15" x14ac:dyDescent="0.25">
      <c r="A4452"/>
      <c r="B4452"/>
      <c r="C4452"/>
      <c r="D4452"/>
      <c r="E4452"/>
      <c r="F4452"/>
    </row>
    <row r="4453" spans="1:6" ht="15" x14ac:dyDescent="0.25">
      <c r="A4453"/>
      <c r="B4453"/>
      <c r="C4453"/>
      <c r="D4453"/>
      <c r="E4453"/>
      <c r="F4453"/>
    </row>
    <row r="4454" spans="1:6" ht="15" x14ac:dyDescent="0.25">
      <c r="A4454"/>
      <c r="B4454"/>
      <c r="C4454"/>
      <c r="D4454"/>
      <c r="E4454"/>
      <c r="F4454"/>
    </row>
    <row r="4455" spans="1:6" ht="15" x14ac:dyDescent="0.25">
      <c r="A4455"/>
      <c r="B4455"/>
      <c r="C4455"/>
      <c r="D4455"/>
      <c r="E4455"/>
      <c r="F4455"/>
    </row>
    <row r="4456" spans="1:6" ht="15" x14ac:dyDescent="0.25">
      <c r="A4456"/>
      <c r="B4456"/>
      <c r="C4456"/>
      <c r="D4456"/>
      <c r="E4456"/>
      <c r="F4456"/>
    </row>
    <row r="4457" spans="1:6" ht="15" x14ac:dyDescent="0.25">
      <c r="A4457"/>
      <c r="B4457"/>
      <c r="C4457"/>
      <c r="D4457"/>
      <c r="E4457"/>
      <c r="F4457"/>
    </row>
    <row r="4458" spans="1:6" ht="15" x14ac:dyDescent="0.25">
      <c r="A4458"/>
      <c r="B4458"/>
      <c r="C4458"/>
      <c r="D4458"/>
      <c r="E4458"/>
      <c r="F4458"/>
    </row>
    <row r="4459" spans="1:6" ht="15" x14ac:dyDescent="0.25">
      <c r="A4459"/>
      <c r="B4459"/>
      <c r="C4459"/>
      <c r="D4459"/>
      <c r="E4459"/>
      <c r="F4459"/>
    </row>
    <row r="4460" spans="1:6" ht="15" x14ac:dyDescent="0.25">
      <c r="A4460"/>
      <c r="B4460"/>
      <c r="C4460"/>
      <c r="D4460"/>
      <c r="E4460"/>
      <c r="F4460"/>
    </row>
    <row r="4461" spans="1:6" ht="15" x14ac:dyDescent="0.25">
      <c r="A4461"/>
      <c r="B4461"/>
      <c r="C4461"/>
      <c r="D4461"/>
      <c r="E4461"/>
      <c r="F4461"/>
    </row>
    <row r="4462" spans="1:6" ht="15" x14ac:dyDescent="0.25">
      <c r="A4462"/>
      <c r="B4462"/>
      <c r="C4462"/>
      <c r="D4462"/>
      <c r="E4462"/>
      <c r="F4462"/>
    </row>
    <row r="4463" spans="1:6" ht="15" x14ac:dyDescent="0.25">
      <c r="A4463"/>
      <c r="B4463"/>
      <c r="C4463"/>
      <c r="D4463"/>
      <c r="E4463"/>
      <c r="F4463"/>
    </row>
    <row r="4464" spans="1:6" ht="15" x14ac:dyDescent="0.25">
      <c r="A4464"/>
      <c r="B4464"/>
      <c r="C4464"/>
      <c r="D4464"/>
      <c r="E4464"/>
      <c r="F4464"/>
    </row>
    <row r="4465" spans="1:6" ht="15" x14ac:dyDescent="0.25">
      <c r="A4465"/>
      <c r="B4465"/>
      <c r="C4465"/>
      <c r="D4465"/>
      <c r="E4465"/>
      <c r="F4465"/>
    </row>
    <row r="4466" spans="1:6" ht="15" x14ac:dyDescent="0.25">
      <c r="A4466"/>
      <c r="B4466"/>
      <c r="C4466"/>
      <c r="D4466"/>
      <c r="E4466"/>
      <c r="F4466"/>
    </row>
    <row r="4467" spans="1:6" ht="15" x14ac:dyDescent="0.25">
      <c r="A4467"/>
      <c r="B4467"/>
      <c r="C4467"/>
      <c r="D4467"/>
      <c r="E4467"/>
      <c r="F4467"/>
    </row>
    <row r="4468" spans="1:6" ht="15" x14ac:dyDescent="0.25">
      <c r="A4468"/>
      <c r="B4468"/>
      <c r="C4468"/>
      <c r="D4468"/>
      <c r="E4468"/>
      <c r="F4468"/>
    </row>
    <row r="4469" spans="1:6" ht="15" x14ac:dyDescent="0.25">
      <c r="A4469"/>
      <c r="B4469"/>
      <c r="C4469"/>
      <c r="D4469"/>
      <c r="E4469"/>
      <c r="F4469"/>
    </row>
    <row r="4470" spans="1:6" ht="15" x14ac:dyDescent="0.25">
      <c r="A4470"/>
      <c r="B4470"/>
      <c r="C4470"/>
      <c r="D4470"/>
      <c r="E4470"/>
      <c r="F4470"/>
    </row>
    <row r="4471" spans="1:6" ht="15" x14ac:dyDescent="0.25">
      <c r="A4471"/>
      <c r="B4471"/>
      <c r="C4471"/>
      <c r="D4471"/>
      <c r="E4471"/>
      <c r="F4471"/>
    </row>
    <row r="4472" spans="1:6" ht="15" x14ac:dyDescent="0.25">
      <c r="A4472"/>
      <c r="B4472"/>
      <c r="C4472"/>
      <c r="D4472"/>
      <c r="E4472"/>
      <c r="F4472"/>
    </row>
    <row r="4473" spans="1:6" ht="15" x14ac:dyDescent="0.25">
      <c r="A4473"/>
      <c r="B4473"/>
      <c r="C4473"/>
      <c r="D4473"/>
      <c r="E4473"/>
      <c r="F4473"/>
    </row>
    <row r="4474" spans="1:6" ht="15" x14ac:dyDescent="0.25">
      <c r="A4474"/>
      <c r="B4474"/>
      <c r="C4474"/>
      <c r="D4474"/>
      <c r="E4474"/>
      <c r="F4474"/>
    </row>
    <row r="4475" spans="1:6" ht="15" x14ac:dyDescent="0.25">
      <c r="A4475"/>
      <c r="B4475"/>
      <c r="C4475"/>
      <c r="D4475"/>
      <c r="E4475"/>
      <c r="F4475"/>
    </row>
    <row r="4476" spans="1:6" ht="15" x14ac:dyDescent="0.25">
      <c r="A4476"/>
      <c r="B4476"/>
      <c r="C4476"/>
      <c r="D4476"/>
      <c r="E4476"/>
      <c r="F4476"/>
    </row>
    <row r="4477" spans="1:6" ht="15" x14ac:dyDescent="0.25">
      <c r="A4477"/>
      <c r="B4477"/>
      <c r="C4477"/>
      <c r="D4477"/>
      <c r="E4477"/>
      <c r="F4477"/>
    </row>
    <row r="4478" spans="1:6" ht="15" x14ac:dyDescent="0.25">
      <c r="A4478"/>
      <c r="B4478"/>
      <c r="C4478"/>
      <c r="D4478"/>
      <c r="E4478"/>
      <c r="F4478"/>
    </row>
    <row r="4479" spans="1:6" ht="15" x14ac:dyDescent="0.25">
      <c r="A4479"/>
      <c r="B4479"/>
      <c r="C4479"/>
      <c r="D4479"/>
      <c r="E4479"/>
      <c r="F4479"/>
    </row>
    <row r="4480" spans="1:6" ht="15" x14ac:dyDescent="0.25">
      <c r="A4480"/>
      <c r="B4480"/>
      <c r="C4480"/>
      <c r="D4480"/>
      <c r="E4480"/>
      <c r="F4480"/>
    </row>
    <row r="4481" spans="1:6" ht="15" x14ac:dyDescent="0.25">
      <c r="A4481"/>
      <c r="B4481"/>
      <c r="C4481"/>
      <c r="D4481"/>
      <c r="E4481"/>
      <c r="F4481"/>
    </row>
    <row r="4482" spans="1:6" ht="15" x14ac:dyDescent="0.25">
      <c r="A4482"/>
      <c r="B4482"/>
      <c r="C4482"/>
      <c r="D4482"/>
      <c r="E4482"/>
      <c r="F4482"/>
    </row>
    <row r="4483" spans="1:6" ht="15" x14ac:dyDescent="0.25">
      <c r="A4483"/>
      <c r="B4483"/>
      <c r="C4483"/>
      <c r="D4483"/>
      <c r="E4483"/>
      <c r="F4483"/>
    </row>
    <row r="4484" spans="1:6" ht="15" x14ac:dyDescent="0.25">
      <c r="A4484"/>
      <c r="B4484"/>
      <c r="C4484"/>
      <c r="D4484"/>
      <c r="E4484"/>
      <c r="F4484"/>
    </row>
    <row r="4485" spans="1:6" ht="15" x14ac:dyDescent="0.25">
      <c r="A4485"/>
      <c r="B4485"/>
      <c r="C4485"/>
      <c r="D4485"/>
      <c r="E4485"/>
      <c r="F4485"/>
    </row>
    <row r="4486" spans="1:6" ht="15" x14ac:dyDescent="0.25">
      <c r="A4486"/>
      <c r="B4486"/>
      <c r="C4486"/>
      <c r="D4486"/>
      <c r="E4486"/>
      <c r="F4486"/>
    </row>
    <row r="4487" spans="1:6" ht="15" x14ac:dyDescent="0.25">
      <c r="A4487"/>
      <c r="B4487"/>
      <c r="C4487"/>
      <c r="D4487"/>
      <c r="E4487"/>
      <c r="F4487"/>
    </row>
    <row r="4488" spans="1:6" ht="15" x14ac:dyDescent="0.25">
      <c r="A4488"/>
      <c r="B4488"/>
      <c r="C4488"/>
      <c r="D4488"/>
      <c r="E4488"/>
      <c r="F4488"/>
    </row>
    <row r="4489" spans="1:6" ht="15" x14ac:dyDescent="0.25">
      <c r="A4489"/>
      <c r="B4489"/>
      <c r="C4489"/>
      <c r="D4489"/>
      <c r="E4489"/>
      <c r="F4489"/>
    </row>
    <row r="4490" spans="1:6" ht="15" x14ac:dyDescent="0.25">
      <c r="A4490"/>
      <c r="B4490"/>
      <c r="C4490"/>
      <c r="D4490"/>
      <c r="E4490"/>
      <c r="F4490"/>
    </row>
    <row r="4491" spans="1:6" ht="15" x14ac:dyDescent="0.25">
      <c r="A4491"/>
      <c r="B4491"/>
      <c r="C4491"/>
      <c r="D4491"/>
      <c r="E4491"/>
      <c r="F4491"/>
    </row>
    <row r="4492" spans="1:6" ht="15" x14ac:dyDescent="0.25">
      <c r="A4492"/>
      <c r="B4492"/>
      <c r="C4492"/>
      <c r="D4492"/>
      <c r="E4492"/>
      <c r="F4492"/>
    </row>
    <row r="4493" spans="1:6" ht="15" x14ac:dyDescent="0.25">
      <c r="A4493"/>
      <c r="B4493"/>
      <c r="C4493"/>
      <c r="D4493"/>
      <c r="E4493"/>
      <c r="F4493"/>
    </row>
    <row r="4494" spans="1:6" ht="15" x14ac:dyDescent="0.25">
      <c r="A4494"/>
      <c r="B4494"/>
      <c r="C4494"/>
      <c r="D4494"/>
      <c r="E4494"/>
      <c r="F4494"/>
    </row>
    <row r="4495" spans="1:6" ht="15" x14ac:dyDescent="0.25">
      <c r="A4495"/>
      <c r="B4495"/>
      <c r="C4495"/>
      <c r="D4495"/>
      <c r="E4495"/>
      <c r="F4495"/>
    </row>
    <row r="4496" spans="1:6" ht="15" x14ac:dyDescent="0.25">
      <c r="A4496"/>
      <c r="B4496"/>
      <c r="C4496"/>
      <c r="D4496"/>
      <c r="E4496"/>
      <c r="F4496"/>
    </row>
    <row r="4497" spans="1:6" ht="15" x14ac:dyDescent="0.25">
      <c r="A4497"/>
      <c r="B4497"/>
      <c r="C4497"/>
      <c r="D4497"/>
      <c r="E4497"/>
      <c r="F4497"/>
    </row>
    <row r="4498" spans="1:6" ht="15" x14ac:dyDescent="0.25">
      <c r="A4498"/>
      <c r="B4498"/>
      <c r="C4498"/>
      <c r="D4498"/>
      <c r="E4498"/>
      <c r="F4498"/>
    </row>
    <row r="4499" spans="1:6" ht="15" x14ac:dyDescent="0.25">
      <c r="A4499"/>
      <c r="B4499"/>
      <c r="C4499"/>
      <c r="D4499"/>
      <c r="E4499"/>
      <c r="F4499"/>
    </row>
    <row r="4500" spans="1:6" ht="15" x14ac:dyDescent="0.25">
      <c r="A4500"/>
      <c r="B4500"/>
      <c r="C4500"/>
      <c r="D4500"/>
      <c r="E4500"/>
      <c r="F4500"/>
    </row>
    <row r="4501" spans="1:6" ht="15" x14ac:dyDescent="0.25">
      <c r="A4501"/>
      <c r="B4501"/>
      <c r="C4501"/>
      <c r="D4501"/>
      <c r="E4501"/>
      <c r="F4501"/>
    </row>
    <row r="4502" spans="1:6" ht="15" x14ac:dyDescent="0.25">
      <c r="A4502"/>
      <c r="B4502"/>
      <c r="C4502"/>
      <c r="D4502"/>
      <c r="E4502"/>
      <c r="F4502"/>
    </row>
    <row r="4503" spans="1:6" ht="15" x14ac:dyDescent="0.25">
      <c r="A4503"/>
      <c r="B4503"/>
      <c r="C4503"/>
      <c r="D4503"/>
      <c r="E4503"/>
      <c r="F4503"/>
    </row>
    <row r="4504" spans="1:6" ht="15" x14ac:dyDescent="0.25">
      <c r="A4504"/>
      <c r="B4504"/>
      <c r="C4504"/>
      <c r="D4504"/>
      <c r="E4504"/>
      <c r="F4504"/>
    </row>
    <row r="4505" spans="1:6" ht="15" x14ac:dyDescent="0.25">
      <c r="A4505"/>
      <c r="B4505"/>
      <c r="C4505"/>
      <c r="D4505"/>
      <c r="E4505"/>
      <c r="F4505"/>
    </row>
    <row r="4506" spans="1:6" ht="15" x14ac:dyDescent="0.25">
      <c r="A4506"/>
      <c r="B4506"/>
      <c r="C4506"/>
      <c r="D4506"/>
      <c r="E4506"/>
      <c r="F4506"/>
    </row>
    <row r="4507" spans="1:6" ht="15" x14ac:dyDescent="0.25">
      <c r="A4507"/>
      <c r="B4507"/>
      <c r="C4507"/>
      <c r="D4507"/>
      <c r="E4507"/>
      <c r="F4507"/>
    </row>
    <row r="4508" spans="1:6" ht="15" x14ac:dyDescent="0.25">
      <c r="A4508"/>
      <c r="B4508"/>
      <c r="C4508"/>
      <c r="D4508"/>
      <c r="E4508"/>
      <c r="F4508"/>
    </row>
    <row r="4509" spans="1:6" ht="15" x14ac:dyDescent="0.25">
      <c r="A4509"/>
      <c r="B4509"/>
      <c r="C4509"/>
      <c r="D4509"/>
      <c r="E4509"/>
      <c r="F4509"/>
    </row>
    <row r="4510" spans="1:6" ht="15" x14ac:dyDescent="0.25">
      <c r="A4510"/>
      <c r="B4510"/>
      <c r="C4510"/>
      <c r="D4510"/>
      <c r="E4510"/>
      <c r="F4510"/>
    </row>
    <row r="4511" spans="1:6" ht="15" x14ac:dyDescent="0.25">
      <c r="A4511"/>
      <c r="B4511"/>
      <c r="C4511"/>
      <c r="D4511"/>
      <c r="E4511"/>
      <c r="F4511"/>
    </row>
    <row r="4512" spans="1:6" ht="15" x14ac:dyDescent="0.25">
      <c r="A4512"/>
      <c r="B4512"/>
      <c r="C4512"/>
      <c r="D4512"/>
      <c r="E4512"/>
      <c r="F4512"/>
    </row>
    <row r="4513" spans="1:6" ht="15" x14ac:dyDescent="0.25">
      <c r="A4513"/>
      <c r="B4513"/>
      <c r="C4513"/>
      <c r="D4513"/>
      <c r="E4513"/>
      <c r="F4513"/>
    </row>
    <row r="4514" spans="1:6" ht="15" x14ac:dyDescent="0.25">
      <c r="A4514"/>
      <c r="B4514"/>
      <c r="C4514"/>
      <c r="D4514"/>
      <c r="E4514"/>
      <c r="F4514"/>
    </row>
    <row r="4515" spans="1:6" ht="15" x14ac:dyDescent="0.25">
      <c r="A4515"/>
      <c r="B4515"/>
      <c r="C4515"/>
      <c r="D4515"/>
      <c r="E4515"/>
      <c r="F4515"/>
    </row>
    <row r="4516" spans="1:6" ht="15" x14ac:dyDescent="0.25">
      <c r="A4516"/>
      <c r="B4516"/>
      <c r="C4516"/>
      <c r="D4516"/>
      <c r="E4516"/>
      <c r="F4516"/>
    </row>
    <row r="4517" spans="1:6" ht="15" x14ac:dyDescent="0.25">
      <c r="A4517"/>
      <c r="B4517"/>
      <c r="C4517"/>
      <c r="D4517"/>
      <c r="E4517"/>
      <c r="F4517"/>
    </row>
    <row r="4518" spans="1:6" ht="15" x14ac:dyDescent="0.25">
      <c r="A4518"/>
      <c r="B4518"/>
      <c r="C4518"/>
      <c r="D4518"/>
      <c r="E4518"/>
      <c r="F4518"/>
    </row>
    <row r="4519" spans="1:6" ht="15" x14ac:dyDescent="0.25">
      <c r="A4519"/>
      <c r="B4519"/>
      <c r="C4519"/>
      <c r="D4519"/>
      <c r="E4519"/>
      <c r="F4519"/>
    </row>
    <row r="4520" spans="1:6" ht="15" x14ac:dyDescent="0.25">
      <c r="A4520"/>
      <c r="B4520"/>
      <c r="C4520"/>
      <c r="D4520"/>
      <c r="E4520"/>
      <c r="F4520"/>
    </row>
    <row r="4521" spans="1:6" ht="15" x14ac:dyDescent="0.25">
      <c r="A4521"/>
      <c r="B4521"/>
      <c r="C4521"/>
      <c r="D4521"/>
      <c r="E4521"/>
      <c r="F4521"/>
    </row>
    <row r="4522" spans="1:6" ht="15" x14ac:dyDescent="0.25">
      <c r="A4522"/>
      <c r="B4522"/>
      <c r="C4522"/>
      <c r="D4522"/>
      <c r="E4522"/>
      <c r="F4522"/>
    </row>
    <row r="4523" spans="1:6" ht="15" x14ac:dyDescent="0.25">
      <c r="A4523"/>
      <c r="B4523"/>
      <c r="C4523"/>
      <c r="D4523"/>
      <c r="E4523"/>
      <c r="F4523"/>
    </row>
    <row r="4524" spans="1:6" ht="15" x14ac:dyDescent="0.25">
      <c r="A4524"/>
      <c r="B4524"/>
      <c r="C4524"/>
      <c r="D4524"/>
      <c r="E4524"/>
      <c r="F4524"/>
    </row>
    <row r="4525" spans="1:6" ht="15" x14ac:dyDescent="0.25">
      <c r="A4525"/>
      <c r="B4525"/>
      <c r="C4525"/>
      <c r="D4525"/>
      <c r="E4525"/>
      <c r="F4525"/>
    </row>
    <row r="4526" spans="1:6" ht="15" x14ac:dyDescent="0.25">
      <c r="A4526"/>
      <c r="B4526"/>
      <c r="C4526"/>
      <c r="D4526"/>
      <c r="E4526"/>
      <c r="F4526"/>
    </row>
    <row r="4527" spans="1:6" ht="15" x14ac:dyDescent="0.25">
      <c r="A4527"/>
      <c r="B4527"/>
      <c r="C4527"/>
      <c r="D4527"/>
      <c r="E4527"/>
      <c r="F4527"/>
    </row>
    <row r="4528" spans="1:6" ht="15" x14ac:dyDescent="0.25">
      <c r="A4528"/>
      <c r="B4528"/>
      <c r="C4528"/>
      <c r="D4528"/>
      <c r="E4528"/>
      <c r="F4528"/>
    </row>
    <row r="4529" spans="1:6" ht="15" x14ac:dyDescent="0.25">
      <c r="A4529"/>
      <c r="B4529"/>
      <c r="C4529"/>
      <c r="D4529"/>
      <c r="E4529"/>
      <c r="F4529"/>
    </row>
    <row r="4530" spans="1:6" ht="15" x14ac:dyDescent="0.25">
      <c r="A4530"/>
      <c r="B4530"/>
      <c r="C4530"/>
      <c r="D4530"/>
      <c r="E4530"/>
      <c r="F4530"/>
    </row>
    <row r="4531" spans="1:6" ht="15" x14ac:dyDescent="0.25">
      <c r="A4531"/>
      <c r="B4531"/>
      <c r="C4531"/>
      <c r="D4531"/>
      <c r="E4531"/>
      <c r="F4531"/>
    </row>
    <row r="4532" spans="1:6" ht="15" x14ac:dyDescent="0.25">
      <c r="A4532"/>
      <c r="B4532"/>
      <c r="C4532"/>
      <c r="D4532"/>
      <c r="E4532"/>
      <c r="F4532"/>
    </row>
    <row r="4533" spans="1:6" ht="15" x14ac:dyDescent="0.25">
      <c r="A4533"/>
      <c r="B4533"/>
      <c r="C4533"/>
      <c r="D4533"/>
      <c r="E4533"/>
      <c r="F4533"/>
    </row>
    <row r="4534" spans="1:6" ht="15" x14ac:dyDescent="0.25">
      <c r="A4534"/>
      <c r="B4534"/>
      <c r="C4534"/>
      <c r="D4534"/>
      <c r="E4534"/>
      <c r="F4534"/>
    </row>
    <row r="4535" spans="1:6" ht="15" x14ac:dyDescent="0.25">
      <c r="A4535"/>
      <c r="B4535"/>
      <c r="C4535"/>
      <c r="D4535"/>
      <c r="E4535"/>
      <c r="F4535"/>
    </row>
    <row r="4536" spans="1:6" ht="15" x14ac:dyDescent="0.25">
      <c r="A4536"/>
      <c r="B4536"/>
      <c r="C4536"/>
      <c r="D4536"/>
      <c r="E4536"/>
      <c r="F4536"/>
    </row>
    <row r="4537" spans="1:6" ht="15" x14ac:dyDescent="0.25">
      <c r="A4537"/>
      <c r="B4537"/>
      <c r="C4537"/>
      <c r="D4537"/>
      <c r="E4537"/>
      <c r="F4537"/>
    </row>
    <row r="4538" spans="1:6" ht="15" x14ac:dyDescent="0.25">
      <c r="A4538"/>
      <c r="B4538"/>
      <c r="C4538"/>
      <c r="D4538"/>
      <c r="E4538"/>
      <c r="F4538"/>
    </row>
    <row r="4539" spans="1:6" ht="15" x14ac:dyDescent="0.25">
      <c r="A4539"/>
      <c r="B4539"/>
      <c r="C4539"/>
      <c r="D4539"/>
      <c r="E4539"/>
      <c r="F4539"/>
    </row>
    <row r="4540" spans="1:6" ht="15" x14ac:dyDescent="0.25">
      <c r="A4540"/>
      <c r="B4540"/>
      <c r="C4540"/>
      <c r="D4540"/>
      <c r="E4540"/>
      <c r="F4540"/>
    </row>
    <row r="4541" spans="1:6" ht="15" x14ac:dyDescent="0.25">
      <c r="A4541"/>
      <c r="B4541"/>
      <c r="C4541"/>
      <c r="D4541"/>
      <c r="E4541"/>
      <c r="F4541"/>
    </row>
    <row r="4542" spans="1:6" ht="15" x14ac:dyDescent="0.25">
      <c r="A4542"/>
      <c r="B4542"/>
      <c r="C4542"/>
      <c r="D4542"/>
      <c r="E4542"/>
      <c r="F4542"/>
    </row>
    <row r="4543" spans="1:6" ht="15" x14ac:dyDescent="0.25">
      <c r="A4543"/>
      <c r="B4543"/>
      <c r="C4543"/>
      <c r="D4543"/>
      <c r="E4543"/>
      <c r="F4543"/>
    </row>
    <row r="4544" spans="1:6" ht="15" x14ac:dyDescent="0.25">
      <c r="A4544"/>
      <c r="B4544"/>
      <c r="C4544"/>
      <c r="D4544"/>
      <c r="E4544"/>
      <c r="F4544"/>
    </row>
    <row r="4545" spans="1:6" ht="15" x14ac:dyDescent="0.25">
      <c r="A4545"/>
      <c r="B4545"/>
      <c r="C4545"/>
      <c r="D4545"/>
      <c r="E4545"/>
      <c r="F4545"/>
    </row>
    <row r="4546" spans="1:6" ht="15" x14ac:dyDescent="0.25">
      <c r="A4546"/>
      <c r="B4546"/>
      <c r="C4546"/>
      <c r="D4546"/>
      <c r="E4546"/>
      <c r="F4546"/>
    </row>
    <row r="4547" spans="1:6" ht="15" x14ac:dyDescent="0.25">
      <c r="A4547"/>
      <c r="B4547"/>
      <c r="C4547"/>
      <c r="D4547"/>
      <c r="E4547"/>
      <c r="F4547"/>
    </row>
    <row r="4548" spans="1:6" ht="15" x14ac:dyDescent="0.25">
      <c r="A4548"/>
      <c r="B4548"/>
      <c r="C4548"/>
      <c r="D4548"/>
      <c r="E4548"/>
      <c r="F4548"/>
    </row>
    <row r="4549" spans="1:6" ht="15" x14ac:dyDescent="0.25">
      <c r="A4549"/>
      <c r="B4549"/>
      <c r="C4549"/>
      <c r="D4549"/>
      <c r="E4549"/>
      <c r="F4549"/>
    </row>
    <row r="4550" spans="1:6" ht="15" x14ac:dyDescent="0.25">
      <c r="A4550"/>
      <c r="B4550"/>
      <c r="C4550"/>
      <c r="D4550"/>
      <c r="E4550"/>
      <c r="F4550"/>
    </row>
    <row r="4551" spans="1:6" ht="15" x14ac:dyDescent="0.25">
      <c r="A4551"/>
      <c r="B4551"/>
      <c r="C4551"/>
      <c r="D4551"/>
      <c r="E4551"/>
      <c r="F4551"/>
    </row>
    <row r="4552" spans="1:6" ht="15" x14ac:dyDescent="0.25">
      <c r="A4552"/>
      <c r="B4552"/>
      <c r="C4552"/>
      <c r="D4552"/>
      <c r="E4552"/>
      <c r="F4552"/>
    </row>
    <row r="4553" spans="1:6" ht="15" x14ac:dyDescent="0.25">
      <c r="A4553"/>
      <c r="B4553"/>
      <c r="C4553"/>
      <c r="D4553"/>
      <c r="E4553"/>
      <c r="F4553"/>
    </row>
    <row r="4554" spans="1:6" ht="15" x14ac:dyDescent="0.25">
      <c r="A4554"/>
      <c r="B4554"/>
      <c r="C4554"/>
      <c r="D4554"/>
      <c r="E4554"/>
      <c r="F4554"/>
    </row>
    <row r="4555" spans="1:6" ht="15" x14ac:dyDescent="0.25">
      <c r="A4555"/>
      <c r="B4555"/>
      <c r="C4555"/>
      <c r="D4555"/>
      <c r="E4555"/>
      <c r="F4555"/>
    </row>
    <row r="4556" spans="1:6" ht="15" x14ac:dyDescent="0.25">
      <c r="A4556"/>
      <c r="B4556"/>
      <c r="C4556"/>
      <c r="D4556"/>
      <c r="E4556"/>
      <c r="F4556"/>
    </row>
    <row r="4557" spans="1:6" ht="15" x14ac:dyDescent="0.25">
      <c r="A4557"/>
      <c r="B4557"/>
      <c r="C4557"/>
      <c r="D4557"/>
      <c r="E4557"/>
      <c r="F4557"/>
    </row>
    <row r="4558" spans="1:6" ht="15" x14ac:dyDescent="0.25">
      <c r="A4558"/>
      <c r="B4558"/>
      <c r="C4558"/>
      <c r="D4558"/>
      <c r="E4558"/>
      <c r="F4558"/>
    </row>
    <row r="4559" spans="1:6" ht="15" x14ac:dyDescent="0.25">
      <c r="A4559"/>
      <c r="B4559"/>
      <c r="C4559"/>
      <c r="D4559"/>
      <c r="E4559"/>
      <c r="F4559"/>
    </row>
    <row r="4560" spans="1:6" ht="15" x14ac:dyDescent="0.25">
      <c r="A4560"/>
      <c r="B4560"/>
      <c r="C4560"/>
      <c r="D4560"/>
      <c r="E4560"/>
      <c r="F4560"/>
    </row>
    <row r="4561" spans="1:6" ht="15" x14ac:dyDescent="0.25">
      <c r="A4561"/>
      <c r="B4561"/>
      <c r="C4561"/>
      <c r="D4561"/>
      <c r="E4561"/>
      <c r="F4561"/>
    </row>
    <row r="4562" spans="1:6" ht="15" x14ac:dyDescent="0.25">
      <c r="A4562"/>
      <c r="B4562"/>
      <c r="C4562"/>
      <c r="D4562"/>
      <c r="E4562"/>
      <c r="F4562"/>
    </row>
    <row r="4563" spans="1:6" ht="15" x14ac:dyDescent="0.25">
      <c r="A4563"/>
      <c r="B4563"/>
      <c r="C4563"/>
      <c r="D4563"/>
      <c r="E4563"/>
      <c r="F4563"/>
    </row>
    <row r="4564" spans="1:6" ht="15" x14ac:dyDescent="0.25">
      <c r="A4564"/>
      <c r="B4564"/>
      <c r="C4564"/>
      <c r="D4564"/>
      <c r="E4564"/>
      <c r="F4564"/>
    </row>
    <row r="4565" spans="1:6" ht="15" x14ac:dyDescent="0.25">
      <c r="A4565"/>
      <c r="B4565"/>
      <c r="C4565"/>
      <c r="D4565"/>
      <c r="E4565"/>
      <c r="F4565"/>
    </row>
    <row r="4566" spans="1:6" ht="15" x14ac:dyDescent="0.25">
      <c r="A4566"/>
      <c r="B4566"/>
      <c r="C4566"/>
      <c r="D4566"/>
      <c r="E4566"/>
      <c r="F4566"/>
    </row>
    <row r="4567" spans="1:6" ht="15" x14ac:dyDescent="0.25">
      <c r="A4567"/>
      <c r="B4567"/>
      <c r="C4567"/>
      <c r="D4567"/>
      <c r="E4567"/>
      <c r="F4567"/>
    </row>
    <row r="4568" spans="1:6" ht="15" x14ac:dyDescent="0.25">
      <c r="A4568"/>
      <c r="B4568"/>
      <c r="C4568"/>
      <c r="D4568"/>
      <c r="E4568"/>
      <c r="F4568"/>
    </row>
    <row r="4569" spans="1:6" ht="15" x14ac:dyDescent="0.25">
      <c r="A4569"/>
      <c r="B4569"/>
      <c r="C4569"/>
      <c r="D4569"/>
      <c r="E4569"/>
      <c r="F4569"/>
    </row>
    <row r="4570" spans="1:6" ht="15" x14ac:dyDescent="0.25">
      <c r="A4570"/>
      <c r="B4570"/>
      <c r="C4570"/>
      <c r="D4570"/>
      <c r="E4570"/>
      <c r="F4570"/>
    </row>
    <row r="4571" spans="1:6" ht="15" x14ac:dyDescent="0.25">
      <c r="A4571"/>
      <c r="B4571"/>
      <c r="C4571"/>
      <c r="D4571"/>
      <c r="E4571"/>
      <c r="F4571"/>
    </row>
    <row r="4572" spans="1:6" ht="15" x14ac:dyDescent="0.25">
      <c r="A4572"/>
      <c r="B4572"/>
      <c r="C4572"/>
      <c r="D4572"/>
      <c r="E4572"/>
      <c r="F4572"/>
    </row>
    <row r="4573" spans="1:6" ht="15" x14ac:dyDescent="0.25">
      <c r="A4573"/>
      <c r="B4573"/>
      <c r="C4573"/>
      <c r="D4573"/>
      <c r="E4573"/>
      <c r="F4573"/>
    </row>
    <row r="4574" spans="1:6" ht="15" x14ac:dyDescent="0.25">
      <c r="A4574"/>
      <c r="B4574"/>
      <c r="C4574"/>
      <c r="D4574"/>
      <c r="E4574"/>
      <c r="F4574"/>
    </row>
    <row r="4575" spans="1:6" ht="15" x14ac:dyDescent="0.25">
      <c r="A4575"/>
      <c r="B4575"/>
      <c r="C4575"/>
      <c r="D4575"/>
      <c r="E4575"/>
      <c r="F4575"/>
    </row>
    <row r="4576" spans="1:6" ht="15" x14ac:dyDescent="0.25">
      <c r="A4576"/>
      <c r="B4576"/>
      <c r="C4576"/>
      <c r="D4576"/>
      <c r="E4576"/>
      <c r="F4576"/>
    </row>
    <row r="4577" spans="1:6" ht="15" x14ac:dyDescent="0.25">
      <c r="A4577"/>
      <c r="B4577"/>
      <c r="C4577"/>
      <c r="D4577"/>
      <c r="E4577"/>
      <c r="F4577"/>
    </row>
    <row r="4578" spans="1:6" ht="15" x14ac:dyDescent="0.25">
      <c r="A4578"/>
      <c r="B4578"/>
      <c r="C4578"/>
      <c r="D4578"/>
      <c r="E4578"/>
      <c r="F4578"/>
    </row>
    <row r="4579" spans="1:6" ht="15" x14ac:dyDescent="0.25">
      <c r="A4579"/>
      <c r="B4579"/>
      <c r="C4579"/>
      <c r="D4579"/>
      <c r="E4579"/>
      <c r="F4579"/>
    </row>
    <row r="4580" spans="1:6" ht="15" x14ac:dyDescent="0.25">
      <c r="A4580"/>
      <c r="B4580"/>
      <c r="C4580"/>
      <c r="D4580"/>
      <c r="E4580"/>
      <c r="F4580"/>
    </row>
    <row r="4581" spans="1:6" ht="15" x14ac:dyDescent="0.25">
      <c r="A4581"/>
      <c r="B4581"/>
      <c r="C4581"/>
      <c r="D4581"/>
      <c r="E4581"/>
      <c r="F4581"/>
    </row>
    <row r="4582" spans="1:6" ht="15" x14ac:dyDescent="0.25">
      <c r="A4582"/>
      <c r="B4582"/>
      <c r="C4582"/>
      <c r="D4582"/>
      <c r="E4582"/>
      <c r="F4582"/>
    </row>
    <row r="4583" spans="1:6" ht="15" x14ac:dyDescent="0.25">
      <c r="A4583"/>
      <c r="B4583"/>
      <c r="C4583"/>
      <c r="D4583"/>
      <c r="E4583"/>
      <c r="F4583"/>
    </row>
    <row r="4584" spans="1:6" ht="15" x14ac:dyDescent="0.25">
      <c r="A4584"/>
      <c r="B4584"/>
      <c r="C4584"/>
      <c r="D4584"/>
      <c r="E4584"/>
      <c r="F4584"/>
    </row>
    <row r="4585" spans="1:6" ht="15" x14ac:dyDescent="0.25">
      <c r="A4585"/>
      <c r="B4585"/>
      <c r="C4585"/>
      <c r="D4585"/>
      <c r="E4585"/>
      <c r="F4585"/>
    </row>
    <row r="4586" spans="1:6" ht="15" x14ac:dyDescent="0.25">
      <c r="A4586"/>
      <c r="B4586"/>
      <c r="C4586"/>
      <c r="D4586"/>
      <c r="E4586"/>
      <c r="F4586"/>
    </row>
    <row r="4587" spans="1:6" ht="15" x14ac:dyDescent="0.25">
      <c r="A4587"/>
      <c r="B4587"/>
      <c r="C4587"/>
      <c r="D4587"/>
      <c r="E4587"/>
      <c r="F4587"/>
    </row>
    <row r="4588" spans="1:6" ht="15" x14ac:dyDescent="0.25">
      <c r="A4588"/>
      <c r="B4588"/>
      <c r="C4588"/>
      <c r="D4588"/>
      <c r="E4588"/>
      <c r="F4588"/>
    </row>
    <row r="4589" spans="1:6" ht="15" x14ac:dyDescent="0.25">
      <c r="A4589"/>
      <c r="B4589"/>
      <c r="C4589"/>
      <c r="D4589"/>
      <c r="E4589"/>
      <c r="F4589"/>
    </row>
    <row r="4590" spans="1:6" ht="15" x14ac:dyDescent="0.25">
      <c r="A4590"/>
      <c r="B4590"/>
      <c r="C4590"/>
      <c r="D4590"/>
      <c r="E4590"/>
      <c r="F4590"/>
    </row>
    <row r="4591" spans="1:6" ht="15" x14ac:dyDescent="0.25">
      <c r="A4591"/>
      <c r="B4591"/>
      <c r="C4591"/>
      <c r="D4591"/>
      <c r="E4591"/>
      <c r="F4591"/>
    </row>
    <row r="4592" spans="1:6" ht="15" x14ac:dyDescent="0.25">
      <c r="A4592"/>
      <c r="B4592"/>
      <c r="C4592"/>
      <c r="D4592"/>
      <c r="E4592"/>
      <c r="F4592"/>
    </row>
    <row r="4593" spans="1:6" ht="15" x14ac:dyDescent="0.25">
      <c r="A4593"/>
      <c r="B4593"/>
      <c r="C4593"/>
      <c r="D4593"/>
      <c r="E4593"/>
      <c r="F4593"/>
    </row>
    <row r="4594" spans="1:6" ht="15" x14ac:dyDescent="0.25">
      <c r="A4594"/>
      <c r="B4594"/>
      <c r="C4594"/>
      <c r="D4594"/>
      <c r="E4594"/>
      <c r="F4594"/>
    </row>
    <row r="4595" spans="1:6" ht="15" x14ac:dyDescent="0.25">
      <c r="A4595"/>
      <c r="B4595"/>
      <c r="C4595"/>
      <c r="D4595"/>
      <c r="E4595"/>
      <c r="F4595"/>
    </row>
    <row r="4596" spans="1:6" ht="15" x14ac:dyDescent="0.25">
      <c r="A4596"/>
      <c r="B4596"/>
      <c r="C4596"/>
      <c r="D4596"/>
      <c r="E4596"/>
      <c r="F4596"/>
    </row>
    <row r="4597" spans="1:6" ht="15" x14ac:dyDescent="0.25">
      <c r="A4597"/>
      <c r="B4597"/>
      <c r="C4597"/>
      <c r="D4597"/>
      <c r="E4597"/>
      <c r="F4597"/>
    </row>
    <row r="4598" spans="1:6" ht="15" x14ac:dyDescent="0.25">
      <c r="A4598"/>
      <c r="B4598"/>
      <c r="C4598"/>
      <c r="D4598"/>
      <c r="E4598"/>
      <c r="F4598"/>
    </row>
    <row r="4599" spans="1:6" ht="15" x14ac:dyDescent="0.25">
      <c r="A4599"/>
      <c r="B4599"/>
      <c r="C4599"/>
      <c r="D4599"/>
      <c r="E4599"/>
      <c r="F4599"/>
    </row>
    <row r="4600" spans="1:6" ht="15" x14ac:dyDescent="0.25">
      <c r="A4600"/>
      <c r="B4600"/>
      <c r="C4600"/>
      <c r="D4600"/>
      <c r="E4600"/>
      <c r="F4600"/>
    </row>
    <row r="4601" spans="1:6" ht="15" x14ac:dyDescent="0.25">
      <c r="A4601"/>
      <c r="B4601"/>
      <c r="C4601"/>
      <c r="D4601"/>
      <c r="E4601"/>
      <c r="F4601"/>
    </row>
    <row r="4602" spans="1:6" ht="15" x14ac:dyDescent="0.25">
      <c r="A4602"/>
      <c r="B4602"/>
      <c r="C4602"/>
      <c r="D4602"/>
      <c r="E4602"/>
      <c r="F4602"/>
    </row>
    <row r="4603" spans="1:6" ht="15" x14ac:dyDescent="0.25">
      <c r="A4603"/>
      <c r="B4603"/>
      <c r="C4603"/>
      <c r="D4603"/>
      <c r="E4603"/>
      <c r="F4603"/>
    </row>
    <row r="4604" spans="1:6" ht="15" x14ac:dyDescent="0.25">
      <c r="A4604"/>
      <c r="B4604"/>
      <c r="C4604"/>
      <c r="D4604"/>
      <c r="E4604"/>
      <c r="F4604"/>
    </row>
    <row r="4605" spans="1:6" ht="15" x14ac:dyDescent="0.25">
      <c r="A4605"/>
      <c r="B4605"/>
      <c r="C4605"/>
      <c r="D4605"/>
      <c r="E4605"/>
      <c r="F4605"/>
    </row>
    <row r="4606" spans="1:6" ht="15" x14ac:dyDescent="0.25">
      <c r="A4606"/>
      <c r="B4606"/>
      <c r="C4606"/>
      <c r="D4606"/>
      <c r="E4606"/>
      <c r="F4606"/>
    </row>
    <row r="4607" spans="1:6" ht="15" x14ac:dyDescent="0.25">
      <c r="A4607"/>
      <c r="B4607"/>
      <c r="C4607"/>
      <c r="D4607"/>
      <c r="E4607"/>
      <c r="F4607"/>
    </row>
    <row r="4608" spans="1:6" ht="15" x14ac:dyDescent="0.25">
      <c r="A4608"/>
      <c r="B4608"/>
      <c r="C4608"/>
      <c r="D4608"/>
      <c r="E4608"/>
      <c r="F4608"/>
    </row>
    <row r="4609" spans="1:6" ht="15" x14ac:dyDescent="0.25">
      <c r="A4609"/>
      <c r="B4609"/>
      <c r="C4609"/>
      <c r="D4609"/>
      <c r="E4609"/>
      <c r="F4609"/>
    </row>
    <row r="4610" spans="1:6" ht="15" x14ac:dyDescent="0.25">
      <c r="A4610"/>
      <c r="B4610"/>
      <c r="C4610"/>
      <c r="D4610"/>
      <c r="E4610"/>
      <c r="F4610"/>
    </row>
    <row r="4611" spans="1:6" ht="15" x14ac:dyDescent="0.25">
      <c r="A4611"/>
      <c r="B4611"/>
      <c r="C4611"/>
      <c r="D4611"/>
      <c r="E4611"/>
      <c r="F4611"/>
    </row>
    <row r="4612" spans="1:6" ht="15" x14ac:dyDescent="0.25">
      <c r="A4612"/>
      <c r="B4612"/>
      <c r="C4612"/>
      <c r="D4612"/>
      <c r="E4612"/>
      <c r="F4612"/>
    </row>
    <row r="4613" spans="1:6" ht="15" x14ac:dyDescent="0.25">
      <c r="A4613"/>
      <c r="B4613"/>
      <c r="C4613"/>
      <c r="D4613"/>
      <c r="E4613"/>
      <c r="F4613"/>
    </row>
    <row r="4614" spans="1:6" ht="15" x14ac:dyDescent="0.25">
      <c r="A4614"/>
      <c r="B4614"/>
      <c r="C4614"/>
      <c r="D4614"/>
      <c r="E4614"/>
      <c r="F4614"/>
    </row>
    <row r="4615" spans="1:6" ht="15" x14ac:dyDescent="0.25">
      <c r="A4615"/>
      <c r="B4615"/>
      <c r="C4615"/>
      <c r="D4615"/>
      <c r="E4615"/>
      <c r="F4615"/>
    </row>
    <row r="4616" spans="1:6" ht="15" x14ac:dyDescent="0.25">
      <c r="A4616"/>
      <c r="B4616"/>
      <c r="C4616"/>
      <c r="D4616"/>
      <c r="E4616"/>
      <c r="F4616"/>
    </row>
    <row r="4617" spans="1:6" ht="15" x14ac:dyDescent="0.25">
      <c r="A4617"/>
      <c r="B4617"/>
      <c r="C4617"/>
      <c r="D4617"/>
      <c r="E4617"/>
      <c r="F4617"/>
    </row>
    <row r="4618" spans="1:6" ht="15" x14ac:dyDescent="0.25">
      <c r="A4618"/>
      <c r="B4618"/>
      <c r="C4618"/>
      <c r="D4618"/>
      <c r="E4618"/>
      <c r="F4618"/>
    </row>
    <row r="4619" spans="1:6" ht="15" x14ac:dyDescent="0.25">
      <c r="A4619"/>
      <c r="B4619"/>
      <c r="C4619"/>
      <c r="D4619"/>
      <c r="E4619"/>
      <c r="F4619"/>
    </row>
    <row r="4620" spans="1:6" ht="15" x14ac:dyDescent="0.25">
      <c r="A4620"/>
      <c r="B4620"/>
      <c r="C4620"/>
      <c r="D4620"/>
      <c r="E4620"/>
      <c r="F4620"/>
    </row>
    <row r="4621" spans="1:6" ht="15" x14ac:dyDescent="0.25">
      <c r="A4621"/>
      <c r="B4621"/>
      <c r="C4621"/>
      <c r="D4621"/>
      <c r="E4621"/>
      <c r="F4621"/>
    </row>
    <row r="4622" spans="1:6" ht="15" x14ac:dyDescent="0.25">
      <c r="A4622"/>
      <c r="B4622"/>
      <c r="C4622"/>
      <c r="D4622"/>
      <c r="E4622"/>
      <c r="F4622"/>
    </row>
    <row r="4623" spans="1:6" ht="15" x14ac:dyDescent="0.25">
      <c r="A4623"/>
      <c r="B4623"/>
      <c r="C4623"/>
      <c r="D4623"/>
      <c r="E4623"/>
      <c r="F4623"/>
    </row>
    <row r="4624" spans="1:6" ht="15" x14ac:dyDescent="0.25">
      <c r="A4624"/>
      <c r="B4624"/>
      <c r="C4624"/>
      <c r="D4624"/>
      <c r="E4624"/>
      <c r="F4624"/>
    </row>
    <row r="4625" spans="1:6" ht="15" x14ac:dyDescent="0.25">
      <c r="A4625"/>
      <c r="B4625"/>
      <c r="C4625"/>
      <c r="D4625"/>
      <c r="E4625"/>
      <c r="F4625"/>
    </row>
    <row r="4626" spans="1:6" ht="15" x14ac:dyDescent="0.25">
      <c r="A4626"/>
      <c r="B4626"/>
      <c r="C4626"/>
      <c r="D4626"/>
      <c r="E4626"/>
      <c r="F4626"/>
    </row>
    <row r="4627" spans="1:6" ht="15" x14ac:dyDescent="0.25">
      <c r="A4627"/>
      <c r="B4627"/>
      <c r="C4627"/>
      <c r="D4627"/>
      <c r="E4627"/>
      <c r="F4627"/>
    </row>
    <row r="4628" spans="1:6" ht="15" x14ac:dyDescent="0.25">
      <c r="A4628"/>
      <c r="B4628"/>
      <c r="C4628"/>
      <c r="D4628"/>
      <c r="E4628"/>
      <c r="F4628"/>
    </row>
    <row r="4629" spans="1:6" ht="15" x14ac:dyDescent="0.25">
      <c r="A4629"/>
      <c r="B4629"/>
      <c r="C4629"/>
      <c r="D4629"/>
      <c r="E4629"/>
      <c r="F4629"/>
    </row>
    <row r="4630" spans="1:6" ht="15" x14ac:dyDescent="0.25">
      <c r="A4630"/>
      <c r="B4630"/>
      <c r="C4630"/>
      <c r="D4630"/>
      <c r="E4630"/>
      <c r="F4630"/>
    </row>
    <row r="4631" spans="1:6" ht="15" x14ac:dyDescent="0.25">
      <c r="A4631"/>
      <c r="B4631"/>
      <c r="C4631"/>
      <c r="D4631"/>
      <c r="E4631"/>
      <c r="F4631"/>
    </row>
    <row r="4632" spans="1:6" ht="15" x14ac:dyDescent="0.25">
      <c r="A4632"/>
      <c r="B4632"/>
      <c r="C4632"/>
      <c r="D4632"/>
      <c r="E4632"/>
      <c r="F4632"/>
    </row>
    <row r="4633" spans="1:6" ht="15" x14ac:dyDescent="0.25">
      <c r="A4633"/>
      <c r="B4633"/>
      <c r="C4633"/>
      <c r="D4633"/>
      <c r="E4633"/>
      <c r="F4633"/>
    </row>
    <row r="4634" spans="1:6" ht="15" x14ac:dyDescent="0.25">
      <c r="A4634"/>
      <c r="B4634"/>
      <c r="C4634"/>
      <c r="D4634"/>
      <c r="E4634"/>
      <c r="F4634"/>
    </row>
    <row r="4635" spans="1:6" ht="15" x14ac:dyDescent="0.25">
      <c r="A4635"/>
      <c r="B4635"/>
      <c r="C4635"/>
      <c r="D4635"/>
      <c r="E4635"/>
      <c r="F4635"/>
    </row>
    <row r="4636" spans="1:6" ht="15" x14ac:dyDescent="0.25">
      <c r="A4636"/>
      <c r="B4636"/>
      <c r="C4636"/>
      <c r="D4636"/>
      <c r="E4636"/>
      <c r="F4636"/>
    </row>
    <row r="4637" spans="1:6" ht="15" x14ac:dyDescent="0.25">
      <c r="A4637"/>
      <c r="B4637"/>
      <c r="C4637"/>
      <c r="D4637"/>
      <c r="E4637"/>
      <c r="F4637"/>
    </row>
    <row r="4638" spans="1:6" ht="15" x14ac:dyDescent="0.25">
      <c r="A4638"/>
      <c r="B4638"/>
      <c r="C4638"/>
      <c r="D4638"/>
      <c r="E4638"/>
      <c r="F4638"/>
    </row>
    <row r="4639" spans="1:6" ht="15" x14ac:dyDescent="0.25">
      <c r="A4639"/>
      <c r="B4639"/>
      <c r="C4639"/>
      <c r="D4639"/>
      <c r="E4639"/>
      <c r="F4639"/>
    </row>
    <row r="4640" spans="1:6" ht="15" x14ac:dyDescent="0.25">
      <c r="A4640"/>
      <c r="B4640"/>
      <c r="C4640"/>
      <c r="D4640"/>
      <c r="E4640"/>
      <c r="F4640"/>
    </row>
    <row r="4641" spans="1:6" ht="15" x14ac:dyDescent="0.25">
      <c r="A4641"/>
      <c r="B4641"/>
      <c r="C4641"/>
      <c r="D4641"/>
      <c r="E4641"/>
      <c r="F4641"/>
    </row>
    <row r="4642" spans="1:6" ht="15" x14ac:dyDescent="0.25">
      <c r="A4642"/>
      <c r="B4642"/>
      <c r="C4642"/>
      <c r="D4642"/>
      <c r="E4642"/>
      <c r="F4642"/>
    </row>
    <row r="4643" spans="1:6" ht="15" x14ac:dyDescent="0.25">
      <c r="A4643"/>
      <c r="B4643"/>
      <c r="C4643"/>
      <c r="D4643"/>
      <c r="E4643"/>
      <c r="F4643"/>
    </row>
    <row r="4644" spans="1:6" ht="15" x14ac:dyDescent="0.25">
      <c r="A4644"/>
      <c r="B4644"/>
      <c r="C4644"/>
      <c r="D4644"/>
      <c r="E4644"/>
      <c r="F4644"/>
    </row>
    <row r="4645" spans="1:6" ht="15" x14ac:dyDescent="0.25">
      <c r="A4645"/>
      <c r="B4645"/>
      <c r="C4645"/>
      <c r="D4645"/>
      <c r="E4645"/>
      <c r="F4645"/>
    </row>
    <row r="4646" spans="1:6" ht="15" x14ac:dyDescent="0.25">
      <c r="A4646"/>
      <c r="B4646"/>
      <c r="C4646"/>
      <c r="D4646"/>
      <c r="E4646"/>
      <c r="F4646"/>
    </row>
    <row r="4647" spans="1:6" ht="15" x14ac:dyDescent="0.25">
      <c r="A4647"/>
      <c r="B4647"/>
      <c r="C4647"/>
      <c r="D4647"/>
      <c r="E4647"/>
      <c r="F4647"/>
    </row>
    <row r="4648" spans="1:6" ht="15" x14ac:dyDescent="0.25">
      <c r="A4648"/>
      <c r="B4648"/>
      <c r="C4648"/>
      <c r="D4648"/>
      <c r="E4648"/>
      <c r="F4648"/>
    </row>
    <row r="4649" spans="1:6" ht="15" x14ac:dyDescent="0.25">
      <c r="A4649"/>
      <c r="B4649"/>
      <c r="C4649"/>
      <c r="D4649"/>
      <c r="E4649"/>
      <c r="F4649"/>
    </row>
    <row r="4650" spans="1:6" ht="15" x14ac:dyDescent="0.25">
      <c r="A4650"/>
      <c r="B4650"/>
      <c r="C4650"/>
      <c r="D4650"/>
      <c r="E4650"/>
      <c r="F4650"/>
    </row>
    <row r="4651" spans="1:6" ht="15" x14ac:dyDescent="0.25">
      <c r="A4651"/>
      <c r="B4651"/>
      <c r="C4651"/>
      <c r="D4651"/>
      <c r="E4651"/>
      <c r="F4651"/>
    </row>
    <row r="4652" spans="1:6" ht="15" x14ac:dyDescent="0.25">
      <c r="A4652"/>
      <c r="B4652"/>
      <c r="C4652"/>
      <c r="D4652"/>
      <c r="E4652"/>
      <c r="F4652"/>
    </row>
    <row r="4653" spans="1:6" ht="15" x14ac:dyDescent="0.25">
      <c r="A4653"/>
      <c r="B4653"/>
      <c r="C4653"/>
      <c r="D4653"/>
      <c r="E4653"/>
      <c r="F4653"/>
    </row>
    <row r="4654" spans="1:6" ht="15" x14ac:dyDescent="0.25">
      <c r="A4654"/>
      <c r="B4654"/>
      <c r="C4654"/>
      <c r="D4654"/>
      <c r="E4654"/>
      <c r="F4654"/>
    </row>
    <row r="4655" spans="1:6" ht="15" x14ac:dyDescent="0.25">
      <c r="A4655"/>
      <c r="B4655"/>
      <c r="C4655"/>
      <c r="D4655"/>
      <c r="E4655"/>
      <c r="F4655"/>
    </row>
    <row r="4656" spans="1:6" ht="15" x14ac:dyDescent="0.25">
      <c r="A4656"/>
      <c r="B4656"/>
      <c r="C4656"/>
      <c r="D4656"/>
      <c r="E4656"/>
      <c r="F4656"/>
    </row>
    <row r="4657" spans="1:6" ht="15" x14ac:dyDescent="0.25">
      <c r="A4657"/>
      <c r="B4657"/>
      <c r="C4657"/>
      <c r="D4657"/>
      <c r="E4657"/>
      <c r="F4657"/>
    </row>
    <row r="4658" spans="1:6" ht="15" x14ac:dyDescent="0.25">
      <c r="A4658"/>
      <c r="B4658"/>
      <c r="C4658"/>
      <c r="D4658"/>
      <c r="E4658"/>
      <c r="F4658"/>
    </row>
    <row r="4659" spans="1:6" ht="15" x14ac:dyDescent="0.25">
      <c r="A4659"/>
      <c r="B4659"/>
      <c r="C4659"/>
      <c r="D4659"/>
      <c r="E4659"/>
      <c r="F4659"/>
    </row>
    <row r="4660" spans="1:6" ht="15" x14ac:dyDescent="0.25">
      <c r="A4660"/>
      <c r="B4660"/>
      <c r="C4660"/>
      <c r="D4660"/>
      <c r="E4660"/>
      <c r="F4660"/>
    </row>
    <row r="4661" spans="1:6" ht="15" x14ac:dyDescent="0.25">
      <c r="A4661"/>
      <c r="B4661"/>
      <c r="C4661"/>
      <c r="D4661"/>
      <c r="E4661"/>
      <c r="F4661"/>
    </row>
    <row r="4662" spans="1:6" ht="15" x14ac:dyDescent="0.25">
      <c r="A4662"/>
      <c r="B4662"/>
      <c r="C4662"/>
      <c r="D4662"/>
      <c r="E4662"/>
      <c r="F4662"/>
    </row>
    <row r="4663" spans="1:6" ht="15" x14ac:dyDescent="0.25">
      <c r="A4663"/>
      <c r="B4663"/>
      <c r="C4663"/>
      <c r="D4663"/>
      <c r="E4663"/>
      <c r="F4663"/>
    </row>
    <row r="4664" spans="1:6" ht="15" x14ac:dyDescent="0.25">
      <c r="A4664"/>
      <c r="B4664"/>
      <c r="C4664"/>
      <c r="D4664"/>
      <c r="E4664"/>
      <c r="F4664"/>
    </row>
    <row r="4665" spans="1:6" ht="15" x14ac:dyDescent="0.25">
      <c r="A4665"/>
      <c r="B4665"/>
      <c r="C4665"/>
      <c r="D4665"/>
      <c r="E4665"/>
      <c r="F4665"/>
    </row>
    <row r="4666" spans="1:6" ht="15" x14ac:dyDescent="0.25">
      <c r="A4666"/>
      <c r="B4666"/>
      <c r="C4666"/>
      <c r="D4666"/>
      <c r="E4666"/>
      <c r="F4666"/>
    </row>
    <row r="4667" spans="1:6" ht="15" x14ac:dyDescent="0.25">
      <c r="A4667"/>
      <c r="B4667"/>
      <c r="C4667"/>
      <c r="D4667"/>
      <c r="E4667"/>
      <c r="F4667"/>
    </row>
    <row r="4668" spans="1:6" ht="15" x14ac:dyDescent="0.25">
      <c r="A4668"/>
      <c r="B4668"/>
      <c r="C4668"/>
      <c r="D4668"/>
      <c r="E4668"/>
      <c r="F4668"/>
    </row>
    <row r="4669" spans="1:6" ht="15" x14ac:dyDescent="0.25">
      <c r="A4669"/>
      <c r="B4669"/>
      <c r="C4669"/>
      <c r="D4669"/>
      <c r="E4669"/>
      <c r="F4669"/>
    </row>
    <row r="4670" spans="1:6" ht="15" x14ac:dyDescent="0.25">
      <c r="A4670"/>
      <c r="B4670"/>
      <c r="C4670"/>
      <c r="D4670"/>
      <c r="E4670"/>
      <c r="F4670"/>
    </row>
    <row r="4671" spans="1:6" ht="15" x14ac:dyDescent="0.25">
      <c r="A4671"/>
      <c r="B4671"/>
      <c r="C4671"/>
      <c r="D4671"/>
      <c r="E4671"/>
      <c r="F4671"/>
    </row>
    <row r="4672" spans="1:6" ht="15" x14ac:dyDescent="0.25">
      <c r="A4672"/>
      <c r="B4672"/>
      <c r="C4672"/>
      <c r="D4672"/>
      <c r="E4672"/>
      <c r="F4672"/>
    </row>
    <row r="4673" spans="1:6" ht="15" x14ac:dyDescent="0.25">
      <c r="A4673"/>
      <c r="B4673"/>
      <c r="C4673"/>
      <c r="D4673"/>
      <c r="E4673"/>
      <c r="F4673"/>
    </row>
    <row r="4674" spans="1:6" ht="15" x14ac:dyDescent="0.25">
      <c r="A4674"/>
      <c r="B4674"/>
      <c r="C4674"/>
      <c r="D4674"/>
      <c r="E4674"/>
      <c r="F4674"/>
    </row>
    <row r="4675" spans="1:6" ht="15" x14ac:dyDescent="0.25">
      <c r="A4675"/>
      <c r="B4675"/>
      <c r="C4675"/>
      <c r="D4675"/>
      <c r="E4675"/>
      <c r="F4675"/>
    </row>
    <row r="4676" spans="1:6" ht="15" x14ac:dyDescent="0.25">
      <c r="A4676"/>
      <c r="B4676"/>
      <c r="C4676"/>
      <c r="D4676"/>
      <c r="E4676"/>
      <c r="F4676"/>
    </row>
    <row r="4677" spans="1:6" ht="15" x14ac:dyDescent="0.25">
      <c r="A4677"/>
      <c r="B4677"/>
      <c r="C4677"/>
      <c r="D4677"/>
      <c r="E4677"/>
      <c r="F4677"/>
    </row>
    <row r="4678" spans="1:6" ht="15" x14ac:dyDescent="0.25">
      <c r="A4678"/>
      <c r="B4678"/>
      <c r="C4678"/>
      <c r="D4678"/>
      <c r="E4678"/>
      <c r="F4678"/>
    </row>
    <row r="4679" spans="1:6" ht="15" x14ac:dyDescent="0.25">
      <c r="A4679"/>
      <c r="B4679"/>
      <c r="C4679"/>
      <c r="D4679"/>
      <c r="E4679"/>
      <c r="F4679"/>
    </row>
    <row r="4680" spans="1:6" ht="15" x14ac:dyDescent="0.25">
      <c r="A4680"/>
      <c r="B4680"/>
      <c r="C4680"/>
      <c r="D4680"/>
      <c r="E4680"/>
      <c r="F4680"/>
    </row>
    <row r="4681" spans="1:6" ht="15" x14ac:dyDescent="0.25">
      <c r="A4681"/>
      <c r="B4681"/>
      <c r="C4681"/>
      <c r="D4681"/>
      <c r="E4681"/>
      <c r="F4681"/>
    </row>
    <row r="4682" spans="1:6" ht="15" x14ac:dyDescent="0.25">
      <c r="A4682"/>
      <c r="B4682"/>
      <c r="C4682"/>
      <c r="D4682"/>
      <c r="E4682"/>
      <c r="F4682"/>
    </row>
    <row r="4683" spans="1:6" ht="15" x14ac:dyDescent="0.25">
      <c r="A4683"/>
      <c r="B4683"/>
      <c r="C4683"/>
      <c r="D4683"/>
      <c r="E4683"/>
      <c r="F4683"/>
    </row>
    <row r="4684" spans="1:6" ht="15" x14ac:dyDescent="0.25">
      <c r="A4684"/>
      <c r="B4684"/>
      <c r="C4684"/>
      <c r="D4684"/>
      <c r="E4684"/>
      <c r="F4684"/>
    </row>
    <row r="4685" spans="1:6" ht="15" x14ac:dyDescent="0.25">
      <c r="A4685"/>
      <c r="B4685"/>
      <c r="C4685"/>
      <c r="D4685"/>
      <c r="E4685"/>
      <c r="F4685"/>
    </row>
    <row r="4686" spans="1:6" ht="15" x14ac:dyDescent="0.25">
      <c r="A4686"/>
      <c r="B4686"/>
      <c r="C4686"/>
      <c r="D4686"/>
      <c r="E4686"/>
      <c r="F4686"/>
    </row>
    <row r="4687" spans="1:6" ht="15" x14ac:dyDescent="0.25">
      <c r="A4687"/>
      <c r="B4687"/>
      <c r="C4687"/>
      <c r="D4687"/>
      <c r="E4687"/>
      <c r="F4687"/>
    </row>
    <row r="4688" spans="1:6" ht="15" x14ac:dyDescent="0.25">
      <c r="A4688"/>
      <c r="B4688"/>
      <c r="C4688"/>
      <c r="D4688"/>
      <c r="E4688"/>
      <c r="F4688"/>
    </row>
    <row r="4689" spans="1:6" ht="15" x14ac:dyDescent="0.25">
      <c r="A4689"/>
      <c r="B4689"/>
      <c r="C4689"/>
      <c r="D4689"/>
      <c r="E4689"/>
      <c r="F4689"/>
    </row>
    <row r="4690" spans="1:6" ht="15" x14ac:dyDescent="0.25">
      <c r="A4690"/>
      <c r="B4690"/>
      <c r="C4690"/>
      <c r="D4690"/>
      <c r="E4690"/>
      <c r="F4690"/>
    </row>
    <row r="4691" spans="1:6" ht="15" x14ac:dyDescent="0.25">
      <c r="A4691"/>
      <c r="B4691"/>
      <c r="C4691"/>
      <c r="D4691"/>
      <c r="E4691"/>
      <c r="F4691"/>
    </row>
    <row r="4692" spans="1:6" ht="15" x14ac:dyDescent="0.25">
      <c r="A4692"/>
      <c r="B4692"/>
      <c r="C4692"/>
      <c r="D4692"/>
      <c r="E4692"/>
      <c r="F4692"/>
    </row>
    <row r="4693" spans="1:6" ht="15" x14ac:dyDescent="0.25">
      <c r="A4693"/>
      <c r="B4693"/>
      <c r="C4693"/>
      <c r="D4693"/>
      <c r="E4693"/>
      <c r="F4693"/>
    </row>
    <row r="4694" spans="1:6" ht="15" x14ac:dyDescent="0.25">
      <c r="A4694"/>
      <c r="B4694"/>
      <c r="C4694"/>
      <c r="D4694"/>
      <c r="E4694"/>
      <c r="F4694"/>
    </row>
    <row r="4695" spans="1:6" ht="15" x14ac:dyDescent="0.25">
      <c r="A4695"/>
      <c r="B4695"/>
      <c r="C4695"/>
      <c r="D4695"/>
      <c r="E4695"/>
      <c r="F4695"/>
    </row>
    <row r="4696" spans="1:6" ht="15" x14ac:dyDescent="0.25">
      <c r="A4696"/>
      <c r="B4696"/>
      <c r="C4696"/>
      <c r="D4696"/>
      <c r="E4696"/>
      <c r="F4696"/>
    </row>
    <row r="4697" spans="1:6" ht="15" x14ac:dyDescent="0.25">
      <c r="A4697"/>
      <c r="B4697"/>
      <c r="C4697"/>
      <c r="D4697"/>
      <c r="E4697"/>
      <c r="F4697"/>
    </row>
    <row r="4698" spans="1:6" ht="15" x14ac:dyDescent="0.25">
      <c r="A4698"/>
      <c r="B4698"/>
      <c r="C4698"/>
      <c r="D4698"/>
      <c r="E4698"/>
      <c r="F4698"/>
    </row>
    <row r="4699" spans="1:6" ht="15" x14ac:dyDescent="0.25">
      <c r="A4699"/>
      <c r="B4699"/>
      <c r="C4699"/>
      <c r="D4699"/>
      <c r="E4699"/>
      <c r="F4699"/>
    </row>
    <row r="4700" spans="1:6" ht="15" x14ac:dyDescent="0.25">
      <c r="A4700"/>
      <c r="B4700"/>
      <c r="C4700"/>
      <c r="D4700"/>
      <c r="E4700"/>
      <c r="F4700"/>
    </row>
    <row r="4701" spans="1:6" ht="15" x14ac:dyDescent="0.25">
      <c r="A4701"/>
      <c r="B4701"/>
      <c r="C4701"/>
      <c r="D4701"/>
      <c r="E4701"/>
      <c r="F4701"/>
    </row>
    <row r="4702" spans="1:6" ht="15" x14ac:dyDescent="0.25">
      <c r="A4702"/>
      <c r="B4702"/>
      <c r="C4702"/>
      <c r="D4702"/>
      <c r="E4702"/>
      <c r="F4702"/>
    </row>
    <row r="4703" spans="1:6" ht="15" x14ac:dyDescent="0.25">
      <c r="A4703"/>
      <c r="B4703"/>
      <c r="C4703"/>
      <c r="D4703"/>
      <c r="E4703"/>
      <c r="F4703"/>
    </row>
    <row r="4704" spans="1:6" ht="15" x14ac:dyDescent="0.25">
      <c r="A4704"/>
      <c r="B4704"/>
      <c r="C4704"/>
      <c r="D4704"/>
      <c r="E4704"/>
      <c r="F4704"/>
    </row>
    <row r="4705" spans="1:6" ht="15" x14ac:dyDescent="0.25">
      <c r="A4705"/>
      <c r="B4705"/>
      <c r="C4705"/>
      <c r="D4705"/>
      <c r="E4705"/>
      <c r="F4705"/>
    </row>
    <row r="4706" spans="1:6" ht="15" x14ac:dyDescent="0.25">
      <c r="A4706"/>
      <c r="B4706"/>
      <c r="C4706"/>
      <c r="D4706"/>
      <c r="E4706"/>
      <c r="F4706"/>
    </row>
    <row r="4707" spans="1:6" ht="15" x14ac:dyDescent="0.25">
      <c r="A4707"/>
      <c r="B4707"/>
      <c r="C4707"/>
      <c r="D4707"/>
      <c r="E4707"/>
      <c r="F4707"/>
    </row>
    <row r="4708" spans="1:6" ht="15" x14ac:dyDescent="0.25">
      <c r="A4708"/>
      <c r="B4708"/>
      <c r="C4708"/>
      <c r="D4708"/>
      <c r="E4708"/>
      <c r="F4708"/>
    </row>
    <row r="4709" spans="1:6" ht="15" x14ac:dyDescent="0.25">
      <c r="A4709"/>
      <c r="B4709"/>
      <c r="C4709"/>
      <c r="D4709"/>
      <c r="E4709"/>
      <c r="F4709"/>
    </row>
    <row r="4710" spans="1:6" ht="15" x14ac:dyDescent="0.25">
      <c r="A4710"/>
      <c r="B4710"/>
      <c r="C4710"/>
      <c r="D4710"/>
      <c r="E4710"/>
      <c r="F4710"/>
    </row>
    <row r="4711" spans="1:6" ht="15" x14ac:dyDescent="0.25">
      <c r="A4711"/>
      <c r="B4711"/>
      <c r="C4711"/>
      <c r="D4711"/>
      <c r="E4711"/>
      <c r="F4711"/>
    </row>
    <row r="4712" spans="1:6" ht="15" x14ac:dyDescent="0.25">
      <c r="A4712"/>
      <c r="B4712"/>
      <c r="C4712"/>
      <c r="D4712"/>
      <c r="E4712"/>
      <c r="F4712"/>
    </row>
    <row r="4713" spans="1:6" ht="15" x14ac:dyDescent="0.25">
      <c r="A4713"/>
      <c r="B4713"/>
      <c r="C4713"/>
      <c r="D4713"/>
      <c r="E4713"/>
      <c r="F4713"/>
    </row>
    <row r="4714" spans="1:6" ht="15" x14ac:dyDescent="0.25">
      <c r="A4714"/>
      <c r="B4714"/>
      <c r="C4714"/>
      <c r="D4714"/>
      <c r="E4714"/>
      <c r="F4714"/>
    </row>
    <row r="4715" spans="1:6" ht="15" x14ac:dyDescent="0.25">
      <c r="A4715"/>
      <c r="B4715"/>
      <c r="C4715"/>
      <c r="D4715"/>
      <c r="E4715"/>
      <c r="F4715"/>
    </row>
    <row r="4716" spans="1:6" ht="15" x14ac:dyDescent="0.25">
      <c r="A4716"/>
      <c r="B4716"/>
      <c r="C4716"/>
      <c r="D4716"/>
      <c r="E4716"/>
      <c r="F4716"/>
    </row>
    <row r="4717" spans="1:6" ht="15" x14ac:dyDescent="0.25">
      <c r="A4717"/>
      <c r="B4717"/>
      <c r="C4717"/>
      <c r="D4717"/>
      <c r="E4717"/>
      <c r="F4717"/>
    </row>
    <row r="4718" spans="1:6" ht="15" x14ac:dyDescent="0.25">
      <c r="A4718"/>
      <c r="B4718"/>
      <c r="C4718"/>
      <c r="D4718"/>
      <c r="E4718"/>
      <c r="F4718"/>
    </row>
    <row r="4719" spans="1:6" ht="15" x14ac:dyDescent="0.25">
      <c r="A4719"/>
      <c r="B4719"/>
      <c r="C4719"/>
      <c r="D4719"/>
      <c r="E4719"/>
      <c r="F4719"/>
    </row>
    <row r="4720" spans="1:6" ht="15" x14ac:dyDescent="0.25">
      <c r="A4720"/>
      <c r="B4720"/>
      <c r="C4720"/>
      <c r="D4720"/>
      <c r="E4720"/>
      <c r="F4720"/>
    </row>
    <row r="4721" spans="1:6" ht="15" x14ac:dyDescent="0.25">
      <c r="A4721"/>
      <c r="B4721"/>
      <c r="C4721"/>
      <c r="D4721"/>
      <c r="E4721"/>
      <c r="F4721"/>
    </row>
    <row r="4722" spans="1:6" ht="15" x14ac:dyDescent="0.25">
      <c r="A4722"/>
      <c r="B4722"/>
      <c r="C4722"/>
      <c r="D4722"/>
      <c r="E4722"/>
      <c r="F4722"/>
    </row>
    <row r="4723" spans="1:6" ht="15" x14ac:dyDescent="0.25">
      <c r="A4723"/>
      <c r="B4723"/>
      <c r="C4723"/>
      <c r="D4723"/>
      <c r="E4723"/>
      <c r="F4723"/>
    </row>
    <row r="4724" spans="1:6" ht="15" x14ac:dyDescent="0.25">
      <c r="A4724"/>
      <c r="B4724"/>
      <c r="C4724"/>
      <c r="D4724"/>
      <c r="E4724"/>
      <c r="F4724"/>
    </row>
    <row r="4725" spans="1:6" ht="15" x14ac:dyDescent="0.25">
      <c r="A4725"/>
      <c r="B4725"/>
      <c r="C4725"/>
      <c r="D4725"/>
      <c r="E4725"/>
      <c r="F4725"/>
    </row>
    <row r="4726" spans="1:6" ht="15" x14ac:dyDescent="0.25">
      <c r="A4726"/>
      <c r="B4726"/>
      <c r="C4726"/>
      <c r="D4726"/>
      <c r="E4726"/>
      <c r="F4726"/>
    </row>
    <row r="4727" spans="1:6" ht="15" x14ac:dyDescent="0.25">
      <c r="A4727"/>
      <c r="B4727"/>
      <c r="C4727"/>
      <c r="D4727"/>
      <c r="E4727"/>
      <c r="F4727"/>
    </row>
    <row r="4728" spans="1:6" ht="15" x14ac:dyDescent="0.25">
      <c r="A4728"/>
      <c r="B4728"/>
      <c r="C4728"/>
      <c r="D4728"/>
      <c r="E4728"/>
      <c r="F4728"/>
    </row>
    <row r="4729" spans="1:6" ht="15" x14ac:dyDescent="0.25">
      <c r="A4729"/>
      <c r="B4729"/>
      <c r="C4729"/>
      <c r="D4729"/>
      <c r="E4729"/>
      <c r="F4729"/>
    </row>
    <row r="4730" spans="1:6" ht="15" x14ac:dyDescent="0.25">
      <c r="A4730"/>
      <c r="B4730"/>
      <c r="C4730"/>
      <c r="D4730"/>
      <c r="E4730"/>
      <c r="F4730"/>
    </row>
    <row r="4731" spans="1:6" ht="15" x14ac:dyDescent="0.25">
      <c r="A4731"/>
      <c r="B4731"/>
      <c r="C4731"/>
      <c r="D4731"/>
      <c r="E4731"/>
      <c r="F4731"/>
    </row>
    <row r="4732" spans="1:6" ht="15" x14ac:dyDescent="0.25">
      <c r="A4732"/>
      <c r="B4732"/>
      <c r="C4732"/>
      <c r="D4732"/>
      <c r="E4732"/>
      <c r="F4732"/>
    </row>
    <row r="4733" spans="1:6" ht="15" x14ac:dyDescent="0.25">
      <c r="A4733"/>
      <c r="B4733"/>
      <c r="C4733"/>
      <c r="D4733"/>
      <c r="E4733"/>
      <c r="F4733"/>
    </row>
    <row r="4734" spans="1:6" ht="15" x14ac:dyDescent="0.25">
      <c r="A4734"/>
      <c r="B4734"/>
      <c r="C4734"/>
      <c r="D4734"/>
      <c r="E4734"/>
      <c r="F4734"/>
    </row>
    <row r="4735" spans="1:6" ht="15" x14ac:dyDescent="0.25">
      <c r="A4735"/>
      <c r="B4735"/>
      <c r="C4735"/>
      <c r="D4735"/>
      <c r="E4735"/>
      <c r="F4735"/>
    </row>
    <row r="4736" spans="1:6" ht="15" x14ac:dyDescent="0.25">
      <c r="A4736"/>
      <c r="B4736"/>
      <c r="C4736"/>
      <c r="D4736"/>
      <c r="E4736"/>
      <c r="F4736"/>
    </row>
    <row r="4737" spans="1:6" ht="15" x14ac:dyDescent="0.25">
      <c r="A4737"/>
      <c r="B4737"/>
      <c r="C4737"/>
      <c r="D4737"/>
      <c r="E4737"/>
      <c r="F4737"/>
    </row>
    <row r="4738" spans="1:6" ht="15" x14ac:dyDescent="0.25">
      <c r="A4738"/>
      <c r="B4738"/>
      <c r="C4738"/>
      <c r="D4738"/>
      <c r="E4738"/>
      <c r="F4738"/>
    </row>
    <row r="4739" spans="1:6" ht="15" x14ac:dyDescent="0.25">
      <c r="A4739"/>
      <c r="B4739"/>
      <c r="C4739"/>
      <c r="D4739"/>
      <c r="E4739"/>
      <c r="F4739"/>
    </row>
    <row r="4740" spans="1:6" ht="15" x14ac:dyDescent="0.25">
      <c r="A4740"/>
      <c r="B4740"/>
      <c r="C4740"/>
      <c r="D4740"/>
      <c r="E4740"/>
      <c r="F4740"/>
    </row>
    <row r="4741" spans="1:6" ht="15" x14ac:dyDescent="0.25">
      <c r="A4741"/>
      <c r="B4741"/>
      <c r="C4741"/>
      <c r="D4741"/>
      <c r="E4741"/>
      <c r="F4741"/>
    </row>
    <row r="4742" spans="1:6" ht="15" x14ac:dyDescent="0.25">
      <c r="A4742"/>
      <c r="B4742"/>
      <c r="C4742"/>
      <c r="D4742"/>
      <c r="E4742"/>
      <c r="F4742"/>
    </row>
    <row r="4743" spans="1:6" ht="15" x14ac:dyDescent="0.25">
      <c r="A4743"/>
      <c r="B4743"/>
      <c r="C4743"/>
      <c r="D4743"/>
      <c r="E4743"/>
      <c r="F4743"/>
    </row>
    <row r="4744" spans="1:6" ht="15" x14ac:dyDescent="0.25">
      <c r="A4744"/>
      <c r="B4744"/>
      <c r="C4744"/>
      <c r="D4744"/>
      <c r="E4744"/>
      <c r="F4744"/>
    </row>
    <row r="4745" spans="1:6" ht="15" x14ac:dyDescent="0.25">
      <c r="A4745"/>
      <c r="B4745"/>
      <c r="C4745"/>
      <c r="D4745"/>
      <c r="E4745"/>
      <c r="F4745"/>
    </row>
    <row r="4746" spans="1:6" ht="15" x14ac:dyDescent="0.25">
      <c r="A4746"/>
      <c r="B4746"/>
      <c r="C4746"/>
      <c r="D4746"/>
      <c r="E4746"/>
      <c r="F4746"/>
    </row>
    <row r="4747" spans="1:6" ht="15" x14ac:dyDescent="0.25">
      <c r="A4747"/>
      <c r="B4747"/>
      <c r="C4747"/>
      <c r="D4747"/>
      <c r="E4747"/>
      <c r="F4747"/>
    </row>
    <row r="4748" spans="1:6" ht="15" x14ac:dyDescent="0.25">
      <c r="A4748"/>
      <c r="B4748"/>
      <c r="C4748"/>
      <c r="D4748"/>
      <c r="E4748"/>
      <c r="F4748"/>
    </row>
    <row r="4749" spans="1:6" ht="15" x14ac:dyDescent="0.25">
      <c r="A4749"/>
      <c r="B4749"/>
      <c r="C4749"/>
      <c r="D4749"/>
      <c r="E4749"/>
      <c r="F4749"/>
    </row>
    <row r="4750" spans="1:6" ht="15" x14ac:dyDescent="0.25">
      <c r="A4750"/>
      <c r="B4750"/>
      <c r="C4750"/>
      <c r="D4750"/>
      <c r="E4750"/>
      <c r="F4750"/>
    </row>
    <row r="4751" spans="1:6" ht="15" x14ac:dyDescent="0.25">
      <c r="A4751"/>
      <c r="B4751"/>
      <c r="C4751"/>
      <c r="D4751"/>
      <c r="E4751"/>
      <c r="F4751"/>
    </row>
    <row r="4752" spans="1:6" ht="15" x14ac:dyDescent="0.25">
      <c r="A4752"/>
      <c r="B4752"/>
      <c r="C4752"/>
      <c r="D4752"/>
      <c r="E4752"/>
      <c r="F4752"/>
    </row>
    <row r="4753" spans="1:6" ht="15" x14ac:dyDescent="0.25">
      <c r="A4753"/>
      <c r="B4753"/>
      <c r="C4753"/>
      <c r="D4753"/>
      <c r="E4753"/>
      <c r="F4753"/>
    </row>
    <row r="4754" spans="1:6" ht="15" x14ac:dyDescent="0.25">
      <c r="A4754"/>
      <c r="B4754"/>
      <c r="C4754"/>
      <c r="D4754"/>
      <c r="E4754"/>
      <c r="F4754"/>
    </row>
    <row r="4755" spans="1:6" ht="15" x14ac:dyDescent="0.25">
      <c r="A4755"/>
      <c r="B4755"/>
      <c r="C4755"/>
      <c r="D4755"/>
      <c r="E4755"/>
      <c r="F4755"/>
    </row>
    <row r="4756" spans="1:6" ht="15" x14ac:dyDescent="0.25">
      <c r="A4756"/>
      <c r="B4756"/>
      <c r="C4756"/>
      <c r="D4756"/>
      <c r="E4756"/>
      <c r="F4756"/>
    </row>
    <row r="4757" spans="1:6" ht="15" x14ac:dyDescent="0.25">
      <c r="A4757"/>
      <c r="B4757"/>
      <c r="C4757"/>
      <c r="D4757"/>
      <c r="E4757"/>
      <c r="F4757"/>
    </row>
    <row r="4758" spans="1:6" ht="15" x14ac:dyDescent="0.25">
      <c r="A4758"/>
      <c r="B4758"/>
      <c r="C4758"/>
      <c r="D4758"/>
      <c r="E4758"/>
      <c r="F4758"/>
    </row>
    <row r="4759" spans="1:6" ht="15" x14ac:dyDescent="0.25">
      <c r="A4759"/>
      <c r="B4759"/>
      <c r="C4759"/>
      <c r="D4759"/>
      <c r="E4759"/>
      <c r="F4759"/>
    </row>
    <row r="4760" spans="1:6" ht="15" x14ac:dyDescent="0.25">
      <c r="A4760"/>
      <c r="B4760"/>
      <c r="C4760"/>
      <c r="D4760"/>
      <c r="E4760"/>
      <c r="F4760"/>
    </row>
    <row r="4761" spans="1:6" ht="15" x14ac:dyDescent="0.25">
      <c r="A4761"/>
      <c r="B4761"/>
      <c r="C4761"/>
      <c r="D4761"/>
      <c r="E4761"/>
      <c r="F4761"/>
    </row>
    <row r="4762" spans="1:6" ht="15" x14ac:dyDescent="0.25">
      <c r="A4762"/>
      <c r="B4762"/>
      <c r="C4762"/>
      <c r="D4762"/>
      <c r="E4762"/>
      <c r="F4762"/>
    </row>
    <row r="4763" spans="1:6" ht="15" x14ac:dyDescent="0.25">
      <c r="A4763"/>
      <c r="B4763"/>
      <c r="C4763"/>
      <c r="D4763"/>
      <c r="E4763"/>
      <c r="F4763"/>
    </row>
    <row r="4764" spans="1:6" ht="15" x14ac:dyDescent="0.25">
      <c r="A4764"/>
      <c r="B4764"/>
      <c r="C4764"/>
      <c r="D4764"/>
      <c r="E4764"/>
      <c r="F4764"/>
    </row>
    <row r="4765" spans="1:6" ht="15" x14ac:dyDescent="0.25">
      <c r="A4765"/>
      <c r="B4765"/>
      <c r="C4765"/>
      <c r="D4765"/>
      <c r="E4765"/>
      <c r="F4765"/>
    </row>
    <row r="4766" spans="1:6" ht="15" x14ac:dyDescent="0.25">
      <c r="A4766"/>
      <c r="B4766"/>
      <c r="C4766"/>
      <c r="D4766"/>
      <c r="E4766"/>
      <c r="F4766"/>
    </row>
    <row r="4767" spans="1:6" ht="15" x14ac:dyDescent="0.25">
      <c r="A4767"/>
      <c r="B4767"/>
      <c r="C4767"/>
      <c r="D4767"/>
      <c r="E4767"/>
      <c r="F4767"/>
    </row>
    <row r="4768" spans="1:6" ht="15" x14ac:dyDescent="0.25">
      <c r="A4768"/>
      <c r="B4768"/>
      <c r="C4768"/>
      <c r="D4768"/>
      <c r="E4768"/>
      <c r="F4768"/>
    </row>
    <row r="4769" spans="1:6" ht="15" x14ac:dyDescent="0.25">
      <c r="A4769"/>
      <c r="B4769"/>
      <c r="C4769"/>
      <c r="D4769"/>
      <c r="E4769"/>
      <c r="F4769"/>
    </row>
    <row r="4770" spans="1:6" ht="15" x14ac:dyDescent="0.25">
      <c r="A4770"/>
      <c r="B4770"/>
      <c r="C4770"/>
      <c r="D4770"/>
      <c r="E4770"/>
      <c r="F4770"/>
    </row>
    <row r="4771" spans="1:6" ht="15" x14ac:dyDescent="0.25">
      <c r="A4771"/>
      <c r="B4771"/>
      <c r="C4771"/>
      <c r="D4771"/>
      <c r="E4771"/>
      <c r="F4771"/>
    </row>
    <row r="4772" spans="1:6" ht="15" x14ac:dyDescent="0.25">
      <c r="A4772"/>
      <c r="B4772"/>
      <c r="C4772"/>
      <c r="D4772"/>
      <c r="E4772"/>
      <c r="F4772"/>
    </row>
    <row r="4773" spans="1:6" ht="15" x14ac:dyDescent="0.25">
      <c r="A4773"/>
      <c r="B4773"/>
      <c r="C4773"/>
      <c r="D4773"/>
      <c r="E4773"/>
      <c r="F4773"/>
    </row>
    <row r="4774" spans="1:6" ht="15" x14ac:dyDescent="0.25">
      <c r="A4774"/>
      <c r="B4774"/>
      <c r="C4774"/>
      <c r="D4774"/>
      <c r="E4774"/>
      <c r="F4774"/>
    </row>
    <row r="4775" spans="1:6" ht="15" x14ac:dyDescent="0.25">
      <c r="A4775"/>
      <c r="B4775"/>
      <c r="C4775"/>
      <c r="D4775"/>
      <c r="E4775"/>
      <c r="F4775"/>
    </row>
    <row r="4776" spans="1:6" ht="15" x14ac:dyDescent="0.25">
      <c r="A4776"/>
      <c r="B4776"/>
      <c r="C4776"/>
      <c r="D4776"/>
      <c r="E4776"/>
      <c r="F4776"/>
    </row>
    <row r="4777" spans="1:6" ht="15" x14ac:dyDescent="0.25">
      <c r="A4777"/>
      <c r="B4777"/>
      <c r="C4777"/>
      <c r="D4777"/>
      <c r="E4777"/>
      <c r="F4777"/>
    </row>
    <row r="4778" spans="1:6" ht="15" x14ac:dyDescent="0.25">
      <c r="A4778"/>
      <c r="B4778"/>
      <c r="C4778"/>
      <c r="D4778"/>
      <c r="E4778"/>
      <c r="F4778"/>
    </row>
    <row r="4779" spans="1:6" ht="15" x14ac:dyDescent="0.25">
      <c r="A4779"/>
      <c r="B4779"/>
      <c r="C4779"/>
      <c r="D4779"/>
      <c r="E4779"/>
      <c r="F4779"/>
    </row>
    <row r="4780" spans="1:6" ht="15" x14ac:dyDescent="0.25">
      <c r="A4780"/>
      <c r="B4780"/>
      <c r="C4780"/>
      <c r="D4780"/>
      <c r="E4780"/>
      <c r="F4780"/>
    </row>
    <row r="4781" spans="1:6" ht="15" x14ac:dyDescent="0.25">
      <c r="A4781"/>
      <c r="B4781"/>
      <c r="C4781"/>
      <c r="D4781"/>
      <c r="E4781"/>
      <c r="F4781"/>
    </row>
    <row r="4782" spans="1:6" ht="15" x14ac:dyDescent="0.25">
      <c r="A4782"/>
      <c r="B4782"/>
      <c r="C4782"/>
      <c r="D4782"/>
      <c r="E4782"/>
      <c r="F4782"/>
    </row>
    <row r="4783" spans="1:6" ht="15" x14ac:dyDescent="0.25">
      <c r="A4783"/>
      <c r="B4783"/>
      <c r="C4783"/>
      <c r="D4783"/>
      <c r="E4783"/>
      <c r="F4783"/>
    </row>
    <row r="4784" spans="1:6" ht="15" x14ac:dyDescent="0.25">
      <c r="A4784"/>
      <c r="B4784"/>
      <c r="C4784"/>
      <c r="D4784"/>
      <c r="E4784"/>
      <c r="F4784"/>
    </row>
    <row r="4785" spans="1:6" ht="15" x14ac:dyDescent="0.25">
      <c r="A4785"/>
      <c r="B4785"/>
      <c r="C4785"/>
      <c r="D4785"/>
      <c r="E4785"/>
      <c r="F4785"/>
    </row>
    <row r="4786" spans="1:6" ht="15" x14ac:dyDescent="0.25">
      <c r="A4786"/>
      <c r="B4786"/>
      <c r="C4786"/>
      <c r="D4786"/>
      <c r="E4786"/>
      <c r="F4786"/>
    </row>
    <row r="4787" spans="1:6" ht="15" x14ac:dyDescent="0.25">
      <c r="A4787"/>
      <c r="B4787"/>
      <c r="C4787"/>
      <c r="D4787"/>
      <c r="E4787"/>
      <c r="F4787"/>
    </row>
    <row r="4788" spans="1:6" ht="15" x14ac:dyDescent="0.25">
      <c r="A4788"/>
      <c r="B4788"/>
      <c r="C4788"/>
      <c r="D4788"/>
      <c r="E4788"/>
      <c r="F4788"/>
    </row>
    <row r="4789" spans="1:6" ht="15" x14ac:dyDescent="0.25">
      <c r="A4789"/>
      <c r="B4789"/>
      <c r="C4789"/>
      <c r="D4789"/>
      <c r="E4789"/>
      <c r="F4789"/>
    </row>
    <row r="4790" spans="1:6" ht="15" x14ac:dyDescent="0.25">
      <c r="A4790"/>
      <c r="B4790"/>
      <c r="C4790"/>
      <c r="D4790"/>
      <c r="E4790"/>
      <c r="F4790"/>
    </row>
    <row r="4791" spans="1:6" ht="15" x14ac:dyDescent="0.25">
      <c r="A4791"/>
      <c r="B4791"/>
      <c r="C4791"/>
      <c r="D4791"/>
      <c r="E4791"/>
      <c r="F4791"/>
    </row>
    <row r="4792" spans="1:6" ht="15" x14ac:dyDescent="0.25">
      <c r="A4792"/>
      <c r="B4792"/>
      <c r="C4792"/>
      <c r="D4792"/>
      <c r="E4792"/>
      <c r="F4792"/>
    </row>
    <row r="4793" spans="1:6" ht="15" x14ac:dyDescent="0.25">
      <c r="A4793"/>
      <c r="B4793"/>
      <c r="C4793"/>
      <c r="D4793"/>
      <c r="E4793"/>
      <c r="F4793"/>
    </row>
    <row r="4794" spans="1:6" ht="15" x14ac:dyDescent="0.25">
      <c r="A4794"/>
      <c r="B4794"/>
      <c r="C4794"/>
      <c r="D4794"/>
      <c r="E4794"/>
      <c r="F4794"/>
    </row>
    <row r="4795" spans="1:6" ht="15" x14ac:dyDescent="0.25">
      <c r="A4795"/>
      <c r="B4795"/>
      <c r="C4795"/>
      <c r="D4795"/>
      <c r="E4795"/>
      <c r="F4795"/>
    </row>
    <row r="4796" spans="1:6" ht="15" x14ac:dyDescent="0.25">
      <c r="A4796"/>
      <c r="B4796"/>
      <c r="C4796"/>
      <c r="D4796"/>
      <c r="E4796"/>
      <c r="F4796"/>
    </row>
    <row r="4797" spans="1:6" ht="15" x14ac:dyDescent="0.25">
      <c r="A4797"/>
      <c r="B4797"/>
      <c r="C4797"/>
      <c r="D4797"/>
      <c r="E4797"/>
      <c r="F4797"/>
    </row>
    <row r="4798" spans="1:6" ht="15" x14ac:dyDescent="0.25">
      <c r="A4798"/>
      <c r="B4798"/>
      <c r="C4798"/>
      <c r="D4798"/>
      <c r="E4798"/>
      <c r="F4798"/>
    </row>
    <row r="4799" spans="1:6" ht="15" x14ac:dyDescent="0.25">
      <c r="A4799"/>
      <c r="B4799"/>
      <c r="C4799"/>
      <c r="D4799"/>
      <c r="E4799"/>
      <c r="F4799"/>
    </row>
    <row r="4800" spans="1:6" ht="15" x14ac:dyDescent="0.25">
      <c r="A4800"/>
      <c r="B4800"/>
      <c r="C4800"/>
      <c r="D4800"/>
      <c r="E4800"/>
      <c r="F4800"/>
    </row>
    <row r="4801" spans="1:6" ht="15" x14ac:dyDescent="0.25">
      <c r="A4801"/>
      <c r="B4801"/>
      <c r="C4801"/>
      <c r="D4801"/>
      <c r="E4801"/>
      <c r="F4801"/>
    </row>
    <row r="4802" spans="1:6" ht="15" x14ac:dyDescent="0.25">
      <c r="A4802"/>
      <c r="B4802"/>
      <c r="C4802"/>
      <c r="D4802"/>
      <c r="E4802"/>
      <c r="F4802"/>
    </row>
    <row r="4803" spans="1:6" ht="15" x14ac:dyDescent="0.25">
      <c r="A4803"/>
      <c r="B4803"/>
      <c r="C4803"/>
      <c r="D4803"/>
      <c r="E4803"/>
      <c r="F4803"/>
    </row>
    <row r="4804" spans="1:6" ht="15" x14ac:dyDescent="0.25">
      <c r="A4804"/>
      <c r="B4804"/>
      <c r="C4804"/>
      <c r="D4804"/>
      <c r="E4804"/>
      <c r="F4804"/>
    </row>
    <row r="4805" spans="1:6" ht="15" x14ac:dyDescent="0.25">
      <c r="A4805"/>
      <c r="B4805"/>
      <c r="C4805"/>
      <c r="D4805"/>
      <c r="E4805"/>
      <c r="F4805"/>
    </row>
    <row r="4806" spans="1:6" ht="15" x14ac:dyDescent="0.25">
      <c r="A4806"/>
      <c r="B4806"/>
      <c r="C4806"/>
      <c r="D4806"/>
      <c r="E4806"/>
      <c r="F4806"/>
    </row>
    <row r="4807" spans="1:6" ht="15" x14ac:dyDescent="0.25">
      <c r="A4807"/>
      <c r="B4807"/>
      <c r="C4807"/>
      <c r="D4807"/>
      <c r="E4807"/>
      <c r="F4807"/>
    </row>
    <row r="4808" spans="1:6" ht="15" x14ac:dyDescent="0.25">
      <c r="A4808"/>
      <c r="B4808"/>
      <c r="C4808"/>
      <c r="D4808"/>
      <c r="E4808"/>
      <c r="F4808"/>
    </row>
    <row r="4809" spans="1:6" ht="15" x14ac:dyDescent="0.25">
      <c r="A4809"/>
      <c r="B4809"/>
      <c r="C4809"/>
      <c r="D4809"/>
      <c r="E4809"/>
      <c r="F4809"/>
    </row>
    <row r="4810" spans="1:6" ht="15" x14ac:dyDescent="0.25">
      <c r="A4810"/>
      <c r="B4810"/>
      <c r="C4810"/>
      <c r="D4810"/>
      <c r="E4810"/>
      <c r="F4810"/>
    </row>
    <row r="4811" spans="1:6" ht="15" x14ac:dyDescent="0.25">
      <c r="A4811"/>
      <c r="B4811"/>
      <c r="C4811"/>
      <c r="D4811"/>
      <c r="E4811"/>
      <c r="F4811"/>
    </row>
    <row r="4812" spans="1:6" ht="15" x14ac:dyDescent="0.25">
      <c r="A4812"/>
      <c r="B4812"/>
      <c r="C4812"/>
      <c r="D4812"/>
      <c r="E4812"/>
      <c r="F4812"/>
    </row>
    <row r="4813" spans="1:6" ht="15" x14ac:dyDescent="0.25">
      <c r="A4813"/>
      <c r="B4813"/>
      <c r="C4813"/>
      <c r="D4813"/>
      <c r="E4813"/>
      <c r="F4813"/>
    </row>
    <row r="4814" spans="1:6" ht="15" x14ac:dyDescent="0.25">
      <c r="A4814"/>
      <c r="B4814"/>
      <c r="C4814"/>
      <c r="D4814"/>
      <c r="E4814"/>
      <c r="F4814"/>
    </row>
    <row r="4815" spans="1:6" ht="15" x14ac:dyDescent="0.25">
      <c r="A4815"/>
      <c r="B4815"/>
      <c r="C4815"/>
      <c r="D4815"/>
      <c r="E4815"/>
      <c r="F4815"/>
    </row>
    <row r="4816" spans="1:6" ht="15" x14ac:dyDescent="0.25">
      <c r="A4816"/>
      <c r="B4816"/>
      <c r="C4816"/>
      <c r="D4816"/>
      <c r="E4816"/>
      <c r="F4816"/>
    </row>
    <row r="4817" spans="1:6" ht="15" x14ac:dyDescent="0.25">
      <c r="A4817"/>
      <c r="B4817"/>
      <c r="C4817"/>
      <c r="D4817"/>
      <c r="E4817"/>
      <c r="F4817"/>
    </row>
    <row r="4818" spans="1:6" ht="15" x14ac:dyDescent="0.25">
      <c r="A4818"/>
      <c r="B4818"/>
      <c r="C4818"/>
      <c r="D4818"/>
      <c r="E4818"/>
      <c r="F4818"/>
    </row>
    <row r="4819" spans="1:6" ht="15" x14ac:dyDescent="0.25">
      <c r="A4819"/>
      <c r="B4819"/>
      <c r="C4819"/>
      <c r="D4819"/>
      <c r="E4819"/>
      <c r="F4819"/>
    </row>
    <row r="4820" spans="1:6" ht="15" x14ac:dyDescent="0.25">
      <c r="A4820"/>
      <c r="B4820"/>
      <c r="C4820"/>
      <c r="D4820"/>
      <c r="E4820"/>
      <c r="F4820"/>
    </row>
    <row r="4821" spans="1:6" ht="15" x14ac:dyDescent="0.25">
      <c r="A4821"/>
      <c r="B4821"/>
      <c r="C4821"/>
      <c r="D4821"/>
      <c r="E4821"/>
      <c r="F4821"/>
    </row>
    <row r="4822" spans="1:6" ht="15" x14ac:dyDescent="0.25">
      <c r="A4822"/>
      <c r="B4822"/>
      <c r="C4822"/>
      <c r="D4822"/>
      <c r="E4822"/>
      <c r="F4822"/>
    </row>
    <row r="4823" spans="1:6" ht="15" x14ac:dyDescent="0.25">
      <c r="A4823"/>
      <c r="B4823"/>
      <c r="C4823"/>
      <c r="D4823"/>
      <c r="E4823"/>
      <c r="F4823"/>
    </row>
    <row r="4824" spans="1:6" ht="15" x14ac:dyDescent="0.25">
      <c r="A4824"/>
      <c r="B4824"/>
      <c r="C4824"/>
      <c r="D4824"/>
      <c r="E4824"/>
      <c r="F4824"/>
    </row>
    <row r="4825" spans="1:6" ht="15" x14ac:dyDescent="0.25">
      <c r="A4825"/>
      <c r="B4825"/>
      <c r="C4825"/>
      <c r="D4825"/>
      <c r="E4825"/>
      <c r="F4825"/>
    </row>
    <row r="4826" spans="1:6" ht="15" x14ac:dyDescent="0.25">
      <c r="A4826"/>
      <c r="B4826"/>
      <c r="C4826"/>
      <c r="D4826"/>
      <c r="E4826"/>
      <c r="F4826"/>
    </row>
    <row r="4827" spans="1:6" ht="15" x14ac:dyDescent="0.25">
      <c r="A4827"/>
      <c r="B4827"/>
      <c r="C4827"/>
      <c r="D4827"/>
      <c r="E4827"/>
      <c r="F4827"/>
    </row>
    <row r="4828" spans="1:6" ht="15" x14ac:dyDescent="0.25">
      <c r="A4828"/>
      <c r="B4828"/>
      <c r="C4828"/>
      <c r="D4828"/>
      <c r="E4828"/>
      <c r="F4828"/>
    </row>
    <row r="4829" spans="1:6" ht="15" x14ac:dyDescent="0.25">
      <c r="A4829"/>
      <c r="B4829"/>
      <c r="C4829"/>
      <c r="D4829"/>
      <c r="E4829"/>
      <c r="F4829"/>
    </row>
    <row r="4830" spans="1:6" ht="15" x14ac:dyDescent="0.25">
      <c r="A4830"/>
      <c r="B4830"/>
      <c r="C4830"/>
      <c r="D4830"/>
      <c r="E4830"/>
      <c r="F4830"/>
    </row>
    <row r="4831" spans="1:6" ht="15" x14ac:dyDescent="0.25">
      <c r="A4831"/>
      <c r="B4831"/>
      <c r="C4831"/>
      <c r="D4831"/>
      <c r="E4831"/>
      <c r="F4831"/>
    </row>
    <row r="4832" spans="1:6" ht="15" x14ac:dyDescent="0.25">
      <c r="A4832"/>
      <c r="B4832"/>
      <c r="C4832"/>
      <c r="D4832"/>
      <c r="E4832"/>
      <c r="F4832"/>
    </row>
    <row r="4833" spans="1:6" ht="15" x14ac:dyDescent="0.25">
      <c r="A4833"/>
      <c r="B4833"/>
      <c r="C4833"/>
      <c r="D4833"/>
      <c r="E4833"/>
      <c r="F4833"/>
    </row>
    <row r="4834" spans="1:6" ht="15" x14ac:dyDescent="0.25">
      <c r="A4834"/>
      <c r="B4834"/>
      <c r="C4834"/>
      <c r="D4834"/>
      <c r="E4834"/>
      <c r="F4834"/>
    </row>
    <row r="4835" spans="1:6" ht="15" x14ac:dyDescent="0.25">
      <c r="A4835"/>
      <c r="B4835"/>
      <c r="C4835"/>
      <c r="D4835"/>
      <c r="E4835"/>
      <c r="F4835"/>
    </row>
    <row r="4836" spans="1:6" ht="15" x14ac:dyDescent="0.25">
      <c r="A4836"/>
      <c r="B4836"/>
      <c r="C4836"/>
      <c r="D4836"/>
      <c r="E4836"/>
      <c r="F4836"/>
    </row>
    <row r="4837" spans="1:6" ht="15" x14ac:dyDescent="0.25">
      <c r="A4837"/>
      <c r="B4837"/>
      <c r="C4837"/>
      <c r="D4837"/>
      <c r="E4837"/>
      <c r="F4837"/>
    </row>
    <row r="4838" spans="1:6" ht="15" x14ac:dyDescent="0.25">
      <c r="A4838"/>
      <c r="B4838"/>
      <c r="C4838"/>
      <c r="D4838"/>
      <c r="E4838"/>
      <c r="F4838"/>
    </row>
    <row r="4839" spans="1:6" ht="15" x14ac:dyDescent="0.25">
      <c r="A4839"/>
      <c r="B4839"/>
      <c r="C4839"/>
      <c r="D4839"/>
      <c r="E4839"/>
      <c r="F4839"/>
    </row>
    <row r="4840" spans="1:6" ht="15" x14ac:dyDescent="0.25">
      <c r="A4840"/>
      <c r="B4840"/>
      <c r="C4840"/>
      <c r="D4840"/>
      <c r="E4840"/>
      <c r="F4840"/>
    </row>
    <row r="4841" spans="1:6" ht="15" x14ac:dyDescent="0.25">
      <c r="A4841"/>
      <c r="B4841"/>
      <c r="C4841"/>
      <c r="D4841"/>
      <c r="E4841"/>
      <c r="F4841"/>
    </row>
    <row r="4842" spans="1:6" ht="15" x14ac:dyDescent="0.25">
      <c r="A4842"/>
      <c r="B4842"/>
      <c r="C4842"/>
      <c r="D4842"/>
      <c r="E4842"/>
      <c r="F4842"/>
    </row>
    <row r="4843" spans="1:6" ht="15" x14ac:dyDescent="0.25">
      <c r="A4843"/>
      <c r="B4843"/>
      <c r="C4843"/>
      <c r="D4843"/>
      <c r="E4843"/>
      <c r="F4843"/>
    </row>
    <row r="4844" spans="1:6" ht="15" x14ac:dyDescent="0.25">
      <c r="A4844"/>
      <c r="B4844"/>
      <c r="C4844"/>
      <c r="D4844"/>
      <c r="E4844"/>
      <c r="F4844"/>
    </row>
    <row r="4845" spans="1:6" ht="15" x14ac:dyDescent="0.25">
      <c r="A4845"/>
      <c r="B4845"/>
      <c r="C4845"/>
      <c r="D4845"/>
      <c r="E4845"/>
      <c r="F4845"/>
    </row>
    <row r="4846" spans="1:6" ht="15" x14ac:dyDescent="0.25">
      <c r="A4846"/>
      <c r="B4846"/>
      <c r="C4846"/>
      <c r="D4846"/>
      <c r="E4846"/>
      <c r="F4846"/>
    </row>
    <row r="4847" spans="1:6" ht="15" x14ac:dyDescent="0.25">
      <c r="A4847"/>
      <c r="B4847"/>
      <c r="C4847"/>
      <c r="D4847"/>
      <c r="E4847"/>
      <c r="F4847"/>
    </row>
    <row r="4848" spans="1:6" ht="15" x14ac:dyDescent="0.25">
      <c r="A4848"/>
      <c r="B4848"/>
      <c r="C4848"/>
      <c r="D4848"/>
      <c r="E4848"/>
      <c r="F4848"/>
    </row>
    <row r="4849" spans="1:6" ht="15" x14ac:dyDescent="0.25">
      <c r="A4849"/>
      <c r="B4849"/>
      <c r="C4849"/>
      <c r="D4849"/>
      <c r="E4849"/>
      <c r="F4849"/>
    </row>
    <row r="4850" spans="1:6" ht="15" x14ac:dyDescent="0.25">
      <c r="A4850"/>
      <c r="B4850"/>
      <c r="C4850"/>
      <c r="D4850"/>
      <c r="E4850"/>
      <c r="F4850"/>
    </row>
    <row r="4851" spans="1:6" ht="15" x14ac:dyDescent="0.25">
      <c r="A4851"/>
      <c r="B4851"/>
      <c r="C4851"/>
      <c r="D4851"/>
      <c r="E4851"/>
      <c r="F4851"/>
    </row>
    <row r="4852" spans="1:6" ht="15" x14ac:dyDescent="0.25">
      <c r="A4852"/>
      <c r="B4852"/>
      <c r="C4852"/>
      <c r="D4852"/>
      <c r="E4852"/>
      <c r="F4852"/>
    </row>
    <row r="4853" spans="1:6" ht="15" x14ac:dyDescent="0.25">
      <c r="A4853"/>
      <c r="B4853"/>
      <c r="C4853"/>
      <c r="D4853"/>
      <c r="E4853"/>
      <c r="F4853"/>
    </row>
    <row r="4854" spans="1:6" ht="15" x14ac:dyDescent="0.25">
      <c r="A4854"/>
      <c r="B4854"/>
      <c r="C4854"/>
      <c r="D4854"/>
      <c r="E4854"/>
      <c r="F4854"/>
    </row>
    <row r="4855" spans="1:6" ht="15" x14ac:dyDescent="0.25">
      <c r="A4855"/>
      <c r="B4855"/>
      <c r="C4855"/>
      <c r="D4855"/>
      <c r="E4855"/>
      <c r="F4855"/>
    </row>
    <row r="4856" spans="1:6" ht="15" x14ac:dyDescent="0.25">
      <c r="A4856"/>
      <c r="B4856"/>
      <c r="C4856"/>
      <c r="D4856"/>
      <c r="E4856"/>
      <c r="F4856"/>
    </row>
    <row r="4857" spans="1:6" ht="15" x14ac:dyDescent="0.25">
      <c r="A4857"/>
      <c r="B4857"/>
      <c r="C4857"/>
      <c r="D4857"/>
      <c r="E4857"/>
      <c r="F4857"/>
    </row>
    <row r="4858" spans="1:6" ht="15" x14ac:dyDescent="0.25">
      <c r="A4858"/>
      <c r="B4858"/>
      <c r="C4858"/>
      <c r="D4858"/>
      <c r="E4858"/>
      <c r="F4858"/>
    </row>
    <row r="4859" spans="1:6" ht="15" x14ac:dyDescent="0.25">
      <c r="A4859"/>
      <c r="B4859"/>
      <c r="C4859"/>
      <c r="D4859"/>
      <c r="E4859"/>
      <c r="F4859"/>
    </row>
    <row r="4860" spans="1:6" ht="15" x14ac:dyDescent="0.25">
      <c r="A4860"/>
      <c r="B4860"/>
      <c r="C4860"/>
      <c r="D4860"/>
      <c r="E4860"/>
      <c r="F4860"/>
    </row>
    <row r="4861" spans="1:6" ht="15" x14ac:dyDescent="0.25">
      <c r="A4861"/>
      <c r="B4861"/>
      <c r="C4861"/>
      <c r="D4861"/>
      <c r="E4861"/>
      <c r="F4861"/>
    </row>
    <row r="4862" spans="1:6" ht="15" x14ac:dyDescent="0.25">
      <c r="A4862"/>
      <c r="B4862"/>
      <c r="C4862"/>
      <c r="D4862"/>
      <c r="E4862"/>
      <c r="F4862"/>
    </row>
    <row r="4863" spans="1:6" ht="15" x14ac:dyDescent="0.25">
      <c r="A4863"/>
      <c r="B4863"/>
      <c r="C4863"/>
      <c r="D4863"/>
      <c r="E4863"/>
      <c r="F4863"/>
    </row>
    <row r="4864" spans="1:6" ht="15" x14ac:dyDescent="0.25">
      <c r="A4864"/>
      <c r="B4864"/>
      <c r="C4864"/>
      <c r="D4864"/>
      <c r="E4864"/>
      <c r="F4864"/>
    </row>
    <row r="4865" spans="1:6" ht="15" x14ac:dyDescent="0.25">
      <c r="A4865"/>
      <c r="B4865"/>
      <c r="C4865"/>
      <c r="D4865"/>
      <c r="E4865"/>
      <c r="F4865"/>
    </row>
    <row r="4866" spans="1:6" ht="15" x14ac:dyDescent="0.25">
      <c r="A4866"/>
      <c r="B4866"/>
      <c r="C4866"/>
      <c r="D4866"/>
      <c r="E4866"/>
      <c r="F4866"/>
    </row>
    <row r="4867" spans="1:6" ht="15" x14ac:dyDescent="0.25">
      <c r="A4867"/>
      <c r="B4867"/>
      <c r="C4867"/>
      <c r="D4867"/>
      <c r="E4867"/>
      <c r="F4867"/>
    </row>
    <row r="4868" spans="1:6" ht="15" x14ac:dyDescent="0.25">
      <c r="A4868"/>
      <c r="B4868"/>
      <c r="C4868"/>
      <c r="D4868"/>
      <c r="E4868"/>
      <c r="F4868"/>
    </row>
    <row r="4869" spans="1:6" ht="15" x14ac:dyDescent="0.25">
      <c r="A4869"/>
      <c r="B4869"/>
      <c r="C4869"/>
      <c r="D4869"/>
      <c r="E4869"/>
      <c r="F4869"/>
    </row>
    <row r="4870" spans="1:6" ht="15" x14ac:dyDescent="0.25">
      <c r="A4870"/>
      <c r="B4870"/>
      <c r="C4870"/>
      <c r="D4870"/>
      <c r="E4870"/>
      <c r="F4870"/>
    </row>
    <row r="4871" spans="1:6" ht="15" x14ac:dyDescent="0.25">
      <c r="A4871"/>
      <c r="B4871"/>
      <c r="C4871"/>
      <c r="D4871"/>
      <c r="E4871"/>
      <c r="F4871"/>
    </row>
    <row r="4872" spans="1:6" ht="15" x14ac:dyDescent="0.25">
      <c r="A4872"/>
      <c r="B4872"/>
      <c r="C4872"/>
      <c r="D4872"/>
      <c r="E4872"/>
      <c r="F4872"/>
    </row>
    <row r="4873" spans="1:6" ht="15" x14ac:dyDescent="0.25">
      <c r="A4873"/>
      <c r="B4873"/>
      <c r="C4873"/>
      <c r="D4873"/>
      <c r="E4873"/>
      <c r="F4873"/>
    </row>
    <row r="4874" spans="1:6" ht="15" x14ac:dyDescent="0.25">
      <c r="A4874"/>
      <c r="B4874"/>
      <c r="C4874"/>
      <c r="D4874"/>
      <c r="E4874"/>
      <c r="F4874"/>
    </row>
    <row r="4875" spans="1:6" ht="15" x14ac:dyDescent="0.25">
      <c r="A4875"/>
      <c r="B4875"/>
      <c r="C4875"/>
      <c r="D4875"/>
      <c r="E4875"/>
      <c r="F4875"/>
    </row>
    <row r="4876" spans="1:6" ht="15" x14ac:dyDescent="0.25">
      <c r="A4876"/>
      <c r="B4876"/>
      <c r="C4876"/>
      <c r="D4876"/>
      <c r="E4876"/>
      <c r="F4876"/>
    </row>
    <row r="4877" spans="1:6" ht="15" x14ac:dyDescent="0.25">
      <c r="A4877"/>
      <c r="B4877"/>
      <c r="C4877"/>
      <c r="D4877"/>
      <c r="E4877"/>
      <c r="F4877"/>
    </row>
    <row r="4878" spans="1:6" ht="15" x14ac:dyDescent="0.25">
      <c r="A4878"/>
      <c r="B4878"/>
      <c r="C4878"/>
      <c r="D4878"/>
      <c r="E4878"/>
      <c r="F4878"/>
    </row>
    <row r="4879" spans="1:6" ht="15" x14ac:dyDescent="0.25">
      <c r="A4879"/>
      <c r="B4879"/>
      <c r="C4879"/>
      <c r="D4879"/>
      <c r="E4879"/>
      <c r="F4879"/>
    </row>
    <row r="4880" spans="1:6" ht="15" x14ac:dyDescent="0.25">
      <c r="A4880"/>
      <c r="B4880"/>
      <c r="C4880"/>
      <c r="D4880"/>
      <c r="E4880"/>
      <c r="F4880"/>
    </row>
    <row r="4881" spans="1:6" ht="15" x14ac:dyDescent="0.25">
      <c r="A4881"/>
      <c r="B4881"/>
      <c r="C4881"/>
      <c r="D4881"/>
      <c r="E4881"/>
      <c r="F4881"/>
    </row>
    <row r="4882" spans="1:6" ht="15" x14ac:dyDescent="0.25">
      <c r="A4882"/>
      <c r="B4882"/>
      <c r="C4882"/>
      <c r="D4882"/>
      <c r="E4882"/>
      <c r="F4882"/>
    </row>
    <row r="4883" spans="1:6" ht="15" x14ac:dyDescent="0.25">
      <c r="A4883"/>
      <c r="B4883"/>
      <c r="C4883"/>
      <c r="D4883"/>
      <c r="E4883"/>
      <c r="F4883"/>
    </row>
    <row r="4884" spans="1:6" ht="15" x14ac:dyDescent="0.25">
      <c r="A4884"/>
      <c r="B4884"/>
      <c r="C4884"/>
      <c r="D4884"/>
      <c r="E4884"/>
      <c r="F4884"/>
    </row>
    <row r="4885" spans="1:6" ht="15" x14ac:dyDescent="0.25">
      <c r="A4885"/>
      <c r="B4885"/>
      <c r="C4885"/>
      <c r="D4885"/>
      <c r="E4885"/>
      <c r="F4885"/>
    </row>
    <row r="4886" spans="1:6" ht="15" x14ac:dyDescent="0.25">
      <c r="A4886"/>
      <c r="B4886"/>
      <c r="C4886"/>
      <c r="D4886"/>
      <c r="E4886"/>
      <c r="F4886"/>
    </row>
    <row r="4887" spans="1:6" ht="15" x14ac:dyDescent="0.25">
      <c r="A4887"/>
      <c r="B4887"/>
      <c r="C4887"/>
      <c r="D4887"/>
      <c r="E4887"/>
      <c r="F4887"/>
    </row>
    <row r="4888" spans="1:6" ht="15" x14ac:dyDescent="0.25">
      <c r="A4888"/>
      <c r="B4888"/>
      <c r="C4888"/>
      <c r="D4888"/>
      <c r="E4888"/>
      <c r="F4888"/>
    </row>
    <row r="4889" spans="1:6" ht="15" x14ac:dyDescent="0.25">
      <c r="A4889"/>
      <c r="B4889"/>
      <c r="C4889"/>
      <c r="D4889"/>
      <c r="E4889"/>
      <c r="F4889"/>
    </row>
    <row r="4890" spans="1:6" ht="15" x14ac:dyDescent="0.25">
      <c r="A4890"/>
      <c r="B4890"/>
      <c r="C4890"/>
      <c r="D4890"/>
      <c r="E4890"/>
      <c r="F4890"/>
    </row>
    <row r="4891" spans="1:6" ht="15" x14ac:dyDescent="0.25">
      <c r="A4891"/>
      <c r="B4891"/>
      <c r="C4891"/>
      <c r="D4891"/>
      <c r="E4891"/>
      <c r="F4891"/>
    </row>
    <row r="4892" spans="1:6" ht="15" x14ac:dyDescent="0.25">
      <c r="A4892"/>
      <c r="B4892"/>
      <c r="C4892"/>
      <c r="D4892"/>
      <c r="E4892"/>
      <c r="F4892"/>
    </row>
    <row r="4893" spans="1:6" ht="15" x14ac:dyDescent="0.25">
      <c r="A4893"/>
      <c r="B4893"/>
      <c r="C4893"/>
      <c r="D4893"/>
      <c r="E4893"/>
      <c r="F4893"/>
    </row>
    <row r="4894" spans="1:6" ht="15" x14ac:dyDescent="0.25">
      <c r="A4894"/>
      <c r="B4894"/>
      <c r="C4894"/>
      <c r="D4894"/>
      <c r="E4894"/>
      <c r="F4894"/>
    </row>
    <row r="4895" spans="1:6" ht="15" x14ac:dyDescent="0.25">
      <c r="A4895"/>
      <c r="B4895"/>
      <c r="C4895"/>
      <c r="D4895"/>
      <c r="E4895"/>
      <c r="F4895"/>
    </row>
    <row r="4896" spans="1:6" ht="15" x14ac:dyDescent="0.25">
      <c r="A4896"/>
      <c r="B4896"/>
      <c r="C4896"/>
      <c r="D4896"/>
      <c r="E4896"/>
      <c r="F4896"/>
    </row>
    <row r="4897" spans="1:6" ht="15" x14ac:dyDescent="0.25">
      <c r="A4897"/>
      <c r="B4897"/>
      <c r="C4897"/>
      <c r="D4897"/>
      <c r="E4897"/>
      <c r="F4897"/>
    </row>
    <row r="4898" spans="1:6" ht="15" x14ac:dyDescent="0.25">
      <c r="A4898"/>
      <c r="B4898"/>
      <c r="C4898"/>
      <c r="D4898"/>
      <c r="E4898"/>
      <c r="F4898"/>
    </row>
    <row r="4899" spans="1:6" ht="15" x14ac:dyDescent="0.25">
      <c r="A4899"/>
      <c r="B4899"/>
      <c r="C4899"/>
      <c r="D4899"/>
      <c r="E4899"/>
      <c r="F4899"/>
    </row>
    <row r="4900" spans="1:6" ht="15" x14ac:dyDescent="0.25">
      <c r="A4900"/>
      <c r="B4900"/>
      <c r="C4900"/>
      <c r="D4900"/>
      <c r="E4900"/>
      <c r="F4900"/>
    </row>
    <row r="4901" spans="1:6" ht="15" x14ac:dyDescent="0.25">
      <c r="A4901"/>
      <c r="B4901"/>
      <c r="C4901"/>
      <c r="D4901"/>
      <c r="E4901"/>
      <c r="F4901"/>
    </row>
    <row r="4902" spans="1:6" ht="15" x14ac:dyDescent="0.25">
      <c r="A4902"/>
      <c r="B4902"/>
      <c r="C4902"/>
      <c r="D4902"/>
      <c r="E4902"/>
      <c r="F4902"/>
    </row>
    <row r="4903" spans="1:6" ht="15" x14ac:dyDescent="0.25">
      <c r="A4903"/>
      <c r="B4903"/>
      <c r="C4903"/>
      <c r="D4903"/>
      <c r="E4903"/>
      <c r="F4903"/>
    </row>
    <row r="4904" spans="1:6" ht="15" x14ac:dyDescent="0.25">
      <c r="A4904"/>
      <c r="B4904"/>
      <c r="C4904"/>
      <c r="D4904"/>
      <c r="E4904"/>
      <c r="F4904"/>
    </row>
    <row r="4905" spans="1:6" ht="15" x14ac:dyDescent="0.25">
      <c r="A4905"/>
      <c r="B4905"/>
      <c r="C4905"/>
      <c r="D4905"/>
      <c r="E4905"/>
      <c r="F4905"/>
    </row>
    <row r="4906" spans="1:6" ht="15" x14ac:dyDescent="0.25">
      <c r="A4906"/>
      <c r="B4906"/>
      <c r="C4906"/>
      <c r="D4906"/>
      <c r="E4906"/>
      <c r="F4906"/>
    </row>
    <row r="4907" spans="1:6" ht="15" x14ac:dyDescent="0.25">
      <c r="A4907"/>
      <c r="B4907"/>
      <c r="C4907"/>
      <c r="D4907"/>
      <c r="E4907"/>
      <c r="F4907"/>
    </row>
    <row r="4908" spans="1:6" ht="15" x14ac:dyDescent="0.25">
      <c r="A4908"/>
      <c r="B4908"/>
      <c r="C4908"/>
      <c r="D4908"/>
      <c r="E4908"/>
      <c r="F4908"/>
    </row>
    <row r="4909" spans="1:6" ht="15" x14ac:dyDescent="0.25">
      <c r="A4909"/>
      <c r="B4909"/>
      <c r="C4909"/>
      <c r="D4909"/>
      <c r="E4909"/>
      <c r="F4909"/>
    </row>
    <row r="4910" spans="1:6" ht="15" x14ac:dyDescent="0.25">
      <c r="A4910"/>
      <c r="B4910"/>
      <c r="C4910"/>
      <c r="D4910"/>
      <c r="E4910"/>
      <c r="F4910"/>
    </row>
    <row r="4911" spans="1:6" ht="15" x14ac:dyDescent="0.25">
      <c r="A4911"/>
      <c r="B4911"/>
      <c r="C4911"/>
      <c r="D4911"/>
      <c r="E4911"/>
      <c r="F4911"/>
    </row>
    <row r="4912" spans="1:6" ht="15" x14ac:dyDescent="0.25">
      <c r="A4912"/>
      <c r="B4912"/>
      <c r="C4912"/>
      <c r="D4912"/>
      <c r="E4912"/>
      <c r="F4912"/>
    </row>
    <row r="4913" spans="1:6" ht="15" x14ac:dyDescent="0.25">
      <c r="A4913"/>
      <c r="B4913"/>
      <c r="C4913"/>
      <c r="D4913"/>
      <c r="E4913"/>
      <c r="F4913"/>
    </row>
    <row r="4914" spans="1:6" ht="15" x14ac:dyDescent="0.25">
      <c r="A4914"/>
      <c r="B4914"/>
      <c r="C4914"/>
      <c r="D4914"/>
      <c r="E4914"/>
      <c r="F4914"/>
    </row>
    <row r="4915" spans="1:6" ht="15" x14ac:dyDescent="0.25">
      <c r="A4915"/>
      <c r="B4915"/>
      <c r="C4915"/>
      <c r="D4915"/>
      <c r="E4915"/>
      <c r="F4915"/>
    </row>
    <row r="4916" spans="1:6" ht="15" x14ac:dyDescent="0.25">
      <c r="A4916"/>
      <c r="B4916"/>
      <c r="C4916"/>
      <c r="D4916"/>
      <c r="E4916"/>
      <c r="F4916"/>
    </row>
    <row r="4917" spans="1:6" ht="15" x14ac:dyDescent="0.25">
      <c r="A4917"/>
      <c r="B4917"/>
      <c r="C4917"/>
      <c r="D4917"/>
      <c r="E4917"/>
      <c r="F4917"/>
    </row>
    <row r="4918" spans="1:6" ht="15" x14ac:dyDescent="0.25">
      <c r="A4918"/>
      <c r="B4918"/>
      <c r="C4918"/>
      <c r="D4918"/>
      <c r="E4918"/>
      <c r="F4918"/>
    </row>
    <row r="4919" spans="1:6" ht="15" x14ac:dyDescent="0.25">
      <c r="A4919"/>
      <c r="B4919"/>
      <c r="C4919"/>
      <c r="D4919"/>
      <c r="E4919"/>
      <c r="F4919"/>
    </row>
    <row r="4920" spans="1:6" ht="15" x14ac:dyDescent="0.25">
      <c r="A4920"/>
      <c r="B4920"/>
      <c r="C4920"/>
      <c r="D4920"/>
      <c r="E4920"/>
      <c r="F4920"/>
    </row>
    <row r="4921" spans="1:6" ht="15" x14ac:dyDescent="0.25">
      <c r="A4921"/>
      <c r="B4921"/>
      <c r="C4921"/>
      <c r="D4921"/>
      <c r="E4921"/>
      <c r="F4921"/>
    </row>
    <row r="4922" spans="1:6" ht="15" x14ac:dyDescent="0.25">
      <c r="A4922"/>
      <c r="B4922"/>
      <c r="C4922"/>
      <c r="D4922"/>
      <c r="E4922"/>
      <c r="F4922"/>
    </row>
    <row r="4923" spans="1:6" ht="15" x14ac:dyDescent="0.25">
      <c r="A4923"/>
      <c r="B4923"/>
      <c r="C4923"/>
      <c r="D4923"/>
      <c r="E4923"/>
      <c r="F4923"/>
    </row>
    <row r="4924" spans="1:6" ht="15" x14ac:dyDescent="0.25">
      <c r="A4924"/>
      <c r="B4924"/>
      <c r="C4924"/>
      <c r="D4924"/>
      <c r="E4924"/>
      <c r="F4924"/>
    </row>
    <row r="4925" spans="1:6" ht="15" x14ac:dyDescent="0.25">
      <c r="A4925"/>
      <c r="B4925"/>
      <c r="C4925"/>
      <c r="D4925"/>
      <c r="E4925"/>
      <c r="F4925"/>
    </row>
    <row r="4926" spans="1:6" ht="15" x14ac:dyDescent="0.25">
      <c r="A4926"/>
      <c r="B4926"/>
      <c r="C4926"/>
      <c r="D4926"/>
      <c r="E4926"/>
      <c r="F4926"/>
    </row>
    <row r="4927" spans="1:6" ht="15" x14ac:dyDescent="0.25">
      <c r="A4927"/>
      <c r="B4927"/>
      <c r="C4927"/>
      <c r="D4927"/>
      <c r="E4927"/>
      <c r="F4927"/>
    </row>
    <row r="4928" spans="1:6" ht="15" x14ac:dyDescent="0.25">
      <c r="A4928"/>
      <c r="B4928"/>
      <c r="C4928"/>
      <c r="D4928"/>
      <c r="E4928"/>
      <c r="F4928"/>
    </row>
    <row r="4929" spans="1:6" ht="15" x14ac:dyDescent="0.25">
      <c r="A4929"/>
      <c r="B4929"/>
      <c r="C4929"/>
      <c r="D4929"/>
      <c r="E4929"/>
      <c r="F4929"/>
    </row>
    <row r="4930" spans="1:6" ht="15" x14ac:dyDescent="0.25">
      <c r="A4930"/>
      <c r="B4930"/>
      <c r="C4930"/>
      <c r="D4930"/>
      <c r="E4930"/>
      <c r="F4930"/>
    </row>
    <row r="4931" spans="1:6" ht="15" x14ac:dyDescent="0.25">
      <c r="A4931"/>
      <c r="B4931"/>
      <c r="C4931"/>
      <c r="D4931"/>
      <c r="E4931"/>
      <c r="F4931"/>
    </row>
    <row r="4932" spans="1:6" ht="15" x14ac:dyDescent="0.25">
      <c r="A4932"/>
      <c r="B4932"/>
      <c r="C4932"/>
      <c r="D4932"/>
      <c r="E4932"/>
      <c r="F4932"/>
    </row>
    <row r="4933" spans="1:6" ht="15" x14ac:dyDescent="0.25">
      <c r="A4933"/>
      <c r="B4933"/>
      <c r="C4933"/>
      <c r="D4933"/>
      <c r="E4933"/>
      <c r="F4933"/>
    </row>
    <row r="4934" spans="1:6" ht="15" x14ac:dyDescent="0.25">
      <c r="A4934"/>
      <c r="B4934"/>
      <c r="C4934"/>
      <c r="D4934"/>
      <c r="E4934"/>
      <c r="F4934"/>
    </row>
    <row r="4935" spans="1:6" ht="15" x14ac:dyDescent="0.25">
      <c r="A4935"/>
      <c r="B4935"/>
      <c r="C4935"/>
      <c r="D4935"/>
      <c r="E4935"/>
      <c r="F4935"/>
    </row>
    <row r="4936" spans="1:6" ht="15" x14ac:dyDescent="0.25">
      <c r="A4936"/>
      <c r="B4936"/>
      <c r="C4936"/>
      <c r="D4936"/>
      <c r="E4936"/>
      <c r="F4936"/>
    </row>
    <row r="4937" spans="1:6" ht="15" x14ac:dyDescent="0.25">
      <c r="A4937"/>
      <c r="B4937"/>
      <c r="C4937"/>
      <c r="D4937"/>
      <c r="E4937"/>
      <c r="F4937"/>
    </row>
    <row r="4938" spans="1:6" ht="15" x14ac:dyDescent="0.25">
      <c r="A4938"/>
      <c r="B4938"/>
      <c r="C4938"/>
      <c r="D4938"/>
      <c r="E4938"/>
      <c r="F4938"/>
    </row>
    <row r="4939" spans="1:6" ht="15" x14ac:dyDescent="0.25">
      <c r="A4939"/>
      <c r="B4939"/>
      <c r="C4939"/>
      <c r="D4939"/>
      <c r="E4939"/>
      <c r="F4939"/>
    </row>
    <row r="4940" spans="1:6" ht="15" x14ac:dyDescent="0.25">
      <c r="A4940"/>
      <c r="B4940"/>
      <c r="C4940"/>
      <c r="D4940"/>
      <c r="E4940"/>
      <c r="F4940"/>
    </row>
    <row r="4941" spans="1:6" ht="15" x14ac:dyDescent="0.25">
      <c r="A4941"/>
      <c r="B4941"/>
      <c r="C4941"/>
      <c r="D4941"/>
      <c r="E4941"/>
      <c r="F4941"/>
    </row>
    <row r="4942" spans="1:6" ht="15" x14ac:dyDescent="0.25">
      <c r="A4942"/>
      <c r="B4942"/>
      <c r="C4942"/>
      <c r="D4942"/>
      <c r="E4942"/>
      <c r="F4942"/>
    </row>
    <row r="4943" spans="1:6" ht="15" x14ac:dyDescent="0.25">
      <c r="A4943"/>
      <c r="B4943"/>
      <c r="C4943"/>
      <c r="D4943"/>
      <c r="E4943"/>
      <c r="F4943"/>
    </row>
    <row r="4944" spans="1:6" ht="15" x14ac:dyDescent="0.25">
      <c r="A4944"/>
      <c r="B4944"/>
      <c r="C4944"/>
      <c r="D4944"/>
      <c r="E4944"/>
      <c r="F4944"/>
    </row>
    <row r="4945" spans="1:6" ht="15" x14ac:dyDescent="0.25">
      <c r="A4945"/>
      <c r="B4945"/>
      <c r="C4945"/>
      <c r="D4945"/>
      <c r="E4945"/>
      <c r="F4945"/>
    </row>
    <row r="4946" spans="1:6" ht="15" x14ac:dyDescent="0.25">
      <c r="A4946"/>
      <c r="B4946"/>
      <c r="C4946"/>
      <c r="D4946"/>
      <c r="E4946"/>
      <c r="F4946"/>
    </row>
    <row r="4947" spans="1:6" ht="15" x14ac:dyDescent="0.25">
      <c r="A4947"/>
      <c r="B4947"/>
      <c r="C4947"/>
      <c r="D4947"/>
      <c r="E4947"/>
      <c r="F4947"/>
    </row>
    <row r="4948" spans="1:6" ht="15" x14ac:dyDescent="0.25">
      <c r="A4948"/>
      <c r="B4948"/>
      <c r="C4948"/>
      <c r="D4948"/>
      <c r="E4948"/>
      <c r="F4948"/>
    </row>
    <row r="4949" spans="1:6" ht="15" x14ac:dyDescent="0.25">
      <c r="A4949"/>
      <c r="B4949"/>
      <c r="C4949"/>
      <c r="D4949"/>
      <c r="E4949"/>
      <c r="F4949"/>
    </row>
    <row r="4950" spans="1:6" ht="15" x14ac:dyDescent="0.25">
      <c r="A4950"/>
      <c r="B4950"/>
      <c r="C4950"/>
      <c r="D4950"/>
      <c r="E4950"/>
      <c r="F4950"/>
    </row>
    <row r="4951" spans="1:6" ht="15" x14ac:dyDescent="0.25">
      <c r="A4951"/>
      <c r="B4951"/>
      <c r="C4951"/>
      <c r="D4951"/>
      <c r="E4951"/>
      <c r="F4951"/>
    </row>
    <row r="4952" spans="1:6" ht="15" x14ac:dyDescent="0.25">
      <c r="A4952"/>
      <c r="B4952"/>
      <c r="C4952"/>
      <c r="D4952"/>
      <c r="E4952"/>
      <c r="F4952"/>
    </row>
    <row r="4953" spans="1:6" ht="15" x14ac:dyDescent="0.25">
      <c r="A4953"/>
      <c r="B4953"/>
      <c r="C4953"/>
      <c r="D4953"/>
      <c r="E4953"/>
      <c r="F4953"/>
    </row>
    <row r="4954" spans="1:6" ht="15" x14ac:dyDescent="0.25">
      <c r="A4954"/>
      <c r="B4954"/>
      <c r="C4954"/>
      <c r="D4954"/>
      <c r="E4954"/>
      <c r="F4954"/>
    </row>
    <row r="4955" spans="1:6" ht="15" x14ac:dyDescent="0.25">
      <c r="A4955"/>
      <c r="B4955"/>
      <c r="C4955"/>
      <c r="D4955"/>
      <c r="E4955"/>
      <c r="F4955"/>
    </row>
    <row r="4956" spans="1:6" ht="15" x14ac:dyDescent="0.25">
      <c r="A4956"/>
      <c r="B4956"/>
      <c r="C4956"/>
      <c r="D4956"/>
      <c r="E4956"/>
      <c r="F4956"/>
    </row>
    <row r="4957" spans="1:6" ht="15" x14ac:dyDescent="0.25">
      <c r="A4957"/>
      <c r="B4957"/>
      <c r="C4957"/>
      <c r="D4957"/>
      <c r="E4957"/>
      <c r="F4957"/>
    </row>
    <row r="4958" spans="1:6" ht="15" x14ac:dyDescent="0.25">
      <c r="A4958"/>
      <c r="B4958"/>
      <c r="C4958"/>
      <c r="D4958"/>
      <c r="E4958"/>
      <c r="F4958"/>
    </row>
    <row r="4959" spans="1:6" ht="15" x14ac:dyDescent="0.25">
      <c r="A4959"/>
      <c r="B4959"/>
      <c r="C4959"/>
      <c r="D4959"/>
      <c r="E4959"/>
      <c r="F4959"/>
    </row>
    <row r="4960" spans="1:6" ht="15" x14ac:dyDescent="0.25">
      <c r="A4960"/>
      <c r="B4960"/>
      <c r="C4960"/>
      <c r="D4960"/>
      <c r="E4960"/>
      <c r="F4960"/>
    </row>
    <row r="4961" spans="1:6" ht="15" x14ac:dyDescent="0.25">
      <c r="A4961"/>
      <c r="B4961"/>
      <c r="C4961"/>
      <c r="D4961"/>
      <c r="E4961"/>
      <c r="F4961"/>
    </row>
    <row r="4962" spans="1:6" ht="15" x14ac:dyDescent="0.25">
      <c r="A4962"/>
      <c r="B4962"/>
      <c r="C4962"/>
      <c r="D4962"/>
      <c r="E4962"/>
      <c r="F4962"/>
    </row>
    <row r="4963" spans="1:6" ht="15" x14ac:dyDescent="0.25">
      <c r="A4963"/>
      <c r="B4963"/>
      <c r="C4963"/>
      <c r="D4963"/>
      <c r="E4963"/>
      <c r="F4963"/>
    </row>
    <row r="4964" spans="1:6" ht="15" x14ac:dyDescent="0.25">
      <c r="A4964"/>
      <c r="B4964"/>
      <c r="C4964"/>
      <c r="D4964"/>
      <c r="E4964"/>
      <c r="F4964"/>
    </row>
    <row r="4965" spans="1:6" ht="15" x14ac:dyDescent="0.25">
      <c r="A4965"/>
      <c r="B4965"/>
      <c r="C4965"/>
      <c r="D4965"/>
      <c r="E4965"/>
      <c r="F4965"/>
    </row>
    <row r="4966" spans="1:6" ht="15" x14ac:dyDescent="0.25">
      <c r="A4966"/>
      <c r="B4966"/>
      <c r="C4966"/>
      <c r="D4966"/>
      <c r="E4966"/>
      <c r="F4966"/>
    </row>
    <row r="4967" spans="1:6" ht="15" x14ac:dyDescent="0.25">
      <c r="A4967"/>
      <c r="B4967"/>
      <c r="C4967"/>
      <c r="D4967"/>
      <c r="E4967"/>
      <c r="F4967"/>
    </row>
    <row r="4968" spans="1:6" ht="15" x14ac:dyDescent="0.25">
      <c r="A4968"/>
      <c r="B4968"/>
      <c r="C4968"/>
      <c r="D4968"/>
      <c r="E4968"/>
      <c r="F4968"/>
    </row>
    <row r="4969" spans="1:6" ht="15" x14ac:dyDescent="0.25">
      <c r="A4969"/>
      <c r="B4969"/>
      <c r="C4969"/>
      <c r="D4969"/>
      <c r="E4969"/>
      <c r="F4969"/>
    </row>
    <row r="4970" spans="1:6" ht="15" x14ac:dyDescent="0.25">
      <c r="A4970"/>
      <c r="B4970"/>
      <c r="C4970"/>
      <c r="D4970"/>
      <c r="E4970"/>
      <c r="F4970"/>
    </row>
    <row r="4971" spans="1:6" ht="15" x14ac:dyDescent="0.25">
      <c r="A4971"/>
      <c r="B4971"/>
      <c r="C4971"/>
      <c r="D4971"/>
      <c r="E4971"/>
      <c r="F4971"/>
    </row>
    <row r="4972" spans="1:6" ht="15" x14ac:dyDescent="0.25">
      <c r="A4972"/>
      <c r="B4972"/>
      <c r="C4972"/>
      <c r="D4972"/>
      <c r="E4972"/>
      <c r="F4972"/>
    </row>
    <row r="4973" spans="1:6" ht="15" x14ac:dyDescent="0.25">
      <c r="A4973"/>
      <c r="B4973"/>
      <c r="C4973"/>
      <c r="D4973"/>
      <c r="E4973"/>
      <c r="F4973"/>
    </row>
    <row r="4974" spans="1:6" ht="15" x14ac:dyDescent="0.25">
      <c r="A4974"/>
      <c r="B4974"/>
      <c r="C4974"/>
      <c r="D4974"/>
      <c r="E4974"/>
      <c r="F4974"/>
    </row>
    <row r="4975" spans="1:6" ht="15" x14ac:dyDescent="0.25">
      <c r="A4975"/>
      <c r="B4975"/>
      <c r="C4975"/>
      <c r="D4975"/>
      <c r="E4975"/>
      <c r="F4975"/>
    </row>
    <row r="4976" spans="1:6" ht="15" x14ac:dyDescent="0.25">
      <c r="A4976"/>
      <c r="B4976"/>
      <c r="C4976"/>
      <c r="D4976"/>
      <c r="E4976"/>
      <c r="F4976"/>
    </row>
    <row r="4977" spans="1:6" ht="15" x14ac:dyDescent="0.25">
      <c r="A4977"/>
      <c r="B4977"/>
      <c r="C4977"/>
      <c r="D4977"/>
      <c r="E4977"/>
      <c r="F4977"/>
    </row>
    <row r="4978" spans="1:6" ht="15" x14ac:dyDescent="0.25">
      <c r="A4978"/>
      <c r="B4978"/>
      <c r="C4978"/>
      <c r="D4978"/>
      <c r="E4978"/>
      <c r="F4978"/>
    </row>
    <row r="4979" spans="1:6" ht="15" x14ac:dyDescent="0.25">
      <c r="A4979"/>
      <c r="B4979"/>
      <c r="C4979"/>
      <c r="D4979"/>
      <c r="E4979"/>
      <c r="F4979"/>
    </row>
    <row r="4980" spans="1:6" ht="15" x14ac:dyDescent="0.25">
      <c r="A4980"/>
      <c r="B4980"/>
      <c r="C4980"/>
      <c r="D4980"/>
      <c r="E4980"/>
      <c r="F4980"/>
    </row>
    <row r="4981" spans="1:6" ht="15" x14ac:dyDescent="0.25">
      <c r="A4981"/>
      <c r="B4981"/>
      <c r="C4981"/>
      <c r="D4981"/>
      <c r="E4981"/>
      <c r="F4981"/>
    </row>
    <row r="4982" spans="1:6" ht="15" x14ac:dyDescent="0.25">
      <c r="A4982"/>
      <c r="B4982"/>
      <c r="C4982"/>
      <c r="D4982"/>
      <c r="E4982"/>
      <c r="F4982"/>
    </row>
    <row r="4983" spans="1:6" ht="15" x14ac:dyDescent="0.25">
      <c r="A4983"/>
      <c r="B4983"/>
      <c r="C4983"/>
      <c r="D4983"/>
      <c r="E4983"/>
      <c r="F4983"/>
    </row>
    <row r="4984" spans="1:6" ht="15" x14ac:dyDescent="0.25">
      <c r="A4984"/>
      <c r="B4984"/>
      <c r="C4984"/>
      <c r="D4984"/>
      <c r="E4984"/>
      <c r="F4984"/>
    </row>
    <row r="4985" spans="1:6" ht="15" x14ac:dyDescent="0.25">
      <c r="A4985"/>
      <c r="B4985"/>
      <c r="C4985"/>
      <c r="D4985"/>
      <c r="E4985"/>
      <c r="F4985"/>
    </row>
    <row r="4986" spans="1:6" ht="15" x14ac:dyDescent="0.25">
      <c r="A4986"/>
      <c r="B4986"/>
      <c r="C4986"/>
      <c r="D4986"/>
      <c r="E4986"/>
      <c r="F4986"/>
    </row>
    <row r="4987" spans="1:6" ht="15" x14ac:dyDescent="0.25">
      <c r="A4987"/>
      <c r="B4987"/>
      <c r="C4987"/>
      <c r="D4987"/>
      <c r="E4987"/>
      <c r="F4987"/>
    </row>
    <row r="4988" spans="1:6" ht="15" x14ac:dyDescent="0.25">
      <c r="A4988"/>
      <c r="B4988"/>
      <c r="C4988"/>
      <c r="D4988"/>
      <c r="E4988"/>
      <c r="F4988"/>
    </row>
    <row r="4989" spans="1:6" ht="15" x14ac:dyDescent="0.25">
      <c r="A4989"/>
      <c r="B4989"/>
      <c r="C4989"/>
      <c r="D4989"/>
      <c r="E4989"/>
      <c r="F4989"/>
    </row>
    <row r="4990" spans="1:6" ht="15" x14ac:dyDescent="0.25">
      <c r="A4990"/>
      <c r="B4990"/>
      <c r="C4990"/>
      <c r="D4990"/>
      <c r="E4990"/>
      <c r="F4990"/>
    </row>
    <row r="4991" spans="1:6" ht="15" x14ac:dyDescent="0.25">
      <c r="A4991"/>
      <c r="B4991"/>
      <c r="C4991"/>
      <c r="D4991"/>
      <c r="E4991"/>
      <c r="F4991"/>
    </row>
    <row r="4992" spans="1:6" ht="15" x14ac:dyDescent="0.25">
      <c r="A4992"/>
      <c r="B4992"/>
      <c r="C4992"/>
      <c r="D4992"/>
      <c r="E4992"/>
      <c r="F4992"/>
    </row>
    <row r="4993" spans="1:6" ht="15" x14ac:dyDescent="0.25">
      <c r="A4993"/>
      <c r="B4993"/>
      <c r="C4993"/>
      <c r="D4993"/>
      <c r="E4993"/>
      <c r="F4993"/>
    </row>
    <row r="4994" spans="1:6" ht="15" x14ac:dyDescent="0.25">
      <c r="A4994"/>
      <c r="B4994"/>
      <c r="C4994"/>
      <c r="D4994"/>
      <c r="E4994"/>
      <c r="F4994"/>
    </row>
    <row r="4995" spans="1:6" ht="15" x14ac:dyDescent="0.25">
      <c r="A4995"/>
      <c r="B4995"/>
      <c r="C4995"/>
      <c r="D4995"/>
      <c r="E4995"/>
      <c r="F4995"/>
    </row>
    <row r="4996" spans="1:6" ht="15" x14ac:dyDescent="0.25">
      <c r="A4996"/>
      <c r="B4996"/>
      <c r="C4996"/>
      <c r="D4996"/>
      <c r="E4996"/>
      <c r="F4996"/>
    </row>
    <row r="4997" spans="1:6" ht="15" x14ac:dyDescent="0.25">
      <c r="A4997"/>
      <c r="B4997"/>
      <c r="C4997"/>
      <c r="D4997"/>
      <c r="E4997"/>
      <c r="F4997"/>
    </row>
    <row r="4998" spans="1:6" ht="15" x14ac:dyDescent="0.25">
      <c r="A4998"/>
      <c r="B4998"/>
      <c r="C4998"/>
      <c r="D4998"/>
      <c r="E4998"/>
      <c r="F4998"/>
    </row>
    <row r="4999" spans="1:6" ht="15" x14ac:dyDescent="0.25">
      <c r="A4999"/>
      <c r="B4999"/>
      <c r="C4999"/>
      <c r="D4999"/>
      <c r="E4999"/>
      <c r="F4999"/>
    </row>
    <row r="5000" spans="1:6" ht="15" x14ac:dyDescent="0.25">
      <c r="A5000"/>
      <c r="B5000"/>
      <c r="C5000"/>
      <c r="D5000"/>
      <c r="E5000"/>
      <c r="F5000"/>
    </row>
    <row r="5001" spans="1:6" ht="15" x14ac:dyDescent="0.25">
      <c r="A5001"/>
      <c r="B5001"/>
      <c r="C5001"/>
      <c r="D5001"/>
      <c r="E5001"/>
      <c r="F5001"/>
    </row>
  </sheetData>
  <mergeCells count="3">
    <mergeCell ref="G1:K1"/>
    <mergeCell ref="L1:P1"/>
    <mergeCell ref="Q1:U1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AF481-AAAF-49BB-9144-42C88EB962DB}">
  <sheetPr codeName="Sheet13">
    <tabColor rgb="FF0070C0"/>
  </sheetPr>
  <dimension ref="A1:V5001"/>
  <sheetViews>
    <sheetView topLeftCell="H2" zoomScale="90" zoomScaleNormal="90" workbookViewId="0">
      <selection activeCell="R29" sqref="R29"/>
    </sheetView>
  </sheetViews>
  <sheetFormatPr defaultColWidth="8.7109375" defaultRowHeight="12.75" x14ac:dyDescent="0.2"/>
  <cols>
    <col min="1" max="1" width="12.85546875" style="1" customWidth="1"/>
    <col min="2" max="2" width="12.140625" style="1" customWidth="1"/>
    <col min="3" max="3" width="14.140625" style="1" customWidth="1"/>
    <col min="4" max="4" width="10.85546875" style="1" customWidth="1"/>
    <col min="5" max="5" width="15.5703125" style="1" bestFit="1" customWidth="1"/>
    <col min="6" max="6" width="11.7109375" style="1" customWidth="1"/>
    <col min="7" max="7" width="14.85546875" style="1" customWidth="1"/>
    <col min="8" max="8" width="19.7109375" style="1" customWidth="1"/>
    <col min="9" max="9" width="14.5703125" style="1" customWidth="1"/>
    <col min="10" max="11" width="11.85546875" style="1" customWidth="1"/>
    <col min="12" max="12" width="14.85546875" style="1" customWidth="1"/>
    <col min="13" max="13" width="10" style="1" customWidth="1"/>
    <col min="14" max="14" width="16.140625" style="1" bestFit="1" customWidth="1"/>
    <col min="15" max="16" width="9.7109375" style="1" customWidth="1"/>
    <col min="17" max="17" width="10" style="1" bestFit="1" customWidth="1"/>
    <col min="18" max="18" width="13.5703125" style="1" customWidth="1"/>
    <col min="19" max="19" width="12.42578125" style="1" customWidth="1"/>
    <col min="20" max="20" width="15.140625" style="1" customWidth="1"/>
    <col min="21" max="21" width="14" style="1" bestFit="1" customWidth="1"/>
    <col min="22" max="22" width="15" style="1" customWidth="1"/>
    <col min="23" max="16384" width="8.7109375" style="1"/>
  </cols>
  <sheetData>
    <row r="1" spans="1:22" ht="33.950000000000003" customHeight="1" x14ac:dyDescent="0.2">
      <c r="A1" s="22"/>
      <c r="B1" s="22"/>
      <c r="C1" s="22"/>
      <c r="D1" s="22"/>
      <c r="E1" s="22"/>
      <c r="F1" s="22"/>
      <c r="G1" s="40" t="s">
        <v>613</v>
      </c>
      <c r="H1" s="40"/>
      <c r="I1" s="40"/>
      <c r="J1" s="40"/>
      <c r="K1" s="40"/>
      <c r="L1" s="38" t="s">
        <v>614</v>
      </c>
      <c r="M1" s="38"/>
      <c r="N1" s="38"/>
      <c r="O1" s="38"/>
      <c r="P1" s="38"/>
      <c r="Q1" s="39" t="s">
        <v>615</v>
      </c>
      <c r="R1" s="39"/>
      <c r="S1" s="39"/>
      <c r="T1" s="39"/>
      <c r="U1" s="39"/>
      <c r="V1" s="28" t="s">
        <v>616</v>
      </c>
    </row>
    <row r="2" spans="1:22" s="2" customFormat="1" ht="54.6" customHeight="1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23" t="s">
        <v>638</v>
      </c>
      <c r="H2" s="6" t="s">
        <v>617</v>
      </c>
      <c r="I2" s="21" t="s">
        <v>618</v>
      </c>
      <c r="J2" s="9" t="s">
        <v>619</v>
      </c>
      <c r="K2" s="10" t="s">
        <v>620</v>
      </c>
      <c r="L2" s="24" t="s">
        <v>637</v>
      </c>
      <c r="M2" s="20" t="s">
        <v>621</v>
      </c>
      <c r="N2" s="21" t="s">
        <v>622</v>
      </c>
      <c r="O2" s="9" t="s">
        <v>623</v>
      </c>
      <c r="P2" s="10" t="s">
        <v>624</v>
      </c>
      <c r="Q2" s="25" t="s">
        <v>639</v>
      </c>
      <c r="R2" s="20" t="s">
        <v>625</v>
      </c>
      <c r="S2" s="21" t="s">
        <v>626</v>
      </c>
      <c r="T2" s="9" t="s">
        <v>627</v>
      </c>
      <c r="U2" s="10" t="s">
        <v>628</v>
      </c>
      <c r="V2" s="27" t="s">
        <v>634</v>
      </c>
    </row>
    <row r="3" spans="1:22" ht="15" x14ac:dyDescent="0.25">
      <c r="A3" t="s">
        <v>6</v>
      </c>
      <c r="B3" t="s">
        <v>7</v>
      </c>
      <c r="C3" t="s">
        <v>8</v>
      </c>
      <c r="D3" t="s">
        <v>7</v>
      </c>
      <c r="E3" t="s">
        <v>9</v>
      </c>
      <c r="F3" t="s">
        <v>7</v>
      </c>
      <c r="G3" s="4">
        <v>391504.66488244379</v>
      </c>
      <c r="H3" s="7">
        <v>2</v>
      </c>
      <c r="I3" s="5">
        <v>0</v>
      </c>
      <c r="J3" s="5">
        <v>13657.139472643357</v>
      </c>
      <c r="K3" s="8">
        <v>13657.139472643357</v>
      </c>
      <c r="L3" s="8">
        <v>94101.537772475727</v>
      </c>
      <c r="M3" s="7">
        <v>2</v>
      </c>
      <c r="N3" s="5">
        <v>0</v>
      </c>
      <c r="O3" s="5">
        <v>4825.7198857679859</v>
      </c>
      <c r="P3" s="8">
        <v>4825.7198857679859</v>
      </c>
      <c r="Q3" s="8">
        <v>714222.01646710734</v>
      </c>
      <c r="R3" s="5">
        <v>2</v>
      </c>
      <c r="S3" s="5">
        <v>12105.457906222136</v>
      </c>
      <c r="T3" s="5">
        <v>36316.3737186664</v>
      </c>
      <c r="U3" s="8">
        <v>48421.831624888538</v>
      </c>
      <c r="V3" s="26">
        <f>SUM(sev_pin_hlp[[#This Row],[Total IDPs PiN]],sev_pin_hlp[[#This Row],[Total Returnees PiN]],sev_pin_hlp[[#This Row],[Total HC PiN]])</f>
        <v>66904.690983299879</v>
      </c>
    </row>
    <row r="4" spans="1:22" ht="15" x14ac:dyDescent="0.25">
      <c r="A4" t="s">
        <v>10</v>
      </c>
      <c r="B4" t="s">
        <v>11</v>
      </c>
      <c r="C4" t="s">
        <v>12</v>
      </c>
      <c r="D4" t="s">
        <v>13</v>
      </c>
      <c r="E4" t="s">
        <v>14</v>
      </c>
      <c r="F4" t="s">
        <v>13</v>
      </c>
      <c r="G4" s="4">
        <v>126294.13759529093</v>
      </c>
      <c r="H4" s="7">
        <v>5</v>
      </c>
      <c r="I4" s="5">
        <v>102238.11138666408</v>
      </c>
      <c r="J4" s="5">
        <v>0</v>
      </c>
      <c r="K4" s="8">
        <v>102238.11138666408</v>
      </c>
      <c r="L4" s="5">
        <v>134625.86122744379</v>
      </c>
      <c r="M4" s="7">
        <v>3</v>
      </c>
      <c r="N4" s="5">
        <v>19232.265889634829</v>
      </c>
      <c r="O4" s="5">
        <v>32053.776482724719</v>
      </c>
      <c r="P4" s="5">
        <v>51286.042372359545</v>
      </c>
      <c r="Q4" s="5">
        <v>1020801.81965454</v>
      </c>
      <c r="R4" s="5">
        <v>3</v>
      </c>
      <c r="S4" s="5">
        <v>184800.32942021865</v>
      </c>
      <c r="T4" s="5">
        <v>228800.40785360409</v>
      </c>
      <c r="U4" s="5">
        <v>413600.73727382277</v>
      </c>
      <c r="V4" s="26">
        <f>SUM(sev_pin_hlp[[#This Row],[Total IDPs PiN]],sev_pin_hlp[[#This Row],[Total Returnees PiN]],sev_pin_hlp[[#This Row],[Total HC PiN]])</f>
        <v>567124.89103284641</v>
      </c>
    </row>
    <row r="5" spans="1:22" ht="15" x14ac:dyDescent="0.25">
      <c r="A5" t="s">
        <v>10</v>
      </c>
      <c r="B5" t="s">
        <v>11</v>
      </c>
      <c r="C5" t="s">
        <v>12</v>
      </c>
      <c r="D5" t="s">
        <v>13</v>
      </c>
      <c r="E5" t="s">
        <v>15</v>
      </c>
      <c r="F5" t="s">
        <v>16</v>
      </c>
      <c r="G5" s="4">
        <v>64645.688271034021</v>
      </c>
      <c r="H5" s="7">
        <v>2</v>
      </c>
      <c r="I5" s="5">
        <v>0</v>
      </c>
      <c r="J5" s="5">
        <v>10774.281378505679</v>
      </c>
      <c r="K5" s="8">
        <v>10774.281378505679</v>
      </c>
      <c r="L5" s="5">
        <v>7704.7372769011126</v>
      </c>
      <c r="M5" s="7">
        <v>3</v>
      </c>
      <c r="N5" s="5">
        <v>0</v>
      </c>
      <c r="O5" s="5">
        <v>5136.4915179340751</v>
      </c>
      <c r="P5" s="5">
        <v>5136.4915179340751</v>
      </c>
      <c r="Q5" s="5">
        <v>45601.310878071679</v>
      </c>
      <c r="R5" s="5">
        <v>3</v>
      </c>
      <c r="S5" s="5">
        <v>1036.3934290470829</v>
      </c>
      <c r="T5" s="5">
        <v>9327.5408614237476</v>
      </c>
      <c r="U5" s="5">
        <v>10363.93429047083</v>
      </c>
      <c r="V5" s="26">
        <f>SUM(sev_pin_hlp[[#This Row],[Total IDPs PiN]],sev_pin_hlp[[#This Row],[Total Returnees PiN]],sev_pin_hlp[[#This Row],[Total HC PiN]])</f>
        <v>26274.707186910586</v>
      </c>
    </row>
    <row r="6" spans="1:22" ht="15" x14ac:dyDescent="0.25">
      <c r="A6" t="s">
        <v>10</v>
      </c>
      <c r="B6" t="s">
        <v>11</v>
      </c>
      <c r="C6" t="s">
        <v>12</v>
      </c>
      <c r="D6" t="s">
        <v>13</v>
      </c>
      <c r="E6" t="s">
        <v>17</v>
      </c>
      <c r="F6" t="s">
        <v>18</v>
      </c>
      <c r="G6" s="4">
        <v>235.29857977754037</v>
      </c>
      <c r="H6" s="7">
        <v>2</v>
      </c>
      <c r="I6" s="5">
        <v>0</v>
      </c>
      <c r="J6" s="5">
        <v>0</v>
      </c>
      <c r="K6" s="8">
        <v>0</v>
      </c>
      <c r="L6" s="5">
        <v>14450.01020339764</v>
      </c>
      <c r="M6" s="7">
        <v>2</v>
      </c>
      <c r="N6" s="5">
        <v>2198.9145961692061</v>
      </c>
      <c r="O6" s="5">
        <v>0</v>
      </c>
      <c r="P6" s="5">
        <v>2198.9145961692061</v>
      </c>
      <c r="Q6" s="5">
        <v>13641.028800351914</v>
      </c>
      <c r="R6" s="5">
        <v>5</v>
      </c>
      <c r="S6" s="5">
        <v>3520.2654968650099</v>
      </c>
      <c r="T6" s="5">
        <v>0</v>
      </c>
      <c r="U6" s="5">
        <v>3520.2654968650099</v>
      </c>
      <c r="V6" s="26">
        <f>SUM(sev_pin_hlp[[#This Row],[Total IDPs PiN]],sev_pin_hlp[[#This Row],[Total Returnees PiN]],sev_pin_hlp[[#This Row],[Total HC PiN]])</f>
        <v>5719.180093034216</v>
      </c>
    </row>
    <row r="7" spans="1:22" ht="15" x14ac:dyDescent="0.25">
      <c r="A7" t="s">
        <v>10</v>
      </c>
      <c r="B7" t="s">
        <v>11</v>
      </c>
      <c r="C7" t="s">
        <v>12</v>
      </c>
      <c r="D7" t="s">
        <v>13</v>
      </c>
      <c r="E7" t="s">
        <v>19</v>
      </c>
      <c r="F7" t="s">
        <v>20</v>
      </c>
      <c r="G7" s="4">
        <v>104.90731002497324</v>
      </c>
      <c r="H7" s="7">
        <v>2</v>
      </c>
      <c r="I7" s="5">
        <v>0</v>
      </c>
      <c r="J7" s="5">
        <v>0</v>
      </c>
      <c r="K7" s="8">
        <v>0</v>
      </c>
      <c r="L7" s="5">
        <v>11474.62445950767</v>
      </c>
      <c r="M7" s="7">
        <v>2</v>
      </c>
      <c r="N7" s="5">
        <v>0</v>
      </c>
      <c r="O7" s="5">
        <v>764.97496396717793</v>
      </c>
      <c r="P7" s="5">
        <v>764.97496396717793</v>
      </c>
      <c r="Q7" s="5">
        <v>7283.6669996432393</v>
      </c>
      <c r="R7" s="5">
        <v>2</v>
      </c>
      <c r="S7" s="5">
        <v>0</v>
      </c>
      <c r="T7" s="5">
        <v>404.64816664684662</v>
      </c>
      <c r="U7" s="5">
        <v>404.64816664684662</v>
      </c>
      <c r="V7" s="26">
        <f>SUM(sev_pin_hlp[[#This Row],[Total IDPs PiN]],sev_pin_hlp[[#This Row],[Total Returnees PiN]],sev_pin_hlp[[#This Row],[Total HC PiN]])</f>
        <v>1169.6231306140246</v>
      </c>
    </row>
    <row r="8" spans="1:22" ht="15" x14ac:dyDescent="0.25">
      <c r="A8" t="s">
        <v>10</v>
      </c>
      <c r="B8" t="s">
        <v>11</v>
      </c>
      <c r="C8" t="s">
        <v>12</v>
      </c>
      <c r="D8" t="s">
        <v>13</v>
      </c>
      <c r="E8" t="s">
        <v>21</v>
      </c>
      <c r="F8" t="s">
        <v>22</v>
      </c>
      <c r="G8" s="4">
        <v>9610.740918583153</v>
      </c>
      <c r="H8" s="7">
        <v>2</v>
      </c>
      <c r="I8" s="5">
        <v>0</v>
      </c>
      <c r="J8" s="5">
        <v>0</v>
      </c>
      <c r="K8" s="8">
        <v>0</v>
      </c>
      <c r="L8" s="5">
        <v>10154.96377143161</v>
      </c>
      <c r="M8" s="7">
        <v>2</v>
      </c>
      <c r="N8" s="5">
        <v>0</v>
      </c>
      <c r="O8" s="5">
        <v>0</v>
      </c>
      <c r="P8" s="5">
        <v>0</v>
      </c>
      <c r="Q8" s="5">
        <v>17578.739724132429</v>
      </c>
      <c r="R8" s="5">
        <v>2</v>
      </c>
      <c r="S8" s="5">
        <v>0</v>
      </c>
      <c r="T8" s="5">
        <v>475.1010736252008</v>
      </c>
      <c r="U8" s="5">
        <v>475.1010736252008</v>
      </c>
      <c r="V8" s="26">
        <f>SUM(sev_pin_hlp[[#This Row],[Total IDPs PiN]],sev_pin_hlp[[#This Row],[Total Returnees PiN]],sev_pin_hlp[[#This Row],[Total HC PiN]])</f>
        <v>475.1010736252008</v>
      </c>
    </row>
    <row r="9" spans="1:22" ht="15" x14ac:dyDescent="0.25">
      <c r="A9" t="s">
        <v>10</v>
      </c>
      <c r="B9" t="s">
        <v>11</v>
      </c>
      <c r="C9" t="s">
        <v>12</v>
      </c>
      <c r="D9" t="s">
        <v>13</v>
      </c>
      <c r="E9" t="s">
        <v>23</v>
      </c>
      <c r="F9" t="s">
        <v>24</v>
      </c>
      <c r="G9" s="4">
        <v>67.782645966282502</v>
      </c>
      <c r="H9" s="7">
        <v>2</v>
      </c>
      <c r="I9" s="5">
        <v>0</v>
      </c>
      <c r="J9" s="5">
        <v>0</v>
      </c>
      <c r="K9" s="8">
        <v>0</v>
      </c>
      <c r="L9" s="5">
        <v>8812.5888656062489</v>
      </c>
      <c r="M9" s="7">
        <v>2</v>
      </c>
      <c r="N9" s="5">
        <v>0</v>
      </c>
      <c r="O9" s="5">
        <v>0</v>
      </c>
      <c r="P9" s="5">
        <v>0</v>
      </c>
      <c r="Q9" s="5">
        <v>4449.4296123440336</v>
      </c>
      <c r="R9" s="5">
        <v>2</v>
      </c>
      <c r="S9" s="5">
        <v>513.39572450123467</v>
      </c>
      <c r="T9" s="5">
        <v>0</v>
      </c>
      <c r="U9" s="5">
        <v>513.39572450123467</v>
      </c>
      <c r="V9" s="26">
        <f>SUM(sev_pin_hlp[[#This Row],[Total IDPs PiN]],sev_pin_hlp[[#This Row],[Total Returnees PiN]],sev_pin_hlp[[#This Row],[Total HC PiN]])</f>
        <v>513.39572450123467</v>
      </c>
    </row>
    <row r="10" spans="1:22" ht="15" x14ac:dyDescent="0.25">
      <c r="A10" t="s">
        <v>10</v>
      </c>
      <c r="B10" t="s">
        <v>11</v>
      </c>
      <c r="C10" t="s">
        <v>12</v>
      </c>
      <c r="D10" t="s">
        <v>13</v>
      </c>
      <c r="E10" t="s">
        <v>25</v>
      </c>
      <c r="F10" t="s">
        <v>26</v>
      </c>
      <c r="G10" s="4">
        <v>88.913332563777004</v>
      </c>
      <c r="H10" s="7">
        <v>2</v>
      </c>
      <c r="I10" s="5">
        <v>0</v>
      </c>
      <c r="J10" s="5">
        <v>0</v>
      </c>
      <c r="K10" s="8">
        <v>0</v>
      </c>
      <c r="L10" s="5">
        <v>5317.5036072953944</v>
      </c>
      <c r="M10" s="7">
        <v>2</v>
      </c>
      <c r="N10" s="5">
        <v>0</v>
      </c>
      <c r="O10" s="5">
        <v>0</v>
      </c>
      <c r="P10" s="5">
        <v>0</v>
      </c>
      <c r="Q10" s="5">
        <v>4744.0143368348145</v>
      </c>
      <c r="R10" s="5">
        <v>2</v>
      </c>
      <c r="S10" s="5">
        <v>0</v>
      </c>
      <c r="T10" s="5">
        <v>0</v>
      </c>
      <c r="U10" s="5">
        <v>0</v>
      </c>
      <c r="V10" s="26">
        <f>SUM(sev_pin_hlp[[#This Row],[Total IDPs PiN]],sev_pin_hlp[[#This Row],[Total Returnees PiN]],sev_pin_hlp[[#This Row],[Total HC PiN]])</f>
        <v>0</v>
      </c>
    </row>
    <row r="11" spans="1:22" ht="15" x14ac:dyDescent="0.25">
      <c r="A11" t="s">
        <v>10</v>
      </c>
      <c r="B11" t="s">
        <v>11</v>
      </c>
      <c r="C11" t="s">
        <v>27</v>
      </c>
      <c r="D11" t="s">
        <v>28</v>
      </c>
      <c r="E11" t="s">
        <v>29</v>
      </c>
      <c r="F11" t="s">
        <v>28</v>
      </c>
      <c r="G11" s="4">
        <v>103417.31655106999</v>
      </c>
      <c r="H11" s="7">
        <v>2</v>
      </c>
      <c r="I11" s="5">
        <v>3041.6857809138223</v>
      </c>
      <c r="J11" s="5">
        <v>15208.428904569111</v>
      </c>
      <c r="K11" s="8">
        <v>18250.114685482935</v>
      </c>
      <c r="L11" s="5">
        <v>9632.4903286517783</v>
      </c>
      <c r="M11" s="7">
        <v>2</v>
      </c>
      <c r="N11" s="5">
        <v>0</v>
      </c>
      <c r="O11" s="5">
        <v>0</v>
      </c>
      <c r="P11" s="5">
        <v>0</v>
      </c>
      <c r="Q11" s="5">
        <v>52745.01652477785</v>
      </c>
      <c r="R11" s="5">
        <v>2</v>
      </c>
      <c r="S11" s="5">
        <v>1286.4638176775093</v>
      </c>
      <c r="T11" s="5">
        <v>5145.8552707100371</v>
      </c>
      <c r="U11" s="5">
        <v>6432.3190883875468</v>
      </c>
      <c r="V11" s="26">
        <f>SUM(sev_pin_hlp[[#This Row],[Total IDPs PiN]],sev_pin_hlp[[#This Row],[Total Returnees PiN]],sev_pin_hlp[[#This Row],[Total HC PiN]])</f>
        <v>24682.433773870482</v>
      </c>
    </row>
    <row r="12" spans="1:22" ht="15" x14ac:dyDescent="0.25">
      <c r="A12" t="s">
        <v>10</v>
      </c>
      <c r="B12" t="s">
        <v>11</v>
      </c>
      <c r="C12" t="s">
        <v>27</v>
      </c>
      <c r="D12" t="s">
        <v>28</v>
      </c>
      <c r="E12" t="s">
        <v>30</v>
      </c>
      <c r="F12" t="s">
        <v>31</v>
      </c>
      <c r="G12" s="4">
        <v>279.87708326915379</v>
      </c>
      <c r="H12" s="7">
        <v>2</v>
      </c>
      <c r="I12" s="5">
        <v>0</v>
      </c>
      <c r="J12" s="5">
        <v>0</v>
      </c>
      <c r="K12" s="8">
        <v>0</v>
      </c>
      <c r="L12" s="5">
        <v>2535.0803117587257</v>
      </c>
      <c r="M12" s="7">
        <v>2</v>
      </c>
      <c r="N12" s="5">
        <v>0</v>
      </c>
      <c r="O12" s="5">
        <v>0</v>
      </c>
      <c r="P12" s="5">
        <v>0</v>
      </c>
      <c r="Q12" s="5">
        <v>12582.460583469394</v>
      </c>
      <c r="R12" s="5">
        <v>2</v>
      </c>
      <c r="S12" s="5">
        <v>0</v>
      </c>
      <c r="T12" s="5">
        <v>0</v>
      </c>
      <c r="U12" s="5">
        <v>0</v>
      </c>
      <c r="V12" s="26">
        <f>SUM(sev_pin_hlp[[#This Row],[Total IDPs PiN]],sev_pin_hlp[[#This Row],[Total Returnees PiN]],sev_pin_hlp[[#This Row],[Total HC PiN]])</f>
        <v>0</v>
      </c>
    </row>
    <row r="13" spans="1:22" ht="15" x14ac:dyDescent="0.25">
      <c r="A13" t="s">
        <v>10</v>
      </c>
      <c r="B13" t="s">
        <v>11</v>
      </c>
      <c r="C13" t="s">
        <v>27</v>
      </c>
      <c r="D13" t="s">
        <v>28</v>
      </c>
      <c r="E13" t="s">
        <v>32</v>
      </c>
      <c r="F13" t="s">
        <v>33</v>
      </c>
      <c r="G13" s="4">
        <v>188.70469091693101</v>
      </c>
      <c r="H13" s="7">
        <v>2</v>
      </c>
      <c r="I13" s="5">
        <v>0</v>
      </c>
      <c r="J13" s="5">
        <v>0</v>
      </c>
      <c r="K13" s="8">
        <v>0</v>
      </c>
      <c r="L13" s="5">
        <v>1523.5423245141221</v>
      </c>
      <c r="M13" s="7">
        <v>2</v>
      </c>
      <c r="N13" s="5">
        <v>0</v>
      </c>
      <c r="O13" s="5">
        <v>0</v>
      </c>
      <c r="P13" s="5">
        <v>0</v>
      </c>
      <c r="Q13" s="5">
        <v>17953.362608186773</v>
      </c>
      <c r="R13" s="5">
        <v>2</v>
      </c>
      <c r="S13" s="5">
        <v>2426.130082187402</v>
      </c>
      <c r="T13" s="5">
        <v>970.45203287496076</v>
      </c>
      <c r="U13" s="5">
        <v>3396.5821150623628</v>
      </c>
      <c r="V13" s="26">
        <f>SUM(sev_pin_hlp[[#This Row],[Total IDPs PiN]],sev_pin_hlp[[#This Row],[Total Returnees PiN]],sev_pin_hlp[[#This Row],[Total HC PiN]])</f>
        <v>3396.5821150623628</v>
      </c>
    </row>
    <row r="14" spans="1:22" ht="15" x14ac:dyDescent="0.25">
      <c r="A14" t="s">
        <v>10</v>
      </c>
      <c r="B14" t="s">
        <v>11</v>
      </c>
      <c r="C14" t="s">
        <v>27</v>
      </c>
      <c r="D14" t="s">
        <v>28</v>
      </c>
      <c r="E14" t="s">
        <v>34</v>
      </c>
      <c r="F14" t="s">
        <v>35</v>
      </c>
      <c r="G14" s="4">
        <v>4109.6093401015232</v>
      </c>
      <c r="H14" s="7">
        <v>2</v>
      </c>
      <c r="I14" s="5">
        <v>0</v>
      </c>
      <c r="J14" s="5">
        <v>410.96093401015236</v>
      </c>
      <c r="K14" s="8">
        <v>410.96093401015236</v>
      </c>
      <c r="L14" s="5">
        <v>273.02146036704414</v>
      </c>
      <c r="M14" s="7">
        <v>2</v>
      </c>
      <c r="N14" s="5">
        <v>0</v>
      </c>
      <c r="O14" s="5">
        <v>0</v>
      </c>
      <c r="P14" s="5">
        <v>0</v>
      </c>
      <c r="Q14" s="5">
        <v>8352.5723155017586</v>
      </c>
      <c r="R14" s="5">
        <v>2</v>
      </c>
      <c r="S14" s="5">
        <v>0</v>
      </c>
      <c r="T14" s="5">
        <v>154.67726510188442</v>
      </c>
      <c r="U14" s="5">
        <v>154.67726510188442</v>
      </c>
      <c r="V14" s="26">
        <f>SUM(sev_pin_hlp[[#This Row],[Total IDPs PiN]],sev_pin_hlp[[#This Row],[Total Returnees PiN]],sev_pin_hlp[[#This Row],[Total HC PiN]])</f>
        <v>565.63819911203677</v>
      </c>
    </row>
    <row r="15" spans="1:22" ht="15" x14ac:dyDescent="0.25">
      <c r="A15" t="s">
        <v>10</v>
      </c>
      <c r="B15" t="s">
        <v>11</v>
      </c>
      <c r="C15" t="s">
        <v>27</v>
      </c>
      <c r="D15" t="s">
        <v>28</v>
      </c>
      <c r="E15" t="s">
        <v>36</v>
      </c>
      <c r="F15" t="s">
        <v>37</v>
      </c>
      <c r="G15" s="4">
        <v>127.89312221672439</v>
      </c>
      <c r="H15" s="7">
        <v>2</v>
      </c>
      <c r="I15" s="5">
        <v>0</v>
      </c>
      <c r="J15" s="5">
        <v>0</v>
      </c>
      <c r="K15" s="8">
        <v>0</v>
      </c>
      <c r="L15" s="5">
        <v>2276.9915353078391</v>
      </c>
      <c r="M15" s="7">
        <v>2</v>
      </c>
      <c r="N15" s="5">
        <v>0</v>
      </c>
      <c r="O15" s="5">
        <v>0</v>
      </c>
      <c r="P15" s="5">
        <v>0</v>
      </c>
      <c r="Q15" s="5">
        <v>10683.004053863011</v>
      </c>
      <c r="R15" s="5">
        <v>2</v>
      </c>
      <c r="S15" s="5">
        <v>0</v>
      </c>
      <c r="T15" s="5">
        <v>0</v>
      </c>
      <c r="U15" s="5">
        <v>0</v>
      </c>
      <c r="V15" s="26">
        <f>SUM(sev_pin_hlp[[#This Row],[Total IDPs PiN]],sev_pin_hlp[[#This Row],[Total Returnees PiN]],sev_pin_hlp[[#This Row],[Total HC PiN]])</f>
        <v>0</v>
      </c>
    </row>
    <row r="16" spans="1:22" ht="15" x14ac:dyDescent="0.25">
      <c r="A16" t="s">
        <v>10</v>
      </c>
      <c r="B16" t="s">
        <v>11</v>
      </c>
      <c r="C16" t="s">
        <v>27</v>
      </c>
      <c r="D16" t="s">
        <v>28</v>
      </c>
      <c r="E16" t="s">
        <v>38</v>
      </c>
      <c r="F16" t="s">
        <v>39</v>
      </c>
      <c r="G16" s="4">
        <v>132.56163146970647</v>
      </c>
      <c r="H16" s="7">
        <v>2</v>
      </c>
      <c r="I16" s="5">
        <v>0</v>
      </c>
      <c r="J16" s="5">
        <v>0</v>
      </c>
      <c r="K16" s="8">
        <v>0</v>
      </c>
      <c r="L16" s="5">
        <v>1729.7020525154021</v>
      </c>
      <c r="M16" s="7">
        <v>3</v>
      </c>
      <c r="N16" s="5">
        <v>0</v>
      </c>
      <c r="O16" s="5">
        <v>1729.7020525154021</v>
      </c>
      <c r="P16" s="5">
        <v>1729.7020525154021</v>
      </c>
      <c r="Q16" s="5">
        <v>13926.723012552302</v>
      </c>
      <c r="R16" s="5">
        <v>5</v>
      </c>
      <c r="S16" s="5">
        <v>4562.2023661809262</v>
      </c>
      <c r="T16" s="5">
        <v>1920.9273120761795</v>
      </c>
      <c r="U16" s="5">
        <v>6483.1296782571062</v>
      </c>
      <c r="V16" s="26">
        <f>SUM(sev_pin_hlp[[#This Row],[Total IDPs PiN]],sev_pin_hlp[[#This Row],[Total Returnees PiN]],sev_pin_hlp[[#This Row],[Total HC PiN]])</f>
        <v>8212.8317307725083</v>
      </c>
    </row>
    <row r="17" spans="1:22" ht="15" x14ac:dyDescent="0.25">
      <c r="A17" t="s">
        <v>10</v>
      </c>
      <c r="B17" t="s">
        <v>11</v>
      </c>
      <c r="C17" t="s">
        <v>27</v>
      </c>
      <c r="D17" t="s">
        <v>28</v>
      </c>
      <c r="E17" t="s">
        <v>40</v>
      </c>
      <c r="F17" t="s">
        <v>41</v>
      </c>
      <c r="G17" s="4">
        <v>3568.425318761384</v>
      </c>
      <c r="H17" s="7">
        <v>2</v>
      </c>
      <c r="I17" s="5">
        <v>324.40230170558038</v>
      </c>
      <c r="J17" s="5">
        <v>0</v>
      </c>
      <c r="K17" s="8">
        <v>324.40230170558038</v>
      </c>
      <c r="L17" s="5">
        <v>5354.7870892152396</v>
      </c>
      <c r="M17" s="7">
        <v>2</v>
      </c>
      <c r="N17" s="5">
        <v>0</v>
      </c>
      <c r="O17" s="5">
        <v>0</v>
      </c>
      <c r="P17" s="5">
        <v>0</v>
      </c>
      <c r="Q17" s="5">
        <v>17013.736902322406</v>
      </c>
      <c r="R17" s="5">
        <v>2</v>
      </c>
      <c r="S17" s="5">
        <v>1173.3611656774074</v>
      </c>
      <c r="T17" s="5">
        <v>586.68058283870369</v>
      </c>
      <c r="U17" s="5">
        <v>1760.0417485161111</v>
      </c>
      <c r="V17" s="26">
        <f>SUM(sev_pin_hlp[[#This Row],[Total IDPs PiN]],sev_pin_hlp[[#This Row],[Total Returnees PiN]],sev_pin_hlp[[#This Row],[Total HC PiN]])</f>
        <v>2084.4440502216912</v>
      </c>
    </row>
    <row r="18" spans="1:22" ht="15" x14ac:dyDescent="0.25">
      <c r="A18" t="s">
        <v>10</v>
      </c>
      <c r="B18" t="s">
        <v>11</v>
      </c>
      <c r="C18" t="s">
        <v>42</v>
      </c>
      <c r="D18" t="s">
        <v>43</v>
      </c>
      <c r="E18" t="s">
        <v>44</v>
      </c>
      <c r="F18" t="s">
        <v>43</v>
      </c>
      <c r="G18" s="4">
        <v>100865.33413131216</v>
      </c>
      <c r="H18" s="7">
        <v>3</v>
      </c>
      <c r="I18" s="5">
        <v>11207.259347923584</v>
      </c>
      <c r="J18" s="5">
        <v>11207.259347923584</v>
      </c>
      <c r="K18" s="8">
        <v>22414.518695847168</v>
      </c>
      <c r="L18" s="5">
        <v>12749.060771417951</v>
      </c>
      <c r="M18" s="7">
        <v>2</v>
      </c>
      <c r="N18" s="5">
        <v>2124.8434619029917</v>
      </c>
      <c r="O18" s="5">
        <v>0</v>
      </c>
      <c r="P18" s="5">
        <v>2124.8434619029917</v>
      </c>
      <c r="Q18" s="5">
        <v>30727.924331728733</v>
      </c>
      <c r="R18" s="5">
        <v>3</v>
      </c>
      <c r="S18" s="5">
        <v>2363.6864870560557</v>
      </c>
      <c r="T18" s="5">
        <v>7091.0594611681663</v>
      </c>
      <c r="U18" s="5">
        <v>9454.745948224223</v>
      </c>
      <c r="V18" s="26">
        <f>SUM(sev_pin_hlp[[#This Row],[Total IDPs PiN]],sev_pin_hlp[[#This Row],[Total Returnees PiN]],sev_pin_hlp[[#This Row],[Total HC PiN]])</f>
        <v>33994.108105974381</v>
      </c>
    </row>
    <row r="19" spans="1:22" ht="15" x14ac:dyDescent="0.25">
      <c r="A19" t="s">
        <v>10</v>
      </c>
      <c r="B19" t="s">
        <v>11</v>
      </c>
      <c r="C19" t="s">
        <v>42</v>
      </c>
      <c r="D19" t="s">
        <v>43</v>
      </c>
      <c r="E19" t="s">
        <v>45</v>
      </c>
      <c r="F19" t="s">
        <v>46</v>
      </c>
      <c r="G19" s="4">
        <v>1898.8864815657714</v>
      </c>
      <c r="H19" s="7">
        <v>2</v>
      </c>
      <c r="I19" s="5">
        <v>0</v>
      </c>
      <c r="J19" s="5">
        <v>0</v>
      </c>
      <c r="K19" s="8">
        <v>0</v>
      </c>
      <c r="L19" s="5">
        <v>2995.8355029585796</v>
      </c>
      <c r="M19" s="7">
        <v>2</v>
      </c>
      <c r="N19" s="5">
        <v>0</v>
      </c>
      <c r="O19" s="5">
        <v>0</v>
      </c>
      <c r="P19" s="5">
        <v>0</v>
      </c>
      <c r="Q19" s="5">
        <v>6710.7779699590355</v>
      </c>
      <c r="R19" s="5">
        <v>2</v>
      </c>
      <c r="S19" s="5">
        <v>0</v>
      </c>
      <c r="T19" s="5">
        <v>0</v>
      </c>
      <c r="U19" s="5">
        <v>0</v>
      </c>
      <c r="V19" s="26">
        <f>SUM(sev_pin_hlp[[#This Row],[Total IDPs PiN]],sev_pin_hlp[[#This Row],[Total Returnees PiN]],sev_pin_hlp[[#This Row],[Total HC PiN]])</f>
        <v>0</v>
      </c>
    </row>
    <row r="20" spans="1:22" ht="15" x14ac:dyDescent="0.25">
      <c r="A20" t="s">
        <v>10</v>
      </c>
      <c r="B20" t="s">
        <v>11</v>
      </c>
      <c r="C20" t="s">
        <v>42</v>
      </c>
      <c r="D20" t="s">
        <v>43</v>
      </c>
      <c r="E20" t="s">
        <v>47</v>
      </c>
      <c r="F20" t="s">
        <v>48</v>
      </c>
      <c r="G20" s="4">
        <v>17721.15617743702</v>
      </c>
      <c r="H20" s="7">
        <v>2</v>
      </c>
      <c r="I20" s="5">
        <v>0</v>
      </c>
      <c r="J20" s="5">
        <v>1181.4104118291348</v>
      </c>
      <c r="K20" s="8">
        <v>1181.4104118291348</v>
      </c>
      <c r="L20" s="5">
        <v>3565.2252354874036</v>
      </c>
      <c r="M20" s="7">
        <v>2</v>
      </c>
      <c r="N20" s="5">
        <v>0</v>
      </c>
      <c r="O20" s="5">
        <v>0</v>
      </c>
      <c r="P20" s="5">
        <v>0</v>
      </c>
      <c r="Q20" s="5">
        <v>11172.216593647316</v>
      </c>
      <c r="R20" s="5">
        <v>2</v>
      </c>
      <c r="S20" s="5">
        <v>286.46709214480296</v>
      </c>
      <c r="T20" s="5">
        <v>572.93418428960592</v>
      </c>
      <c r="U20" s="5">
        <v>859.40127643440883</v>
      </c>
      <c r="V20" s="26">
        <f>SUM(sev_pin_hlp[[#This Row],[Total IDPs PiN]],sev_pin_hlp[[#This Row],[Total Returnees PiN]],sev_pin_hlp[[#This Row],[Total HC PiN]])</f>
        <v>2040.8116882635436</v>
      </c>
    </row>
    <row r="21" spans="1:22" ht="15" x14ac:dyDescent="0.25">
      <c r="A21" t="s">
        <v>10</v>
      </c>
      <c r="B21" t="s">
        <v>11</v>
      </c>
      <c r="C21" t="s">
        <v>42</v>
      </c>
      <c r="D21" t="s">
        <v>43</v>
      </c>
      <c r="E21" t="s">
        <v>49</v>
      </c>
      <c r="F21" t="s">
        <v>50</v>
      </c>
      <c r="G21" s="4">
        <v>955.56202138859635</v>
      </c>
      <c r="H21" s="7">
        <v>3</v>
      </c>
      <c r="I21" s="5">
        <v>0</v>
      </c>
      <c r="J21" s="5">
        <v>318.52067379619876</v>
      </c>
      <c r="K21" s="8">
        <v>318.52067379619876</v>
      </c>
      <c r="L21" s="5">
        <v>4554.6149941818585</v>
      </c>
      <c r="M21" s="7">
        <v>2</v>
      </c>
      <c r="N21" s="5">
        <v>0</v>
      </c>
      <c r="O21" s="5">
        <v>379.55124951515484</v>
      </c>
      <c r="P21" s="5">
        <v>379.55124951515484</v>
      </c>
      <c r="Q21" s="5">
        <v>12922.629755638054</v>
      </c>
      <c r="R21" s="5">
        <v>4</v>
      </c>
      <c r="S21" s="5">
        <v>2190.276229769162</v>
      </c>
      <c r="T21" s="5">
        <v>2628.3314757229941</v>
      </c>
      <c r="U21" s="5">
        <v>4818.6077054921561</v>
      </c>
      <c r="V21" s="26">
        <f>SUM(sev_pin_hlp[[#This Row],[Total IDPs PiN]],sev_pin_hlp[[#This Row],[Total Returnees PiN]],sev_pin_hlp[[#This Row],[Total HC PiN]])</f>
        <v>5516.6796288035093</v>
      </c>
    </row>
    <row r="22" spans="1:22" ht="15" x14ac:dyDescent="0.25">
      <c r="A22" t="s">
        <v>10</v>
      </c>
      <c r="B22" t="s">
        <v>11</v>
      </c>
      <c r="C22" t="s">
        <v>42</v>
      </c>
      <c r="D22" t="s">
        <v>43</v>
      </c>
      <c r="E22" t="s">
        <v>51</v>
      </c>
      <c r="F22" t="s">
        <v>52</v>
      </c>
      <c r="G22" s="4">
        <v>7731.3362787398783</v>
      </c>
      <c r="H22" s="7">
        <v>2</v>
      </c>
      <c r="I22" s="5">
        <v>368.15887041618464</v>
      </c>
      <c r="J22" s="5">
        <v>1104.476611248554</v>
      </c>
      <c r="K22" s="8">
        <v>1472.6354816647386</v>
      </c>
      <c r="L22" s="5">
        <v>2946.2739671375375</v>
      </c>
      <c r="M22" s="7">
        <v>2</v>
      </c>
      <c r="N22" s="5">
        <v>163.68188706319651</v>
      </c>
      <c r="O22" s="5">
        <v>163.68188706319651</v>
      </c>
      <c r="P22" s="5">
        <v>327.36377412639303</v>
      </c>
      <c r="Q22" s="5">
        <v>9034.5838406525218</v>
      </c>
      <c r="R22" s="5">
        <v>3</v>
      </c>
      <c r="S22" s="5">
        <v>677.59378804893913</v>
      </c>
      <c r="T22" s="5">
        <v>2484.5105561794435</v>
      </c>
      <c r="U22" s="5">
        <v>3162.1043442283826</v>
      </c>
      <c r="V22" s="26">
        <f>SUM(sev_pin_hlp[[#This Row],[Total IDPs PiN]],sev_pin_hlp[[#This Row],[Total Returnees PiN]],sev_pin_hlp[[#This Row],[Total HC PiN]])</f>
        <v>4962.1036000195145</v>
      </c>
    </row>
    <row r="23" spans="1:22" ht="15" x14ac:dyDescent="0.25">
      <c r="A23" t="s">
        <v>10</v>
      </c>
      <c r="B23" t="s">
        <v>11</v>
      </c>
      <c r="C23" t="s">
        <v>42</v>
      </c>
      <c r="D23" t="s">
        <v>43</v>
      </c>
      <c r="E23" t="s">
        <v>53</v>
      </c>
      <c r="F23" t="s">
        <v>54</v>
      </c>
      <c r="G23" s="4">
        <v>2197.5203612644254</v>
      </c>
      <c r="H23" s="7">
        <v>2</v>
      </c>
      <c r="I23" s="5">
        <v>156.9657400903161</v>
      </c>
      <c r="J23" s="5">
        <v>0</v>
      </c>
      <c r="K23" s="8">
        <v>156.9657400903161</v>
      </c>
      <c r="L23" s="5">
        <v>981.49475163070747</v>
      </c>
      <c r="M23" s="7">
        <v>2</v>
      </c>
      <c r="N23" s="5">
        <v>0</v>
      </c>
      <c r="O23" s="5">
        <v>0</v>
      </c>
      <c r="P23" s="5">
        <v>0</v>
      </c>
      <c r="Q23" s="5">
        <v>3814.0747616658309</v>
      </c>
      <c r="R23" s="5">
        <v>2</v>
      </c>
      <c r="S23" s="5">
        <v>0</v>
      </c>
      <c r="T23" s="5">
        <v>0</v>
      </c>
      <c r="U23" s="5">
        <v>0</v>
      </c>
      <c r="V23" s="26">
        <f>SUM(sev_pin_hlp[[#This Row],[Total IDPs PiN]],sev_pin_hlp[[#This Row],[Total Returnees PiN]],sev_pin_hlp[[#This Row],[Total HC PiN]])</f>
        <v>156.9657400903161</v>
      </c>
    </row>
    <row r="24" spans="1:22" ht="15" x14ac:dyDescent="0.25">
      <c r="A24" t="s">
        <v>10</v>
      </c>
      <c r="B24" t="s">
        <v>11</v>
      </c>
      <c r="C24" t="s">
        <v>42</v>
      </c>
      <c r="D24" t="s">
        <v>43</v>
      </c>
      <c r="E24" t="s">
        <v>55</v>
      </c>
      <c r="F24" t="s">
        <v>56</v>
      </c>
      <c r="G24" s="4">
        <v>2157.2073122154779</v>
      </c>
      <c r="H24" s="7">
        <v>2</v>
      </c>
      <c r="I24" s="5">
        <v>0</v>
      </c>
      <c r="J24" s="5">
        <v>0</v>
      </c>
      <c r="K24" s="8">
        <v>0</v>
      </c>
      <c r="L24" s="5">
        <v>1748.6837395675266</v>
      </c>
      <c r="M24" s="7">
        <v>3</v>
      </c>
      <c r="N24" s="5">
        <v>0</v>
      </c>
      <c r="O24" s="5">
        <v>524.6051218702579</v>
      </c>
      <c r="P24" s="5">
        <v>524.6051218702579</v>
      </c>
      <c r="Q24" s="5">
        <v>7434.6346121016686</v>
      </c>
      <c r="R24" s="5">
        <v>2</v>
      </c>
      <c r="S24" s="5">
        <v>0</v>
      </c>
      <c r="T24" s="5">
        <v>1260.1075613731641</v>
      </c>
      <c r="U24" s="5">
        <v>1260.1075613731641</v>
      </c>
      <c r="V24" s="26">
        <f>SUM(sev_pin_hlp[[#This Row],[Total IDPs PiN]],sev_pin_hlp[[#This Row],[Total Returnees PiN]],sev_pin_hlp[[#This Row],[Total HC PiN]])</f>
        <v>1784.7126832434219</v>
      </c>
    </row>
    <row r="25" spans="1:22" ht="15" x14ac:dyDescent="0.25">
      <c r="A25" t="s">
        <v>10</v>
      </c>
      <c r="B25" t="s">
        <v>11</v>
      </c>
      <c r="C25" t="s">
        <v>57</v>
      </c>
      <c r="D25" t="s">
        <v>58</v>
      </c>
      <c r="E25" t="s">
        <v>59</v>
      </c>
      <c r="F25" t="s">
        <v>58</v>
      </c>
      <c r="G25" s="4">
        <v>155843.93207523852</v>
      </c>
      <c r="H25" s="7">
        <v>2</v>
      </c>
      <c r="I25" s="5">
        <v>0</v>
      </c>
      <c r="J25" s="5">
        <v>17001.156226389667</v>
      </c>
      <c r="K25" s="8">
        <v>17001.156226389667</v>
      </c>
      <c r="L25" s="5">
        <v>11766.026971303294</v>
      </c>
      <c r="M25" s="7">
        <v>2</v>
      </c>
      <c r="N25" s="5">
        <v>0</v>
      </c>
      <c r="O25" s="5">
        <v>0</v>
      </c>
      <c r="P25" s="5">
        <v>0</v>
      </c>
      <c r="Q25" s="5">
        <v>29333.923173107149</v>
      </c>
      <c r="R25" s="5">
        <v>2</v>
      </c>
      <c r="S25" s="5">
        <v>0</v>
      </c>
      <c r="T25" s="5">
        <v>0</v>
      </c>
      <c r="U25" s="5">
        <v>0</v>
      </c>
      <c r="V25" s="26">
        <f>SUM(sev_pin_hlp[[#This Row],[Total IDPs PiN]],sev_pin_hlp[[#This Row],[Total Returnees PiN]],sev_pin_hlp[[#This Row],[Total HC PiN]])</f>
        <v>17001.156226389667</v>
      </c>
    </row>
    <row r="26" spans="1:22" ht="15" x14ac:dyDescent="0.25">
      <c r="A26" t="s">
        <v>10</v>
      </c>
      <c r="B26" t="s">
        <v>11</v>
      </c>
      <c r="C26" t="s">
        <v>57</v>
      </c>
      <c r="D26" t="s">
        <v>58</v>
      </c>
      <c r="E26" t="s">
        <v>60</v>
      </c>
      <c r="F26" t="s">
        <v>61</v>
      </c>
      <c r="G26" s="4">
        <v>18668.274502282726</v>
      </c>
      <c r="H26" s="7">
        <v>2</v>
      </c>
      <c r="I26" s="5">
        <v>0</v>
      </c>
      <c r="J26" s="5">
        <v>0</v>
      </c>
      <c r="K26" s="8">
        <v>0</v>
      </c>
      <c r="L26" s="5">
        <v>2372.7236996810443</v>
      </c>
      <c r="M26" s="7">
        <v>2</v>
      </c>
      <c r="N26" s="5">
        <v>0</v>
      </c>
      <c r="O26" s="5">
        <v>0</v>
      </c>
      <c r="P26" s="5">
        <v>0</v>
      </c>
      <c r="Q26" s="5">
        <v>30517.159266401217</v>
      </c>
      <c r="R26" s="5">
        <v>2</v>
      </c>
      <c r="S26" s="5">
        <v>0</v>
      </c>
      <c r="T26" s="5">
        <v>0</v>
      </c>
      <c r="U26" s="5">
        <v>0</v>
      </c>
      <c r="V26" s="26">
        <f>SUM(sev_pin_hlp[[#This Row],[Total IDPs PiN]],sev_pin_hlp[[#This Row],[Total Returnees PiN]],sev_pin_hlp[[#This Row],[Total HC PiN]])</f>
        <v>0</v>
      </c>
    </row>
    <row r="27" spans="1:22" ht="15" x14ac:dyDescent="0.25">
      <c r="A27" t="s">
        <v>10</v>
      </c>
      <c r="B27" t="s">
        <v>11</v>
      </c>
      <c r="C27" t="s">
        <v>57</v>
      </c>
      <c r="D27" t="s">
        <v>58</v>
      </c>
      <c r="E27" t="s">
        <v>62</v>
      </c>
      <c r="F27" t="s">
        <v>63</v>
      </c>
      <c r="G27" s="4">
        <v>546.87078043983547</v>
      </c>
      <c r="H27" s="7">
        <v>2</v>
      </c>
      <c r="I27" s="5">
        <v>0</v>
      </c>
      <c r="J27" s="5">
        <v>0</v>
      </c>
      <c r="K27" s="8">
        <v>0</v>
      </c>
      <c r="L27" s="5">
        <v>15885.580738199535</v>
      </c>
      <c r="M27" s="7">
        <v>2</v>
      </c>
      <c r="N27" s="5">
        <v>369.43211019068684</v>
      </c>
      <c r="O27" s="5">
        <v>1477.7284407627474</v>
      </c>
      <c r="P27" s="5">
        <v>1847.1605509534343</v>
      </c>
      <c r="Q27" s="5">
        <v>10781.949584301807</v>
      </c>
      <c r="R27" s="5">
        <v>5</v>
      </c>
      <c r="S27" s="5">
        <v>2515.7882363370882</v>
      </c>
      <c r="T27" s="5">
        <v>1437.5932779069076</v>
      </c>
      <c r="U27" s="5">
        <v>3953.3815142439958</v>
      </c>
      <c r="V27" s="26">
        <f>SUM(sev_pin_hlp[[#This Row],[Total IDPs PiN]],sev_pin_hlp[[#This Row],[Total Returnees PiN]],sev_pin_hlp[[#This Row],[Total HC PiN]])</f>
        <v>5800.54206519743</v>
      </c>
    </row>
    <row r="28" spans="1:22" ht="15" x14ac:dyDescent="0.25">
      <c r="A28" t="s">
        <v>10</v>
      </c>
      <c r="B28" t="s">
        <v>11</v>
      </c>
      <c r="C28" t="s">
        <v>57</v>
      </c>
      <c r="D28" t="s">
        <v>58</v>
      </c>
      <c r="E28" t="s">
        <v>64</v>
      </c>
      <c r="F28" t="s">
        <v>65</v>
      </c>
      <c r="G28" s="4">
        <v>10560.655700325733</v>
      </c>
      <c r="H28" s="7">
        <v>2</v>
      </c>
      <c r="I28" s="5">
        <v>0</v>
      </c>
      <c r="J28" s="5">
        <v>0</v>
      </c>
      <c r="K28" s="8">
        <v>0</v>
      </c>
      <c r="L28" s="5">
        <v>2126.0525998311018</v>
      </c>
      <c r="M28" s="7">
        <v>2</v>
      </c>
      <c r="N28" s="5">
        <v>0</v>
      </c>
      <c r="O28" s="5">
        <v>0</v>
      </c>
      <c r="P28" s="5">
        <v>0</v>
      </c>
      <c r="Q28" s="5">
        <v>18135.775208107127</v>
      </c>
      <c r="R28" s="5">
        <v>2</v>
      </c>
      <c r="S28" s="5">
        <v>0</v>
      </c>
      <c r="T28" s="5">
        <v>307.38602047639199</v>
      </c>
      <c r="U28" s="5">
        <v>307.38602047639199</v>
      </c>
      <c r="V28" s="26">
        <f>SUM(sev_pin_hlp[[#This Row],[Total IDPs PiN]],sev_pin_hlp[[#This Row],[Total Returnees PiN]],sev_pin_hlp[[#This Row],[Total HC PiN]])</f>
        <v>307.38602047639199</v>
      </c>
    </row>
    <row r="29" spans="1:22" ht="15" x14ac:dyDescent="0.25">
      <c r="A29" t="s">
        <v>10</v>
      </c>
      <c r="B29" t="s">
        <v>11</v>
      </c>
      <c r="C29" t="s">
        <v>57</v>
      </c>
      <c r="D29" t="s">
        <v>58</v>
      </c>
      <c r="E29" t="s">
        <v>66</v>
      </c>
      <c r="F29" t="s">
        <v>67</v>
      </c>
      <c r="G29" s="4">
        <v>12.284608763019712</v>
      </c>
      <c r="H29" s="7">
        <v>2</v>
      </c>
      <c r="I29" s="5">
        <v>0</v>
      </c>
      <c r="J29" s="5">
        <v>0</v>
      </c>
      <c r="K29" s="8">
        <v>0</v>
      </c>
      <c r="L29" s="5">
        <v>8754.7338727726619</v>
      </c>
      <c r="M29" s="7">
        <v>5</v>
      </c>
      <c r="N29" s="5">
        <v>3283.0252022897484</v>
      </c>
      <c r="O29" s="5">
        <v>2188.6834681931655</v>
      </c>
      <c r="P29" s="5">
        <v>5471.7086704829144</v>
      </c>
      <c r="Q29" s="5">
        <v>19323.605831970388</v>
      </c>
      <c r="R29" s="5">
        <v>2</v>
      </c>
      <c r="S29" s="5">
        <v>0</v>
      </c>
      <c r="T29" s="5">
        <v>865.23608202852483</v>
      </c>
      <c r="U29" s="5">
        <v>865.23608202852483</v>
      </c>
      <c r="V29" s="26">
        <f>SUM(sev_pin_hlp[[#This Row],[Total IDPs PiN]],sev_pin_hlp[[#This Row],[Total Returnees PiN]],sev_pin_hlp[[#This Row],[Total HC PiN]])</f>
        <v>6336.9447525114392</v>
      </c>
    </row>
    <row r="30" spans="1:22" ht="15" x14ac:dyDescent="0.25">
      <c r="A30" t="s">
        <v>10</v>
      </c>
      <c r="B30" t="s">
        <v>11</v>
      </c>
      <c r="C30" t="s">
        <v>57</v>
      </c>
      <c r="D30" t="s">
        <v>58</v>
      </c>
      <c r="E30" t="s">
        <v>68</v>
      </c>
      <c r="F30" t="s">
        <v>69</v>
      </c>
      <c r="G30" s="4">
        <v>18521.239646643109</v>
      </c>
      <c r="H30" s="7">
        <v>3</v>
      </c>
      <c r="I30" s="5">
        <v>1949.6041733308537</v>
      </c>
      <c r="J30" s="5">
        <v>2924.4062599962808</v>
      </c>
      <c r="K30" s="8">
        <v>4874.0104333271347</v>
      </c>
      <c r="L30" s="5">
        <v>1260.1247474537518</v>
      </c>
      <c r="M30" s="7">
        <v>3</v>
      </c>
      <c r="N30" s="5">
        <v>0</v>
      </c>
      <c r="O30" s="5">
        <v>1260.1247474537518</v>
      </c>
      <c r="P30" s="5">
        <v>1260.1247474537518</v>
      </c>
      <c r="Q30" s="5">
        <v>17956.687549366037</v>
      </c>
      <c r="R30" s="5">
        <v>4</v>
      </c>
      <c r="S30" s="5">
        <v>2611.8818253623308</v>
      </c>
      <c r="T30" s="5">
        <v>2285.3965971920388</v>
      </c>
      <c r="U30" s="5">
        <v>4897.2784225543692</v>
      </c>
      <c r="V30" s="26">
        <f>SUM(sev_pin_hlp[[#This Row],[Total IDPs PiN]],sev_pin_hlp[[#This Row],[Total Returnees PiN]],sev_pin_hlp[[#This Row],[Total HC PiN]])</f>
        <v>11031.413603335255</v>
      </c>
    </row>
    <row r="31" spans="1:22" ht="15" x14ac:dyDescent="0.25">
      <c r="A31" t="s">
        <v>10</v>
      </c>
      <c r="B31" t="s">
        <v>11</v>
      </c>
      <c r="C31" t="s">
        <v>70</v>
      </c>
      <c r="D31" t="s">
        <v>71</v>
      </c>
      <c r="E31" t="s">
        <v>72</v>
      </c>
      <c r="F31" t="s">
        <v>71</v>
      </c>
      <c r="G31" s="4">
        <v>19652.402034046758</v>
      </c>
      <c r="H31" s="7">
        <v>2</v>
      </c>
      <c r="I31" s="5">
        <v>0</v>
      </c>
      <c r="J31" s="5">
        <v>1403.7430024319112</v>
      </c>
      <c r="K31" s="8">
        <v>1403.7430024319112</v>
      </c>
      <c r="L31" s="5">
        <v>7276.466976323808</v>
      </c>
      <c r="M31" s="7">
        <v>2</v>
      </c>
      <c r="N31" s="5">
        <v>0</v>
      </c>
      <c r="O31" s="5">
        <v>0</v>
      </c>
      <c r="P31" s="5">
        <v>0</v>
      </c>
      <c r="Q31" s="5">
        <v>119728.33668831471</v>
      </c>
      <c r="R31" s="5">
        <v>4</v>
      </c>
      <c r="S31" s="5">
        <v>17104.048098330666</v>
      </c>
      <c r="T31" s="5">
        <v>20524.857717996798</v>
      </c>
      <c r="U31" s="5">
        <v>37628.90581632746</v>
      </c>
      <c r="V31" s="26">
        <f>SUM(sev_pin_hlp[[#This Row],[Total IDPs PiN]],sev_pin_hlp[[#This Row],[Total Returnees PiN]],sev_pin_hlp[[#This Row],[Total HC PiN]])</f>
        <v>39032.648818759371</v>
      </c>
    </row>
    <row r="32" spans="1:22" ht="15" x14ac:dyDescent="0.25">
      <c r="A32" t="s">
        <v>10</v>
      </c>
      <c r="B32" t="s">
        <v>11</v>
      </c>
      <c r="C32" t="s">
        <v>70</v>
      </c>
      <c r="D32" t="s">
        <v>71</v>
      </c>
      <c r="E32" t="s">
        <v>73</v>
      </c>
      <c r="F32" t="s">
        <v>74</v>
      </c>
      <c r="G32" s="4">
        <v>997.66641090488235</v>
      </c>
      <c r="H32" s="7">
        <v>3</v>
      </c>
      <c r="I32" s="5">
        <v>142.52377298641176</v>
      </c>
      <c r="J32" s="5">
        <v>285.04754597282351</v>
      </c>
      <c r="K32" s="8">
        <v>427.57131895923527</v>
      </c>
      <c r="L32" s="5">
        <v>549.58606348321837</v>
      </c>
      <c r="M32" s="7">
        <v>2</v>
      </c>
      <c r="N32" s="5">
        <v>0</v>
      </c>
      <c r="O32" s="5">
        <v>0</v>
      </c>
      <c r="P32" s="5">
        <v>0</v>
      </c>
      <c r="Q32" s="5">
        <v>23738.484538557161</v>
      </c>
      <c r="R32" s="5">
        <v>5</v>
      </c>
      <c r="S32" s="5">
        <v>6981.9072172226943</v>
      </c>
      <c r="T32" s="5">
        <v>7331.0025780838296</v>
      </c>
      <c r="U32" s="5">
        <v>14312.909795306525</v>
      </c>
      <c r="V32" s="26">
        <f>SUM(sev_pin_hlp[[#This Row],[Total IDPs PiN]],sev_pin_hlp[[#This Row],[Total Returnees PiN]],sev_pin_hlp[[#This Row],[Total HC PiN]])</f>
        <v>14740.48111426576</v>
      </c>
    </row>
    <row r="33" spans="1:22" ht="15" x14ac:dyDescent="0.25">
      <c r="A33" t="s">
        <v>10</v>
      </c>
      <c r="B33" t="s">
        <v>11</v>
      </c>
      <c r="C33" t="s">
        <v>70</v>
      </c>
      <c r="D33" t="s">
        <v>71</v>
      </c>
      <c r="E33" t="s">
        <v>75</v>
      </c>
      <c r="F33" t="s">
        <v>76</v>
      </c>
      <c r="G33" s="4">
        <v>1272.1673040688022</v>
      </c>
      <c r="H33" s="7">
        <v>2</v>
      </c>
      <c r="I33" s="5">
        <v>0</v>
      </c>
      <c r="J33" s="5">
        <v>0</v>
      </c>
      <c r="K33" s="8">
        <v>0</v>
      </c>
      <c r="L33" s="5">
        <v>4342.7735355297282</v>
      </c>
      <c r="M33" s="7">
        <v>5</v>
      </c>
      <c r="N33" s="5">
        <v>3474.2188284237827</v>
      </c>
      <c r="O33" s="5">
        <v>0</v>
      </c>
      <c r="P33" s="5">
        <v>3474.2188284237827</v>
      </c>
      <c r="Q33" s="5">
        <v>44620.943950898269</v>
      </c>
      <c r="R33" s="5">
        <v>4</v>
      </c>
      <c r="S33" s="5">
        <v>10817.198533551082</v>
      </c>
      <c r="T33" s="5">
        <v>6084.6741751224836</v>
      </c>
      <c r="U33" s="5">
        <v>16901.872708673567</v>
      </c>
      <c r="V33" s="26">
        <f>SUM(sev_pin_hlp[[#This Row],[Total IDPs PiN]],sev_pin_hlp[[#This Row],[Total Returnees PiN]],sev_pin_hlp[[#This Row],[Total HC PiN]])</f>
        <v>20376.091537097349</v>
      </c>
    </row>
    <row r="34" spans="1:22" ht="15" x14ac:dyDescent="0.25">
      <c r="A34" t="s">
        <v>10</v>
      </c>
      <c r="B34" t="s">
        <v>11</v>
      </c>
      <c r="C34" t="s">
        <v>70</v>
      </c>
      <c r="D34" t="s">
        <v>71</v>
      </c>
      <c r="E34" t="s">
        <v>77</v>
      </c>
      <c r="F34" t="s">
        <v>78</v>
      </c>
      <c r="G34" s="4">
        <v>148.91475774796416</v>
      </c>
      <c r="H34" s="7">
        <v>2</v>
      </c>
      <c r="I34" s="5">
        <v>0</v>
      </c>
      <c r="J34" s="5">
        <v>0</v>
      </c>
      <c r="K34" s="8">
        <v>0</v>
      </c>
      <c r="L34" s="5">
        <v>2250.2588513289197</v>
      </c>
      <c r="M34" s="7">
        <v>5</v>
      </c>
      <c r="N34" s="5">
        <v>2250.2588513289197</v>
      </c>
      <c r="O34" s="5">
        <v>0</v>
      </c>
      <c r="P34" s="5">
        <v>2250.2588513289197</v>
      </c>
      <c r="Q34" s="5">
        <v>21916.108196145055</v>
      </c>
      <c r="R34" s="5">
        <v>5</v>
      </c>
      <c r="S34" s="5">
        <v>19893.082824193203</v>
      </c>
      <c r="T34" s="5">
        <v>1011.5126859759257</v>
      </c>
      <c r="U34" s="5">
        <v>20904.595510169129</v>
      </c>
      <c r="V34" s="26">
        <f>SUM(sev_pin_hlp[[#This Row],[Total IDPs PiN]],sev_pin_hlp[[#This Row],[Total Returnees PiN]],sev_pin_hlp[[#This Row],[Total HC PiN]])</f>
        <v>23154.854361498048</v>
      </c>
    </row>
    <row r="35" spans="1:22" ht="15" x14ac:dyDescent="0.25">
      <c r="A35" t="s">
        <v>10</v>
      </c>
      <c r="B35" t="s">
        <v>11</v>
      </c>
      <c r="C35" t="s">
        <v>79</v>
      </c>
      <c r="D35" t="s">
        <v>80</v>
      </c>
      <c r="E35" t="s">
        <v>81</v>
      </c>
      <c r="F35" t="s">
        <v>82</v>
      </c>
      <c r="G35" s="4">
        <v>2851.1980118524184</v>
      </c>
      <c r="H35" s="7">
        <v>2</v>
      </c>
      <c r="I35" s="5">
        <v>0</v>
      </c>
      <c r="J35" s="5">
        <v>0</v>
      </c>
      <c r="K35" s="8">
        <v>0</v>
      </c>
      <c r="L35" s="5">
        <v>5179.8705114613931</v>
      </c>
      <c r="M35" s="7">
        <v>2</v>
      </c>
      <c r="N35" s="5">
        <v>0</v>
      </c>
      <c r="O35" s="5">
        <v>0</v>
      </c>
      <c r="P35" s="5">
        <v>0</v>
      </c>
      <c r="Q35" s="5">
        <v>61736.172044281477</v>
      </c>
      <c r="R35" s="5">
        <v>2</v>
      </c>
      <c r="S35" s="5">
        <v>812.31805321422996</v>
      </c>
      <c r="T35" s="5">
        <v>0</v>
      </c>
      <c r="U35" s="5">
        <v>812.31805321422996</v>
      </c>
      <c r="V35" s="26">
        <f>SUM(sev_pin_hlp[[#This Row],[Total IDPs PiN]],sev_pin_hlp[[#This Row],[Total Returnees PiN]],sev_pin_hlp[[#This Row],[Total HC PiN]])</f>
        <v>812.31805321422996</v>
      </c>
    </row>
    <row r="36" spans="1:22" ht="15" x14ac:dyDescent="0.25">
      <c r="A36" t="s">
        <v>10</v>
      </c>
      <c r="B36" t="s">
        <v>11</v>
      </c>
      <c r="C36" t="s">
        <v>79</v>
      </c>
      <c r="D36" t="s">
        <v>80</v>
      </c>
      <c r="E36" t="s">
        <v>83</v>
      </c>
      <c r="F36" t="s">
        <v>84</v>
      </c>
      <c r="G36" s="4">
        <v>0</v>
      </c>
      <c r="H36" s="7">
        <v>2</v>
      </c>
      <c r="I36" s="5">
        <v>0</v>
      </c>
      <c r="J36" s="5">
        <v>0</v>
      </c>
      <c r="K36" s="8">
        <v>0</v>
      </c>
      <c r="L36" s="5">
        <v>7.4273010083673032</v>
      </c>
      <c r="M36" s="7">
        <v>2</v>
      </c>
      <c r="N36" s="5">
        <v>0</v>
      </c>
      <c r="O36" s="5">
        <v>0</v>
      </c>
      <c r="P36" s="5">
        <v>0</v>
      </c>
      <c r="Q36" s="5">
        <v>15492.883878995925</v>
      </c>
      <c r="R36" s="5">
        <v>5</v>
      </c>
      <c r="S36" s="5">
        <v>4669.0882923001418</v>
      </c>
      <c r="T36" s="5">
        <v>1485.6190020954996</v>
      </c>
      <c r="U36" s="5">
        <v>6154.7072943956409</v>
      </c>
      <c r="V36" s="26">
        <f>SUM(sev_pin_hlp[[#This Row],[Total IDPs PiN]],sev_pin_hlp[[#This Row],[Total Returnees PiN]],sev_pin_hlp[[#This Row],[Total HC PiN]])</f>
        <v>6154.7072943956409</v>
      </c>
    </row>
    <row r="37" spans="1:22" ht="15" x14ac:dyDescent="0.25">
      <c r="A37" t="s">
        <v>10</v>
      </c>
      <c r="B37" t="s">
        <v>11</v>
      </c>
      <c r="C37" t="s">
        <v>79</v>
      </c>
      <c r="D37" t="s">
        <v>80</v>
      </c>
      <c r="E37" t="s">
        <v>85</v>
      </c>
      <c r="F37" t="s">
        <v>86</v>
      </c>
      <c r="G37" s="4">
        <v>931.85073648848197</v>
      </c>
      <c r="H37" s="7">
        <v>2</v>
      </c>
      <c r="I37" s="5">
        <v>0</v>
      </c>
      <c r="J37" s="5">
        <v>0</v>
      </c>
      <c r="K37" s="8">
        <v>0</v>
      </c>
      <c r="L37" s="5">
        <v>938.10731043266389</v>
      </c>
      <c r="M37" s="7">
        <v>5</v>
      </c>
      <c r="N37" s="5">
        <v>469.05365521633195</v>
      </c>
      <c r="O37" s="5">
        <v>0</v>
      </c>
      <c r="P37" s="5">
        <v>469.05365521633195</v>
      </c>
      <c r="Q37" s="5">
        <v>59912.270156526873</v>
      </c>
      <c r="R37" s="5">
        <v>4</v>
      </c>
      <c r="S37" s="5">
        <v>13131.456472663423</v>
      </c>
      <c r="T37" s="5">
        <v>6565.7282363317117</v>
      </c>
      <c r="U37" s="5">
        <v>19697.184708995133</v>
      </c>
      <c r="V37" s="26">
        <f>SUM(sev_pin_hlp[[#This Row],[Total IDPs PiN]],sev_pin_hlp[[#This Row],[Total Returnees PiN]],sev_pin_hlp[[#This Row],[Total HC PiN]])</f>
        <v>20166.238364211466</v>
      </c>
    </row>
    <row r="38" spans="1:22" ht="15" x14ac:dyDescent="0.25">
      <c r="A38" t="s">
        <v>10</v>
      </c>
      <c r="B38" t="s">
        <v>11</v>
      </c>
      <c r="C38" t="s">
        <v>87</v>
      </c>
      <c r="D38" t="s">
        <v>88</v>
      </c>
      <c r="E38" t="s">
        <v>89</v>
      </c>
      <c r="F38" t="s">
        <v>88</v>
      </c>
      <c r="G38" s="4">
        <v>9.7286449803833808</v>
      </c>
      <c r="H38" s="7">
        <v>2</v>
      </c>
      <c r="I38" s="5">
        <v>0</v>
      </c>
      <c r="J38" s="5">
        <v>0</v>
      </c>
      <c r="K38" s="8">
        <v>0</v>
      </c>
      <c r="L38" s="5">
        <v>7340.6510043945946</v>
      </c>
      <c r="M38" s="7">
        <v>2</v>
      </c>
      <c r="N38" s="5">
        <v>0</v>
      </c>
      <c r="O38" s="5">
        <v>1223.4418340657658</v>
      </c>
      <c r="P38" s="5">
        <v>1223.4418340657658</v>
      </c>
      <c r="Q38" s="5">
        <v>44883.336906346834</v>
      </c>
      <c r="R38" s="5">
        <v>2</v>
      </c>
      <c r="S38" s="5">
        <v>0</v>
      </c>
      <c r="T38" s="5">
        <v>1282.3810544670521</v>
      </c>
      <c r="U38" s="5">
        <v>1282.3810544670521</v>
      </c>
      <c r="V38" s="26">
        <f>SUM(sev_pin_hlp[[#This Row],[Total IDPs PiN]],sev_pin_hlp[[#This Row],[Total Returnees PiN]],sev_pin_hlp[[#This Row],[Total HC PiN]])</f>
        <v>2505.8228885328181</v>
      </c>
    </row>
    <row r="39" spans="1:22" ht="15" x14ac:dyDescent="0.25">
      <c r="A39" t="s">
        <v>10</v>
      </c>
      <c r="B39" t="s">
        <v>11</v>
      </c>
      <c r="C39" t="s">
        <v>87</v>
      </c>
      <c r="D39" t="s">
        <v>88</v>
      </c>
      <c r="E39" t="s">
        <v>90</v>
      </c>
      <c r="F39" t="s">
        <v>91</v>
      </c>
      <c r="G39" s="4">
        <v>71.185017026106692</v>
      </c>
      <c r="H39" s="7">
        <v>2</v>
      </c>
      <c r="I39" s="5">
        <v>0</v>
      </c>
      <c r="J39" s="5">
        <v>0</v>
      </c>
      <c r="K39" s="8">
        <v>0</v>
      </c>
      <c r="L39" s="5">
        <v>2259.5071169125995</v>
      </c>
      <c r="M39" s="7">
        <v>2</v>
      </c>
      <c r="N39" s="5">
        <v>0</v>
      </c>
      <c r="O39" s="5">
        <v>0</v>
      </c>
      <c r="P39" s="5">
        <v>0</v>
      </c>
      <c r="Q39" s="5">
        <v>3306.9029284903522</v>
      </c>
      <c r="R39" s="5">
        <v>2</v>
      </c>
      <c r="S39" s="5">
        <v>0</v>
      </c>
      <c r="T39" s="5">
        <v>0</v>
      </c>
      <c r="U39" s="5">
        <v>0</v>
      </c>
      <c r="V39" s="26">
        <f>SUM(sev_pin_hlp[[#This Row],[Total IDPs PiN]],sev_pin_hlp[[#This Row],[Total Returnees PiN]],sev_pin_hlp[[#This Row],[Total HC PiN]])</f>
        <v>0</v>
      </c>
    </row>
    <row r="40" spans="1:22" ht="15" x14ac:dyDescent="0.25">
      <c r="A40" t="s">
        <v>10</v>
      </c>
      <c r="B40" t="s">
        <v>11</v>
      </c>
      <c r="C40" t="s">
        <v>87</v>
      </c>
      <c r="D40" t="s">
        <v>88</v>
      </c>
      <c r="E40" t="s">
        <v>92</v>
      </c>
      <c r="F40" t="s">
        <v>93</v>
      </c>
      <c r="G40" s="4">
        <v>41.606104328523863</v>
      </c>
      <c r="H40" s="7">
        <v>2</v>
      </c>
      <c r="I40" s="5">
        <v>0</v>
      </c>
      <c r="J40" s="5">
        <v>0</v>
      </c>
      <c r="K40" s="8">
        <v>0</v>
      </c>
      <c r="L40" s="5">
        <v>5671.0229868047845</v>
      </c>
      <c r="M40" s="7">
        <v>2</v>
      </c>
      <c r="N40" s="5">
        <v>0</v>
      </c>
      <c r="O40" s="5">
        <v>0</v>
      </c>
      <c r="P40" s="5">
        <v>0</v>
      </c>
      <c r="Q40" s="5">
        <v>3709.3256381798005</v>
      </c>
      <c r="R40" s="5">
        <v>2</v>
      </c>
      <c r="S40" s="5">
        <v>0</v>
      </c>
      <c r="T40" s="5">
        <v>185.46628190899003</v>
      </c>
      <c r="U40" s="5">
        <v>185.46628190899003</v>
      </c>
      <c r="V40" s="26">
        <f>SUM(sev_pin_hlp[[#This Row],[Total IDPs PiN]],sev_pin_hlp[[#This Row],[Total Returnees PiN]],sev_pin_hlp[[#This Row],[Total HC PiN]])</f>
        <v>185.46628190899003</v>
      </c>
    </row>
    <row r="41" spans="1:22" ht="15" x14ac:dyDescent="0.25">
      <c r="A41" t="s">
        <v>10</v>
      </c>
      <c r="B41" t="s">
        <v>11</v>
      </c>
      <c r="C41" t="s">
        <v>87</v>
      </c>
      <c r="D41" t="s">
        <v>88</v>
      </c>
      <c r="E41" t="s">
        <v>94</v>
      </c>
      <c r="F41" t="s">
        <v>95</v>
      </c>
      <c r="G41" s="4">
        <v>16.746069954804479</v>
      </c>
      <c r="H41" s="7">
        <v>2</v>
      </c>
      <c r="I41" s="5">
        <v>0</v>
      </c>
      <c r="J41" s="5">
        <v>0</v>
      </c>
      <c r="K41" s="8">
        <v>0</v>
      </c>
      <c r="L41" s="5">
        <v>5042.6933090980547</v>
      </c>
      <c r="M41" s="7">
        <v>5</v>
      </c>
      <c r="N41" s="5">
        <v>2521.3466545490273</v>
      </c>
      <c r="O41" s="5">
        <v>252.13466545490274</v>
      </c>
      <c r="P41" s="5">
        <v>2773.4813200039303</v>
      </c>
      <c r="Q41" s="5">
        <v>1761.2065631754763</v>
      </c>
      <c r="R41" s="5">
        <v>5</v>
      </c>
      <c r="S41" s="5">
        <v>660.45246119080366</v>
      </c>
      <c r="T41" s="5">
        <v>352.24131263509526</v>
      </c>
      <c r="U41" s="5">
        <v>1012.6937738258989</v>
      </c>
      <c r="V41" s="26">
        <f>SUM(sev_pin_hlp[[#This Row],[Total IDPs PiN]],sev_pin_hlp[[#This Row],[Total Returnees PiN]],sev_pin_hlp[[#This Row],[Total HC PiN]])</f>
        <v>3786.1750938298292</v>
      </c>
    </row>
    <row r="42" spans="1:22" ht="15" x14ac:dyDescent="0.25">
      <c r="A42" t="s">
        <v>10</v>
      </c>
      <c r="B42" t="s">
        <v>11</v>
      </c>
      <c r="C42" t="s">
        <v>96</v>
      </c>
      <c r="D42" t="s">
        <v>97</v>
      </c>
      <c r="E42" t="s">
        <v>98</v>
      </c>
      <c r="F42" t="s">
        <v>97</v>
      </c>
      <c r="G42" s="4">
        <v>15129.675975516449</v>
      </c>
      <c r="H42" s="7">
        <v>2</v>
      </c>
      <c r="I42" s="5">
        <v>2161.3822822166362</v>
      </c>
      <c r="J42" s="5">
        <v>540.34557055415905</v>
      </c>
      <c r="K42" s="8">
        <v>2701.7278527707954</v>
      </c>
      <c r="L42" s="5">
        <v>2271.7576325986624</v>
      </c>
      <c r="M42" s="7">
        <v>2</v>
      </c>
      <c r="N42" s="5">
        <v>0</v>
      </c>
      <c r="O42" s="5">
        <v>0</v>
      </c>
      <c r="P42" s="5">
        <v>0</v>
      </c>
      <c r="Q42" s="5">
        <v>21179.993420045907</v>
      </c>
      <c r="R42" s="5">
        <v>2</v>
      </c>
      <c r="S42" s="5">
        <v>0</v>
      </c>
      <c r="T42" s="5">
        <v>901.27631574663485</v>
      </c>
      <c r="U42" s="5">
        <v>901.27631574663485</v>
      </c>
      <c r="V42" s="26">
        <f>SUM(sev_pin_hlp[[#This Row],[Total IDPs PiN]],sev_pin_hlp[[#This Row],[Total Returnees PiN]],sev_pin_hlp[[#This Row],[Total HC PiN]])</f>
        <v>3603.0041685174301</v>
      </c>
    </row>
    <row r="43" spans="1:22" ht="15" x14ac:dyDescent="0.25">
      <c r="A43" t="s">
        <v>10</v>
      </c>
      <c r="B43" t="s">
        <v>11</v>
      </c>
      <c r="C43" t="s">
        <v>96</v>
      </c>
      <c r="D43" t="s">
        <v>97</v>
      </c>
      <c r="E43" t="s">
        <v>99</v>
      </c>
      <c r="F43" t="s">
        <v>100</v>
      </c>
      <c r="G43" s="4">
        <v>7686.2777649359896</v>
      </c>
      <c r="H43" s="7">
        <v>2</v>
      </c>
      <c r="I43" s="5">
        <v>0</v>
      </c>
      <c r="J43" s="5">
        <v>0</v>
      </c>
      <c r="K43" s="8">
        <v>0</v>
      </c>
      <c r="L43" s="5">
        <v>250.09443456614508</v>
      </c>
      <c r="M43" s="7">
        <v>2</v>
      </c>
      <c r="N43" s="5">
        <v>0</v>
      </c>
      <c r="O43" s="5">
        <v>0</v>
      </c>
      <c r="P43" s="5">
        <v>0</v>
      </c>
      <c r="Q43" s="5">
        <v>10672.457521337124</v>
      </c>
      <c r="R43" s="5">
        <v>2</v>
      </c>
      <c r="S43" s="5">
        <v>388.08936441225904</v>
      </c>
      <c r="T43" s="5">
        <v>582.13404661838854</v>
      </c>
      <c r="U43" s="5">
        <v>970.22341103064764</v>
      </c>
      <c r="V43" s="26">
        <f>SUM(sev_pin_hlp[[#This Row],[Total IDPs PiN]],sev_pin_hlp[[#This Row],[Total Returnees PiN]],sev_pin_hlp[[#This Row],[Total HC PiN]])</f>
        <v>970.22341103064764</v>
      </c>
    </row>
    <row r="44" spans="1:22" ht="15" x14ac:dyDescent="0.25">
      <c r="A44" t="s">
        <v>101</v>
      </c>
      <c r="B44" t="s">
        <v>102</v>
      </c>
      <c r="C44" t="s">
        <v>103</v>
      </c>
      <c r="D44" t="s">
        <v>102</v>
      </c>
      <c r="E44" t="s">
        <v>104</v>
      </c>
      <c r="F44" t="s">
        <v>105</v>
      </c>
      <c r="G44" s="4">
        <v>29487.253840155165</v>
      </c>
      <c r="H44" s="7">
        <v>2</v>
      </c>
      <c r="I44" s="5">
        <v>0</v>
      </c>
      <c r="J44" s="5">
        <v>0</v>
      </c>
      <c r="K44" s="8">
        <v>0</v>
      </c>
      <c r="L44" s="5">
        <v>2177.9389480980849</v>
      </c>
      <c r="M44" s="7">
        <v>2</v>
      </c>
      <c r="N44" s="5">
        <v>0</v>
      </c>
      <c r="O44" s="5">
        <v>0</v>
      </c>
      <c r="P44" s="5">
        <v>0</v>
      </c>
      <c r="Q44" s="5">
        <v>60236.081118154005</v>
      </c>
      <c r="R44" s="5">
        <v>2</v>
      </c>
      <c r="S44" s="5">
        <v>0</v>
      </c>
      <c r="T44" s="5">
        <v>0</v>
      </c>
      <c r="U44" s="5">
        <v>0</v>
      </c>
      <c r="V44" s="26">
        <f>SUM(sev_pin_hlp[[#This Row],[Total IDPs PiN]],sev_pin_hlp[[#This Row],[Total Returnees PiN]],sev_pin_hlp[[#This Row],[Total HC PiN]])</f>
        <v>0</v>
      </c>
    </row>
    <row r="45" spans="1:22" ht="15" x14ac:dyDescent="0.25">
      <c r="A45" t="s">
        <v>101</v>
      </c>
      <c r="B45" t="s">
        <v>102</v>
      </c>
      <c r="C45" t="s">
        <v>103</v>
      </c>
      <c r="D45" t="s">
        <v>102</v>
      </c>
      <c r="E45" t="s">
        <v>106</v>
      </c>
      <c r="F45" t="s">
        <v>107</v>
      </c>
      <c r="G45" s="4">
        <v>60771.59737317526</v>
      </c>
      <c r="H45" s="7">
        <v>2</v>
      </c>
      <c r="I45" s="5">
        <v>0</v>
      </c>
      <c r="J45" s="5">
        <v>0</v>
      </c>
      <c r="K45" s="8">
        <v>0</v>
      </c>
      <c r="L45" s="5">
        <v>4911.9040695783278</v>
      </c>
      <c r="M45" s="7">
        <v>2</v>
      </c>
      <c r="N45" s="5">
        <v>204.66266956576368</v>
      </c>
      <c r="O45" s="5">
        <v>204.66266956576368</v>
      </c>
      <c r="P45" s="5">
        <v>409.32533913152736</v>
      </c>
      <c r="Q45" s="5">
        <v>223536.47226405388</v>
      </c>
      <c r="R45" s="5">
        <v>2</v>
      </c>
      <c r="S45" s="5">
        <v>6773.8324928501115</v>
      </c>
      <c r="T45" s="5">
        <v>23708.413724975395</v>
      </c>
      <c r="U45" s="5">
        <v>30482.246217825508</v>
      </c>
      <c r="V45" s="26">
        <f>SUM(sev_pin_hlp[[#This Row],[Total IDPs PiN]],sev_pin_hlp[[#This Row],[Total Returnees PiN]],sev_pin_hlp[[#This Row],[Total HC PiN]])</f>
        <v>30891.571556957035</v>
      </c>
    </row>
    <row r="46" spans="1:22" ht="15" x14ac:dyDescent="0.25">
      <c r="A46" t="s">
        <v>101</v>
      </c>
      <c r="B46" t="s">
        <v>102</v>
      </c>
      <c r="C46" t="s">
        <v>103</v>
      </c>
      <c r="D46" t="s">
        <v>102</v>
      </c>
      <c r="E46" t="s">
        <v>108</v>
      </c>
      <c r="F46" t="s">
        <v>109</v>
      </c>
      <c r="G46" s="4">
        <v>210452.80183494135</v>
      </c>
      <c r="H46" s="7">
        <v>2</v>
      </c>
      <c r="I46" s="5">
        <v>0</v>
      </c>
      <c r="J46" s="5">
        <v>0</v>
      </c>
      <c r="K46" s="8">
        <v>0</v>
      </c>
      <c r="L46" s="5">
        <v>165.53407074225396</v>
      </c>
      <c r="M46" s="7">
        <v>2</v>
      </c>
      <c r="N46" s="5">
        <v>0</v>
      </c>
      <c r="O46" s="5">
        <v>0</v>
      </c>
      <c r="P46" s="5">
        <v>0</v>
      </c>
      <c r="Q46" s="5">
        <v>194621.76656049478</v>
      </c>
      <c r="R46" s="5">
        <v>2</v>
      </c>
      <c r="S46" s="5">
        <v>0</v>
      </c>
      <c r="T46" s="5">
        <v>0</v>
      </c>
      <c r="U46" s="5">
        <v>0</v>
      </c>
      <c r="V46" s="26">
        <f>SUM(sev_pin_hlp[[#This Row],[Total IDPs PiN]],sev_pin_hlp[[#This Row],[Total Returnees PiN]],sev_pin_hlp[[#This Row],[Total HC PiN]])</f>
        <v>0</v>
      </c>
    </row>
    <row r="47" spans="1:22" ht="15" x14ac:dyDescent="0.25">
      <c r="A47" t="s">
        <v>101</v>
      </c>
      <c r="B47" t="s">
        <v>102</v>
      </c>
      <c r="C47" t="s">
        <v>103</v>
      </c>
      <c r="D47" t="s">
        <v>102</v>
      </c>
      <c r="E47" t="s">
        <v>110</v>
      </c>
      <c r="F47" t="s">
        <v>111</v>
      </c>
      <c r="G47" s="4">
        <v>1428.7429163534409</v>
      </c>
      <c r="H47" s="7">
        <v>5</v>
      </c>
      <c r="I47" s="5">
        <v>285.74858327068819</v>
      </c>
      <c r="J47" s="5">
        <v>571.49716654137637</v>
      </c>
      <c r="K47" s="8">
        <v>857.24574981206456</v>
      </c>
      <c r="L47" s="5">
        <v>1884.6432962880192</v>
      </c>
      <c r="M47" s="7">
        <v>5</v>
      </c>
      <c r="N47" s="5">
        <v>376.92865925760384</v>
      </c>
      <c r="O47" s="5">
        <v>1507.7146370304154</v>
      </c>
      <c r="P47" s="5">
        <v>1884.6432962880192</v>
      </c>
      <c r="Q47" s="5">
        <v>22068.019293362322</v>
      </c>
      <c r="R47" s="5">
        <v>5</v>
      </c>
      <c r="S47" s="5">
        <v>4797.3954985570208</v>
      </c>
      <c r="T47" s="5">
        <v>9594.7909971140489</v>
      </c>
      <c r="U47" s="5">
        <v>14392.186495671071</v>
      </c>
      <c r="V47" s="26">
        <f>SUM(sev_pin_hlp[[#This Row],[Total IDPs PiN]],sev_pin_hlp[[#This Row],[Total Returnees PiN]],sev_pin_hlp[[#This Row],[Total HC PiN]])</f>
        <v>17134.075541771155</v>
      </c>
    </row>
    <row r="48" spans="1:22" ht="15" x14ac:dyDescent="0.25">
      <c r="A48" t="s">
        <v>101</v>
      </c>
      <c r="B48" t="s">
        <v>102</v>
      </c>
      <c r="C48" t="s">
        <v>103</v>
      </c>
      <c r="D48" t="s">
        <v>102</v>
      </c>
      <c r="E48" t="s">
        <v>112</v>
      </c>
      <c r="F48" t="s">
        <v>113</v>
      </c>
      <c r="G48" s="4">
        <v>642.92528642791467</v>
      </c>
      <c r="H48" s="7">
        <v>2</v>
      </c>
      <c r="I48" s="5">
        <v>0</v>
      </c>
      <c r="J48" s="5">
        <v>0</v>
      </c>
      <c r="K48" s="8">
        <v>0</v>
      </c>
      <c r="L48" s="5">
        <v>2976.2574402912742</v>
      </c>
      <c r="M48" s="7">
        <v>2</v>
      </c>
      <c r="N48" s="5">
        <v>0</v>
      </c>
      <c r="O48" s="5">
        <v>372.03218003640927</v>
      </c>
      <c r="P48" s="5">
        <v>372.03218003640927</v>
      </c>
      <c r="Q48" s="5">
        <v>45372.780987648184</v>
      </c>
      <c r="R48" s="5">
        <v>3</v>
      </c>
      <c r="S48" s="5">
        <v>2520.7100548693447</v>
      </c>
      <c r="T48" s="5">
        <v>7562.1301646080328</v>
      </c>
      <c r="U48" s="5">
        <v>10082.840219477377</v>
      </c>
      <c r="V48" s="26">
        <f>SUM(sev_pin_hlp[[#This Row],[Total IDPs PiN]],sev_pin_hlp[[#This Row],[Total Returnees PiN]],sev_pin_hlp[[#This Row],[Total HC PiN]])</f>
        <v>10454.872399513786</v>
      </c>
    </row>
    <row r="49" spans="1:22" ht="15" x14ac:dyDescent="0.25">
      <c r="A49" t="s">
        <v>101</v>
      </c>
      <c r="B49" t="s">
        <v>102</v>
      </c>
      <c r="C49" t="s">
        <v>103</v>
      </c>
      <c r="D49" t="s">
        <v>102</v>
      </c>
      <c r="E49" t="s">
        <v>114</v>
      </c>
      <c r="F49" t="s">
        <v>115</v>
      </c>
      <c r="G49" s="4">
        <v>391.45157789307763</v>
      </c>
      <c r="H49" s="7">
        <v>3</v>
      </c>
      <c r="I49" s="5">
        <v>0</v>
      </c>
      <c r="J49" s="5">
        <v>130.48385929769253</v>
      </c>
      <c r="K49" s="8">
        <v>130.48385929769253</v>
      </c>
      <c r="L49" s="5">
        <v>2973.5276894785234</v>
      </c>
      <c r="M49" s="7">
        <v>2</v>
      </c>
      <c r="N49" s="5">
        <v>0</v>
      </c>
      <c r="O49" s="5">
        <v>0</v>
      </c>
      <c r="P49" s="5">
        <v>0</v>
      </c>
      <c r="Q49" s="5">
        <v>35810.599341586756</v>
      </c>
      <c r="R49" s="5">
        <v>2</v>
      </c>
      <c r="S49" s="5">
        <v>3159.758765434126</v>
      </c>
      <c r="T49" s="5">
        <v>3686.385226339813</v>
      </c>
      <c r="U49" s="5">
        <v>6846.143991773939</v>
      </c>
      <c r="V49" s="26">
        <f>SUM(sev_pin_hlp[[#This Row],[Total IDPs PiN]],sev_pin_hlp[[#This Row],[Total Returnees PiN]],sev_pin_hlp[[#This Row],[Total HC PiN]])</f>
        <v>6976.6278510716311</v>
      </c>
    </row>
    <row r="50" spans="1:22" ht="15" x14ac:dyDescent="0.25">
      <c r="A50" t="s">
        <v>101</v>
      </c>
      <c r="B50" t="s">
        <v>102</v>
      </c>
      <c r="C50" t="s">
        <v>103</v>
      </c>
      <c r="D50" t="s">
        <v>102</v>
      </c>
      <c r="E50" t="s">
        <v>116</v>
      </c>
      <c r="F50" t="s">
        <v>117</v>
      </c>
      <c r="G50" s="4">
        <v>104748.67433959097</v>
      </c>
      <c r="H50" s="7">
        <v>2</v>
      </c>
      <c r="I50" s="5">
        <v>0</v>
      </c>
      <c r="J50" s="5">
        <v>2494.0160557045465</v>
      </c>
      <c r="K50" s="8">
        <v>2494.0160557045465</v>
      </c>
      <c r="L50" s="5">
        <v>1726.2645289984976</v>
      </c>
      <c r="M50" s="7">
        <v>2</v>
      </c>
      <c r="N50" s="5">
        <v>0</v>
      </c>
      <c r="O50" s="5">
        <v>0</v>
      </c>
      <c r="P50" s="5">
        <v>0</v>
      </c>
      <c r="Q50" s="5">
        <v>158599.80123271266</v>
      </c>
      <c r="R50" s="5">
        <v>2</v>
      </c>
      <c r="S50" s="5">
        <v>0</v>
      </c>
      <c r="T50" s="5">
        <v>0</v>
      </c>
      <c r="U50" s="5">
        <v>0</v>
      </c>
      <c r="V50" s="26">
        <f>SUM(sev_pin_hlp[[#This Row],[Total IDPs PiN]],sev_pin_hlp[[#This Row],[Total Returnees PiN]],sev_pin_hlp[[#This Row],[Total HC PiN]])</f>
        <v>2494.0160557045465</v>
      </c>
    </row>
    <row r="51" spans="1:22" ht="15" x14ac:dyDescent="0.25">
      <c r="A51" t="s">
        <v>101</v>
      </c>
      <c r="B51" t="s">
        <v>102</v>
      </c>
      <c r="C51" t="s">
        <v>118</v>
      </c>
      <c r="D51" t="s">
        <v>119</v>
      </c>
      <c r="E51" t="s">
        <v>120</v>
      </c>
      <c r="F51" t="s">
        <v>119</v>
      </c>
      <c r="G51" s="4">
        <v>6259.8850364380442</v>
      </c>
      <c r="H51" s="7">
        <v>3</v>
      </c>
      <c r="I51" s="5">
        <v>0</v>
      </c>
      <c r="J51" s="5">
        <v>2086.6283454793479</v>
      </c>
      <c r="K51" s="8">
        <v>2086.6283454793479</v>
      </c>
      <c r="L51" s="5">
        <v>9339.7852572374268</v>
      </c>
      <c r="M51" s="7">
        <v>2</v>
      </c>
      <c r="N51" s="5">
        <v>0</v>
      </c>
      <c r="O51" s="5">
        <v>0</v>
      </c>
      <c r="P51" s="5">
        <v>0</v>
      </c>
      <c r="Q51" s="5">
        <v>131717.09191726783</v>
      </c>
      <c r="R51" s="5">
        <v>2</v>
      </c>
      <c r="S51" s="5">
        <v>0</v>
      </c>
      <c r="T51" s="5">
        <v>21307.176633675659</v>
      </c>
      <c r="U51" s="5">
        <v>21307.176633675659</v>
      </c>
      <c r="V51" s="26">
        <f>SUM(sev_pin_hlp[[#This Row],[Total IDPs PiN]],sev_pin_hlp[[#This Row],[Total Returnees PiN]],sev_pin_hlp[[#This Row],[Total HC PiN]])</f>
        <v>23393.804979155007</v>
      </c>
    </row>
    <row r="52" spans="1:22" ht="15" x14ac:dyDescent="0.25">
      <c r="A52" t="s">
        <v>101</v>
      </c>
      <c r="B52" t="s">
        <v>102</v>
      </c>
      <c r="C52" t="s">
        <v>118</v>
      </c>
      <c r="D52" t="s">
        <v>119</v>
      </c>
      <c r="E52" t="s">
        <v>121</v>
      </c>
      <c r="F52" t="s">
        <v>122</v>
      </c>
      <c r="G52" s="4">
        <v>51946.982518832949</v>
      </c>
      <c r="H52" s="7">
        <v>2</v>
      </c>
      <c r="I52" s="5">
        <v>0</v>
      </c>
      <c r="J52" s="5">
        <v>0</v>
      </c>
      <c r="K52" s="8">
        <v>0</v>
      </c>
      <c r="L52" s="5">
        <v>3418.6469448265188</v>
      </c>
      <c r="M52" s="7">
        <v>2</v>
      </c>
      <c r="N52" s="5">
        <v>0</v>
      </c>
      <c r="O52" s="5">
        <v>0</v>
      </c>
      <c r="P52" s="5">
        <v>0</v>
      </c>
      <c r="Q52" s="5">
        <v>90920.18718721818</v>
      </c>
      <c r="R52" s="5">
        <v>2</v>
      </c>
      <c r="S52" s="5">
        <v>0</v>
      </c>
      <c r="T52" s="5">
        <v>0</v>
      </c>
      <c r="U52" s="5">
        <v>0</v>
      </c>
      <c r="V52" s="26">
        <f>SUM(sev_pin_hlp[[#This Row],[Total IDPs PiN]],sev_pin_hlp[[#This Row],[Total Returnees PiN]],sev_pin_hlp[[#This Row],[Total HC PiN]])</f>
        <v>0</v>
      </c>
    </row>
    <row r="53" spans="1:22" ht="15" x14ac:dyDescent="0.25">
      <c r="A53" t="s">
        <v>101</v>
      </c>
      <c r="B53" t="s">
        <v>102</v>
      </c>
      <c r="C53" t="s">
        <v>118</v>
      </c>
      <c r="D53" t="s">
        <v>119</v>
      </c>
      <c r="E53" t="s">
        <v>123</v>
      </c>
      <c r="F53" t="s">
        <v>124</v>
      </c>
      <c r="G53" s="4">
        <v>224.17962702322308</v>
      </c>
      <c r="H53" s="7">
        <v>2</v>
      </c>
      <c r="I53" s="5">
        <v>0</v>
      </c>
      <c r="J53" s="5">
        <v>24.908847447024783</v>
      </c>
      <c r="K53" s="8">
        <v>24.908847447024783</v>
      </c>
      <c r="L53" s="5">
        <v>2.8548557353976074</v>
      </c>
      <c r="M53" s="7">
        <v>2</v>
      </c>
      <c r="N53" s="5">
        <v>0</v>
      </c>
      <c r="O53" s="5">
        <v>0</v>
      </c>
      <c r="P53" s="5">
        <v>0</v>
      </c>
      <c r="Q53" s="5">
        <v>1387.1078817733992</v>
      </c>
      <c r="R53" s="5">
        <v>2</v>
      </c>
      <c r="S53" s="5">
        <v>0</v>
      </c>
      <c r="T53" s="5">
        <v>81.594581280788191</v>
      </c>
      <c r="U53" s="5">
        <v>81.594581280788191</v>
      </c>
      <c r="V53" s="26">
        <f>SUM(sev_pin_hlp[[#This Row],[Total IDPs PiN]],sev_pin_hlp[[#This Row],[Total Returnees PiN]],sev_pin_hlp[[#This Row],[Total HC PiN]])</f>
        <v>106.50342872781297</v>
      </c>
    </row>
    <row r="54" spans="1:22" ht="15" x14ac:dyDescent="0.25">
      <c r="A54" t="s">
        <v>101</v>
      </c>
      <c r="B54" t="s">
        <v>102</v>
      </c>
      <c r="C54" t="s">
        <v>118</v>
      </c>
      <c r="D54" t="s">
        <v>119</v>
      </c>
      <c r="E54" t="s">
        <v>125</v>
      </c>
      <c r="F54" t="s">
        <v>126</v>
      </c>
      <c r="G54" s="4">
        <v>9914.3573646285895</v>
      </c>
      <c r="H54" s="7">
        <v>2</v>
      </c>
      <c r="I54" s="5">
        <v>0</v>
      </c>
      <c r="J54" s="5">
        <v>1416.3367663755128</v>
      </c>
      <c r="K54" s="8">
        <v>1416.3367663755128</v>
      </c>
      <c r="L54" s="5">
        <v>304.1849740383596</v>
      </c>
      <c r="M54" s="7">
        <v>2</v>
      </c>
      <c r="N54" s="5">
        <v>0</v>
      </c>
      <c r="O54" s="5">
        <v>0</v>
      </c>
      <c r="P54" s="5">
        <v>0</v>
      </c>
      <c r="Q54" s="5">
        <v>12832.38820599767</v>
      </c>
      <c r="R54" s="5">
        <v>2</v>
      </c>
      <c r="S54" s="5">
        <v>0</v>
      </c>
      <c r="T54" s="5">
        <v>0</v>
      </c>
      <c r="U54" s="5">
        <v>0</v>
      </c>
      <c r="V54" s="26">
        <f>SUM(sev_pin_hlp[[#This Row],[Total IDPs PiN]],sev_pin_hlp[[#This Row],[Total Returnees PiN]],sev_pin_hlp[[#This Row],[Total HC PiN]])</f>
        <v>1416.3367663755128</v>
      </c>
    </row>
    <row r="55" spans="1:22" ht="15" x14ac:dyDescent="0.25">
      <c r="A55" t="s">
        <v>101</v>
      </c>
      <c r="B55" t="s">
        <v>102</v>
      </c>
      <c r="C55" t="s">
        <v>118</v>
      </c>
      <c r="D55" t="s">
        <v>119</v>
      </c>
      <c r="E55" t="s">
        <v>127</v>
      </c>
      <c r="F55" t="s">
        <v>128</v>
      </c>
      <c r="G55" s="4">
        <v>1580.1107800613149</v>
      </c>
      <c r="H55" s="7">
        <v>2</v>
      </c>
      <c r="I55" s="5">
        <v>0</v>
      </c>
      <c r="J55" s="5">
        <v>0</v>
      </c>
      <c r="K55" s="8">
        <v>0</v>
      </c>
      <c r="L55" s="5">
        <v>6887.5002304984673</v>
      </c>
      <c r="M55" s="7">
        <v>2</v>
      </c>
      <c r="N55" s="5">
        <v>0</v>
      </c>
      <c r="O55" s="5">
        <v>0</v>
      </c>
      <c r="P55" s="5">
        <v>0</v>
      </c>
      <c r="Q55" s="5">
        <v>21314.491854206877</v>
      </c>
      <c r="R55" s="5">
        <v>2</v>
      </c>
      <c r="S55" s="5">
        <v>0</v>
      </c>
      <c r="T55" s="5">
        <v>333.03893522198246</v>
      </c>
      <c r="U55" s="5">
        <v>333.03893522198246</v>
      </c>
      <c r="V55" s="26">
        <f>SUM(sev_pin_hlp[[#This Row],[Total IDPs PiN]],sev_pin_hlp[[#This Row],[Total Returnees PiN]],sev_pin_hlp[[#This Row],[Total HC PiN]])</f>
        <v>333.03893522198246</v>
      </c>
    </row>
    <row r="56" spans="1:22" ht="15" x14ac:dyDescent="0.25">
      <c r="A56" t="s">
        <v>101</v>
      </c>
      <c r="B56" t="s">
        <v>102</v>
      </c>
      <c r="C56" t="s">
        <v>118</v>
      </c>
      <c r="D56" t="s">
        <v>119</v>
      </c>
      <c r="E56" t="s">
        <v>129</v>
      </c>
      <c r="F56" t="s">
        <v>130</v>
      </c>
      <c r="G56" s="4">
        <v>18549.013586595214</v>
      </c>
      <c r="H56" s="7">
        <v>2</v>
      </c>
      <c r="I56" s="5">
        <v>1236.6009057730143</v>
      </c>
      <c r="J56" s="5">
        <v>1236.6009057730143</v>
      </c>
      <c r="K56" s="8">
        <v>2473.2018115460287</v>
      </c>
      <c r="L56" s="5">
        <v>1654.500165524727</v>
      </c>
      <c r="M56" s="7">
        <v>3</v>
      </c>
      <c r="N56" s="5">
        <v>220.60002206996359</v>
      </c>
      <c r="O56" s="5">
        <v>330.90003310494541</v>
      </c>
      <c r="P56" s="5">
        <v>551.50005517490899</v>
      </c>
      <c r="Q56" s="5">
        <v>30822.686607421474</v>
      </c>
      <c r="R56" s="5">
        <v>3</v>
      </c>
      <c r="S56" s="5">
        <v>2516.1376822384873</v>
      </c>
      <c r="T56" s="5">
        <v>5032.2753644769746</v>
      </c>
      <c r="U56" s="5">
        <v>7548.4130467154619</v>
      </c>
      <c r="V56" s="26">
        <f>SUM(sev_pin_hlp[[#This Row],[Total IDPs PiN]],sev_pin_hlp[[#This Row],[Total Returnees PiN]],sev_pin_hlp[[#This Row],[Total HC PiN]])</f>
        <v>10573.114913436399</v>
      </c>
    </row>
    <row r="57" spans="1:22" ht="15" x14ac:dyDescent="0.25">
      <c r="A57" t="s">
        <v>101</v>
      </c>
      <c r="B57" t="s">
        <v>102</v>
      </c>
      <c r="C57" t="s">
        <v>118</v>
      </c>
      <c r="D57" t="s">
        <v>119</v>
      </c>
      <c r="E57" t="s">
        <v>131</v>
      </c>
      <c r="F57" t="s">
        <v>132</v>
      </c>
      <c r="G57" s="4">
        <v>149.49932150575464</v>
      </c>
      <c r="H57" s="7">
        <v>2</v>
      </c>
      <c r="I57" s="5">
        <v>0</v>
      </c>
      <c r="J57" s="5">
        <v>0</v>
      </c>
      <c r="K57" s="8">
        <v>0</v>
      </c>
      <c r="L57" s="5">
        <v>1099.4743868422374</v>
      </c>
      <c r="M57" s="7">
        <v>2</v>
      </c>
      <c r="N57" s="5">
        <v>0</v>
      </c>
      <c r="O57" s="5">
        <v>0</v>
      </c>
      <c r="P57" s="5">
        <v>0</v>
      </c>
      <c r="Q57" s="5">
        <v>21085.593323114037</v>
      </c>
      <c r="R57" s="5">
        <v>2</v>
      </c>
      <c r="S57" s="5">
        <v>0</v>
      </c>
      <c r="T57" s="5">
        <v>0</v>
      </c>
      <c r="U57" s="5">
        <v>0</v>
      </c>
      <c r="V57" s="26">
        <f>SUM(sev_pin_hlp[[#This Row],[Total IDPs PiN]],sev_pin_hlp[[#This Row],[Total Returnees PiN]],sev_pin_hlp[[#This Row],[Total HC PiN]])</f>
        <v>0</v>
      </c>
    </row>
    <row r="58" spans="1:22" ht="15" x14ac:dyDescent="0.25">
      <c r="A58" t="s">
        <v>101</v>
      </c>
      <c r="B58" t="s">
        <v>102</v>
      </c>
      <c r="C58" t="s">
        <v>133</v>
      </c>
      <c r="D58" t="s">
        <v>134</v>
      </c>
      <c r="E58" t="s">
        <v>135</v>
      </c>
      <c r="F58" t="s">
        <v>134</v>
      </c>
      <c r="G58" s="4">
        <v>4393.5432183128751</v>
      </c>
      <c r="H58" s="7">
        <v>2</v>
      </c>
      <c r="I58" s="5">
        <v>0</v>
      </c>
      <c r="J58" s="5">
        <v>0</v>
      </c>
      <c r="K58" s="8">
        <v>0</v>
      </c>
      <c r="L58" s="5">
        <v>754.18901655723676</v>
      </c>
      <c r="M58" s="7">
        <v>2</v>
      </c>
      <c r="N58" s="5">
        <v>0</v>
      </c>
      <c r="O58" s="5">
        <v>0</v>
      </c>
      <c r="P58" s="5">
        <v>0</v>
      </c>
      <c r="Q58" s="5">
        <v>30514.489318084499</v>
      </c>
      <c r="R58" s="5">
        <v>2</v>
      </c>
      <c r="S58" s="5">
        <v>0</v>
      </c>
      <c r="T58" s="5">
        <v>0</v>
      </c>
      <c r="U58" s="5">
        <v>0</v>
      </c>
      <c r="V58" s="26">
        <f>SUM(sev_pin_hlp[[#This Row],[Total IDPs PiN]],sev_pin_hlp[[#This Row],[Total Returnees PiN]],sev_pin_hlp[[#This Row],[Total HC PiN]])</f>
        <v>0</v>
      </c>
    </row>
    <row r="59" spans="1:22" ht="15" x14ac:dyDescent="0.25">
      <c r="A59" t="s">
        <v>101</v>
      </c>
      <c r="B59" t="s">
        <v>102</v>
      </c>
      <c r="C59" t="s">
        <v>133</v>
      </c>
      <c r="D59" t="s">
        <v>134</v>
      </c>
      <c r="E59" t="s">
        <v>136</v>
      </c>
      <c r="F59" t="s">
        <v>137</v>
      </c>
      <c r="G59" s="4">
        <v>243.99447194189111</v>
      </c>
      <c r="H59" s="7">
        <v>2</v>
      </c>
      <c r="I59" s="5">
        <v>0</v>
      </c>
      <c r="J59" s="5">
        <v>0</v>
      </c>
      <c r="K59" s="8">
        <v>0</v>
      </c>
      <c r="L59" s="5">
        <v>570.18917529086571</v>
      </c>
      <c r="M59" s="7">
        <v>3</v>
      </c>
      <c r="N59" s="5">
        <v>0</v>
      </c>
      <c r="O59" s="5">
        <v>190.06305843028855</v>
      </c>
      <c r="P59" s="5">
        <v>190.06305843028855</v>
      </c>
      <c r="Q59" s="5">
        <v>20937.917593366332</v>
      </c>
      <c r="R59" s="5">
        <v>3</v>
      </c>
      <c r="S59" s="5">
        <v>0</v>
      </c>
      <c r="T59" s="5">
        <v>6023.2365679546974</v>
      </c>
      <c r="U59" s="5">
        <v>6023.2365679546974</v>
      </c>
      <c r="V59" s="26">
        <f>SUM(sev_pin_hlp[[#This Row],[Total IDPs PiN]],sev_pin_hlp[[#This Row],[Total Returnees PiN]],sev_pin_hlp[[#This Row],[Total HC PiN]])</f>
        <v>6213.2996263849864</v>
      </c>
    </row>
    <row r="60" spans="1:22" ht="15" x14ac:dyDescent="0.25">
      <c r="A60" t="s">
        <v>101</v>
      </c>
      <c r="B60" t="s">
        <v>102</v>
      </c>
      <c r="C60" t="s">
        <v>133</v>
      </c>
      <c r="D60" t="s">
        <v>134</v>
      </c>
      <c r="E60" t="s">
        <v>138</v>
      </c>
      <c r="F60" t="s">
        <v>139</v>
      </c>
      <c r="G60" s="4">
        <v>18.075387336399007</v>
      </c>
      <c r="H60" s="7">
        <v>2</v>
      </c>
      <c r="I60" s="5">
        <v>0</v>
      </c>
      <c r="J60" s="5">
        <v>0</v>
      </c>
      <c r="K60" s="8">
        <v>0</v>
      </c>
      <c r="L60" s="5">
        <v>415.43659356207991</v>
      </c>
      <c r="M60" s="7">
        <v>2</v>
      </c>
      <c r="N60" s="5">
        <v>0</v>
      </c>
      <c r="O60" s="5">
        <v>0</v>
      </c>
      <c r="P60" s="5">
        <v>0</v>
      </c>
      <c r="Q60" s="5">
        <v>8122.4271453837982</v>
      </c>
      <c r="R60" s="5">
        <v>2</v>
      </c>
      <c r="S60" s="5">
        <v>0</v>
      </c>
      <c r="T60" s="5">
        <v>0</v>
      </c>
      <c r="U60" s="5">
        <v>0</v>
      </c>
      <c r="V60" s="26">
        <f>SUM(sev_pin_hlp[[#This Row],[Total IDPs PiN]],sev_pin_hlp[[#This Row],[Total Returnees PiN]],sev_pin_hlp[[#This Row],[Total HC PiN]])</f>
        <v>0</v>
      </c>
    </row>
    <row r="61" spans="1:22" ht="15" x14ac:dyDescent="0.25">
      <c r="A61" t="s">
        <v>101</v>
      </c>
      <c r="B61" t="s">
        <v>102</v>
      </c>
      <c r="C61" t="s">
        <v>133</v>
      </c>
      <c r="D61" t="s">
        <v>134</v>
      </c>
      <c r="E61" t="s">
        <v>140</v>
      </c>
      <c r="F61" t="s">
        <v>141</v>
      </c>
      <c r="G61" s="4">
        <v>6922.6441693678062</v>
      </c>
      <c r="H61" s="7">
        <v>3</v>
      </c>
      <c r="I61" s="5">
        <v>329.64972235084787</v>
      </c>
      <c r="J61" s="5">
        <v>1318.5988894033915</v>
      </c>
      <c r="K61" s="8">
        <v>1648.2486117542394</v>
      </c>
      <c r="L61" s="5">
        <v>1981.8891631147749</v>
      </c>
      <c r="M61" s="7">
        <v>3</v>
      </c>
      <c r="N61" s="5">
        <v>0</v>
      </c>
      <c r="O61" s="5">
        <v>990.94458155738744</v>
      </c>
      <c r="P61" s="5">
        <v>990.94458155738744</v>
      </c>
      <c r="Q61" s="5">
        <v>15976.705234680074</v>
      </c>
      <c r="R61" s="5">
        <v>3</v>
      </c>
      <c r="S61" s="5">
        <v>295.8649117533347</v>
      </c>
      <c r="T61" s="5">
        <v>4437.973676300021</v>
      </c>
      <c r="U61" s="5">
        <v>4733.838588053356</v>
      </c>
      <c r="V61" s="26">
        <f>SUM(sev_pin_hlp[[#This Row],[Total IDPs PiN]],sev_pin_hlp[[#This Row],[Total Returnees PiN]],sev_pin_hlp[[#This Row],[Total HC PiN]])</f>
        <v>7373.0317813649826</v>
      </c>
    </row>
    <row r="62" spans="1:22" ht="15" x14ac:dyDescent="0.25">
      <c r="A62" t="s">
        <v>101</v>
      </c>
      <c r="B62" t="s">
        <v>102</v>
      </c>
      <c r="C62" t="s">
        <v>142</v>
      </c>
      <c r="D62" t="s">
        <v>143</v>
      </c>
      <c r="E62" t="s">
        <v>144</v>
      </c>
      <c r="F62" t="s">
        <v>143</v>
      </c>
      <c r="G62" s="4">
        <v>137379.2593464822</v>
      </c>
      <c r="H62" s="7">
        <v>2</v>
      </c>
      <c r="I62" s="5">
        <v>0</v>
      </c>
      <c r="J62" s="5">
        <v>0</v>
      </c>
      <c r="K62" s="8">
        <v>0</v>
      </c>
      <c r="L62" s="5">
        <v>868.56884741935357</v>
      </c>
      <c r="M62" s="7">
        <v>2</v>
      </c>
      <c r="N62" s="5">
        <v>0</v>
      </c>
      <c r="O62" s="5">
        <v>0</v>
      </c>
      <c r="P62" s="5">
        <v>0</v>
      </c>
      <c r="Q62" s="5">
        <v>41562.041369339291</v>
      </c>
      <c r="R62" s="5">
        <v>2</v>
      </c>
      <c r="S62" s="5">
        <v>0</v>
      </c>
      <c r="T62" s="5">
        <v>0</v>
      </c>
      <c r="U62" s="5">
        <v>0</v>
      </c>
      <c r="V62" s="26">
        <f>SUM(sev_pin_hlp[[#This Row],[Total IDPs PiN]],sev_pin_hlp[[#This Row],[Total Returnees PiN]],sev_pin_hlp[[#This Row],[Total HC PiN]])</f>
        <v>0</v>
      </c>
    </row>
    <row r="63" spans="1:22" ht="15" x14ac:dyDescent="0.25">
      <c r="A63" t="s">
        <v>101</v>
      </c>
      <c r="B63" t="s">
        <v>102</v>
      </c>
      <c r="C63" t="s">
        <v>142</v>
      </c>
      <c r="D63" t="s">
        <v>143</v>
      </c>
      <c r="E63" t="s">
        <v>145</v>
      </c>
      <c r="F63" t="s">
        <v>146</v>
      </c>
      <c r="G63" s="4">
        <v>246.46837802954252</v>
      </c>
      <c r="H63" s="7">
        <v>2</v>
      </c>
      <c r="I63" s="5">
        <v>0</v>
      </c>
      <c r="J63" s="5">
        <v>0</v>
      </c>
      <c r="K63" s="8">
        <v>0</v>
      </c>
      <c r="L63" s="5">
        <v>582.65362828051047</v>
      </c>
      <c r="M63" s="7">
        <v>2</v>
      </c>
      <c r="N63" s="5">
        <v>0</v>
      </c>
      <c r="O63" s="5">
        <v>0</v>
      </c>
      <c r="P63" s="5">
        <v>0</v>
      </c>
      <c r="Q63" s="5">
        <v>8346.0136096371716</v>
      </c>
      <c r="R63" s="5">
        <v>2</v>
      </c>
      <c r="S63" s="5">
        <v>352.64846237903544</v>
      </c>
      <c r="T63" s="5">
        <v>470.1979498387139</v>
      </c>
      <c r="U63" s="5">
        <v>822.84641221774928</v>
      </c>
      <c r="V63" s="26">
        <f>SUM(sev_pin_hlp[[#This Row],[Total IDPs PiN]],sev_pin_hlp[[#This Row],[Total Returnees PiN]],sev_pin_hlp[[#This Row],[Total HC PiN]])</f>
        <v>822.84641221774928</v>
      </c>
    </row>
    <row r="64" spans="1:22" ht="15" x14ac:dyDescent="0.25">
      <c r="A64" t="s">
        <v>101</v>
      </c>
      <c r="B64" t="s">
        <v>102</v>
      </c>
      <c r="C64" t="s">
        <v>142</v>
      </c>
      <c r="D64" t="s">
        <v>143</v>
      </c>
      <c r="E64" t="s">
        <v>147</v>
      </c>
      <c r="F64" t="s">
        <v>148</v>
      </c>
      <c r="G64" s="4">
        <v>99.867751631741655</v>
      </c>
      <c r="H64" s="7">
        <v>5</v>
      </c>
      <c r="I64" s="5">
        <v>37.450406861903119</v>
      </c>
      <c r="J64" s="5">
        <v>62.417344769838536</v>
      </c>
      <c r="K64" s="8">
        <v>99.867751631741655</v>
      </c>
      <c r="L64" s="5">
        <v>949.88920474063889</v>
      </c>
      <c r="M64" s="7">
        <v>5</v>
      </c>
      <c r="N64" s="5">
        <v>474.94460237031944</v>
      </c>
      <c r="O64" s="5">
        <v>474.94460237031944</v>
      </c>
      <c r="P64" s="5">
        <v>949.88920474063889</v>
      </c>
      <c r="Q64" s="5">
        <v>6736.251563036757</v>
      </c>
      <c r="R64" s="5">
        <v>5</v>
      </c>
      <c r="S64" s="5">
        <v>2694.5006252147032</v>
      </c>
      <c r="T64" s="5">
        <v>2694.5006252147032</v>
      </c>
      <c r="U64" s="5">
        <v>5389.0012504294064</v>
      </c>
      <c r="V64" s="26">
        <f>SUM(sev_pin_hlp[[#This Row],[Total IDPs PiN]],sev_pin_hlp[[#This Row],[Total Returnees PiN]],sev_pin_hlp[[#This Row],[Total HC PiN]])</f>
        <v>6438.7582068017873</v>
      </c>
    </row>
    <row r="65" spans="1:22" ht="15" x14ac:dyDescent="0.25">
      <c r="A65" t="s">
        <v>101</v>
      </c>
      <c r="B65" t="s">
        <v>102</v>
      </c>
      <c r="C65" t="s">
        <v>149</v>
      </c>
      <c r="D65" t="s">
        <v>150</v>
      </c>
      <c r="E65" t="s">
        <v>151</v>
      </c>
      <c r="F65" t="s">
        <v>150</v>
      </c>
      <c r="G65" s="4">
        <v>10959.827344525142</v>
      </c>
      <c r="H65" s="7">
        <v>3</v>
      </c>
      <c r="I65" s="5">
        <v>876.78618756201138</v>
      </c>
      <c r="J65" s="5">
        <v>7452.6825942770965</v>
      </c>
      <c r="K65" s="8">
        <v>8329.4687818391085</v>
      </c>
      <c r="L65" s="5">
        <v>8983.0171197629352</v>
      </c>
      <c r="M65" s="7">
        <v>2</v>
      </c>
      <c r="N65" s="5">
        <v>0</v>
      </c>
      <c r="O65" s="5">
        <v>0</v>
      </c>
      <c r="P65" s="5">
        <v>0</v>
      </c>
      <c r="Q65" s="5">
        <v>21407.967924752949</v>
      </c>
      <c r="R65" s="5">
        <v>3</v>
      </c>
      <c r="S65" s="5">
        <v>445.99933176568641</v>
      </c>
      <c r="T65" s="5">
        <v>9811.9852988451021</v>
      </c>
      <c r="U65" s="5">
        <v>10257.984630610788</v>
      </c>
      <c r="V65" s="26">
        <f>SUM(sev_pin_hlp[[#This Row],[Total IDPs PiN]],sev_pin_hlp[[#This Row],[Total Returnees PiN]],sev_pin_hlp[[#This Row],[Total HC PiN]])</f>
        <v>18587.453412449897</v>
      </c>
    </row>
    <row r="66" spans="1:22" ht="15" x14ac:dyDescent="0.25">
      <c r="A66" t="s">
        <v>101</v>
      </c>
      <c r="B66" t="s">
        <v>102</v>
      </c>
      <c r="C66" t="s">
        <v>149</v>
      </c>
      <c r="D66" t="s">
        <v>150</v>
      </c>
      <c r="E66" t="s">
        <v>152</v>
      </c>
      <c r="F66" t="s">
        <v>153</v>
      </c>
      <c r="G66" s="4">
        <v>831.66774989716168</v>
      </c>
      <c r="H66" s="7">
        <v>5</v>
      </c>
      <c r="I66" s="5">
        <v>499.00064993829699</v>
      </c>
      <c r="J66" s="5">
        <v>332.6670999588647</v>
      </c>
      <c r="K66" s="8">
        <v>831.66774989716168</v>
      </c>
      <c r="L66" s="5">
        <v>2987.3720074043604</v>
      </c>
      <c r="M66" s="7">
        <v>5</v>
      </c>
      <c r="N66" s="5">
        <v>2987.3720074043604</v>
      </c>
      <c r="O66" s="5">
        <v>0</v>
      </c>
      <c r="P66" s="5">
        <v>2987.3720074043604</v>
      </c>
      <c r="Q66" s="5">
        <v>2881.4660633484164</v>
      </c>
      <c r="R66" s="5">
        <v>5</v>
      </c>
      <c r="S66" s="5">
        <v>1530.7788461538462</v>
      </c>
      <c r="T66" s="5">
        <v>1260.6414027149322</v>
      </c>
      <c r="U66" s="5">
        <v>2791.4202488687783</v>
      </c>
      <c r="V66" s="26">
        <f>SUM(sev_pin_hlp[[#This Row],[Total IDPs PiN]],sev_pin_hlp[[#This Row],[Total Returnees PiN]],sev_pin_hlp[[#This Row],[Total HC PiN]])</f>
        <v>6610.4600061703004</v>
      </c>
    </row>
    <row r="67" spans="1:22" ht="15" x14ac:dyDescent="0.25">
      <c r="A67" t="s">
        <v>101</v>
      </c>
      <c r="B67" t="s">
        <v>102</v>
      </c>
      <c r="C67" t="s">
        <v>154</v>
      </c>
      <c r="D67" t="s">
        <v>155</v>
      </c>
      <c r="E67" t="s">
        <v>156</v>
      </c>
      <c r="F67" t="s">
        <v>155</v>
      </c>
      <c r="G67" s="4">
        <v>16162.409192119529</v>
      </c>
      <c r="H67" s="7">
        <v>2</v>
      </c>
      <c r="I67" s="5">
        <v>0</v>
      </c>
      <c r="J67" s="5">
        <v>0</v>
      </c>
      <c r="K67" s="8">
        <v>0</v>
      </c>
      <c r="L67" s="5">
        <v>16911.905518973952</v>
      </c>
      <c r="M67" s="7">
        <v>2</v>
      </c>
      <c r="N67" s="5">
        <v>0</v>
      </c>
      <c r="O67" s="5">
        <v>0</v>
      </c>
      <c r="P67" s="5">
        <v>0</v>
      </c>
      <c r="Q67" s="5">
        <v>22401.506338754465</v>
      </c>
      <c r="R67" s="5">
        <v>3</v>
      </c>
      <c r="S67" s="5">
        <v>4392.4522232851896</v>
      </c>
      <c r="T67" s="5">
        <v>3513.9617786281515</v>
      </c>
      <c r="U67" s="5">
        <v>7906.4140019133411</v>
      </c>
      <c r="V67" s="26">
        <f>SUM(sev_pin_hlp[[#This Row],[Total IDPs PiN]],sev_pin_hlp[[#This Row],[Total Returnees PiN]],sev_pin_hlp[[#This Row],[Total HC PiN]])</f>
        <v>7906.4140019133411</v>
      </c>
    </row>
    <row r="68" spans="1:22" ht="15" x14ac:dyDescent="0.25">
      <c r="A68" t="s">
        <v>101</v>
      </c>
      <c r="B68" t="s">
        <v>102</v>
      </c>
      <c r="C68" t="s">
        <v>154</v>
      </c>
      <c r="D68" t="s">
        <v>155</v>
      </c>
      <c r="E68" t="s">
        <v>157</v>
      </c>
      <c r="F68" t="s">
        <v>158</v>
      </c>
      <c r="G68" s="4">
        <v>5960.3418274016349</v>
      </c>
      <c r="H68" s="7">
        <v>2</v>
      </c>
      <c r="I68" s="5">
        <v>0</v>
      </c>
      <c r="J68" s="5">
        <v>541.84925703651231</v>
      </c>
      <c r="K68" s="8">
        <v>541.84925703651231</v>
      </c>
      <c r="L68" s="5">
        <v>767.46081697811996</v>
      </c>
      <c r="M68" s="7">
        <v>5</v>
      </c>
      <c r="N68" s="5">
        <v>383.73040848905998</v>
      </c>
      <c r="O68" s="5">
        <v>383.73040848905998</v>
      </c>
      <c r="P68" s="5">
        <v>767.46081697811996</v>
      </c>
      <c r="Q68" s="5">
        <v>27771.207891820828</v>
      </c>
      <c r="R68" s="5">
        <v>3</v>
      </c>
      <c r="S68" s="5">
        <v>1157.1336621592011</v>
      </c>
      <c r="T68" s="5">
        <v>5014.2458693565386</v>
      </c>
      <c r="U68" s="5">
        <v>6171.3795315157395</v>
      </c>
      <c r="V68" s="26">
        <f>SUM(sev_pin_hlp[[#This Row],[Total IDPs PiN]],sev_pin_hlp[[#This Row],[Total Returnees PiN]],sev_pin_hlp[[#This Row],[Total HC PiN]])</f>
        <v>7480.6896055303714</v>
      </c>
    </row>
    <row r="69" spans="1:22" ht="15" x14ac:dyDescent="0.25">
      <c r="A69" t="s">
        <v>101</v>
      </c>
      <c r="B69" t="s">
        <v>102</v>
      </c>
      <c r="C69" t="s">
        <v>159</v>
      </c>
      <c r="D69" t="s">
        <v>160</v>
      </c>
      <c r="E69" t="s">
        <v>161</v>
      </c>
      <c r="F69" t="s">
        <v>160</v>
      </c>
      <c r="G69" s="4">
        <v>1811.883608104082</v>
      </c>
      <c r="H69" s="7">
        <v>2</v>
      </c>
      <c r="I69" s="5">
        <v>0</v>
      </c>
      <c r="J69" s="5">
        <v>0</v>
      </c>
      <c r="K69" s="8">
        <v>0</v>
      </c>
      <c r="L69" s="5">
        <v>6711.5847936736518</v>
      </c>
      <c r="M69" s="7">
        <v>2</v>
      </c>
      <c r="N69" s="5">
        <v>0</v>
      </c>
      <c r="O69" s="5">
        <v>0</v>
      </c>
      <c r="P69" s="5">
        <v>0</v>
      </c>
      <c r="Q69" s="5">
        <v>16302.185773165162</v>
      </c>
      <c r="R69" s="5">
        <v>2</v>
      </c>
      <c r="S69" s="5">
        <v>0</v>
      </c>
      <c r="T69" s="5">
        <v>258.76485354230414</v>
      </c>
      <c r="U69" s="5">
        <v>258.76485354230414</v>
      </c>
      <c r="V69" s="26">
        <f>SUM(sev_pin_hlp[[#This Row],[Total IDPs PiN]],sev_pin_hlp[[#This Row],[Total Returnees PiN]],sev_pin_hlp[[#This Row],[Total HC PiN]])</f>
        <v>258.76485354230414</v>
      </c>
    </row>
    <row r="70" spans="1:22" ht="15" x14ac:dyDescent="0.25">
      <c r="A70" t="s">
        <v>101</v>
      </c>
      <c r="B70" t="s">
        <v>102</v>
      </c>
      <c r="C70" t="s">
        <v>159</v>
      </c>
      <c r="D70" t="s">
        <v>160</v>
      </c>
      <c r="E70" t="s">
        <v>162</v>
      </c>
      <c r="F70" t="s">
        <v>163</v>
      </c>
      <c r="G70" s="4">
        <v>5903.2784129119036</v>
      </c>
      <c r="H70" s="7">
        <v>2</v>
      </c>
      <c r="I70" s="5">
        <v>0</v>
      </c>
      <c r="J70" s="5">
        <v>0</v>
      </c>
      <c r="K70" s="8">
        <v>0</v>
      </c>
      <c r="L70" s="5">
        <v>460.43764710827168</v>
      </c>
      <c r="M70" s="7">
        <v>3</v>
      </c>
      <c r="N70" s="5">
        <v>0</v>
      </c>
      <c r="O70" s="5">
        <v>460.43764710827168</v>
      </c>
      <c r="P70" s="5">
        <v>460.43764710827168</v>
      </c>
      <c r="Q70" s="5">
        <v>9406.6190316072625</v>
      </c>
      <c r="R70" s="5">
        <v>2</v>
      </c>
      <c r="S70" s="5">
        <v>171.02943693831386</v>
      </c>
      <c r="T70" s="5">
        <v>171.02943693831386</v>
      </c>
      <c r="U70" s="5">
        <v>342.05887387662773</v>
      </c>
      <c r="V70" s="26">
        <f>SUM(sev_pin_hlp[[#This Row],[Total IDPs PiN]],sev_pin_hlp[[#This Row],[Total Returnees PiN]],sev_pin_hlp[[#This Row],[Total HC PiN]])</f>
        <v>802.49652098489946</v>
      </c>
    </row>
    <row r="71" spans="1:22" ht="15" x14ac:dyDescent="0.25">
      <c r="A71" t="s">
        <v>101</v>
      </c>
      <c r="B71" t="s">
        <v>102</v>
      </c>
      <c r="C71" t="s">
        <v>159</v>
      </c>
      <c r="D71" t="s">
        <v>160</v>
      </c>
      <c r="E71" t="s">
        <v>164</v>
      </c>
      <c r="F71" t="s">
        <v>165</v>
      </c>
      <c r="G71" s="4">
        <v>786.5944834918198</v>
      </c>
      <c r="H71" s="7">
        <v>2</v>
      </c>
      <c r="I71" s="5">
        <v>0</v>
      </c>
      <c r="J71" s="5">
        <v>0</v>
      </c>
      <c r="K71" s="8">
        <v>0</v>
      </c>
      <c r="L71" s="5">
        <v>794.82603508357465</v>
      </c>
      <c r="M71" s="7">
        <v>2</v>
      </c>
      <c r="N71" s="5">
        <v>0</v>
      </c>
      <c r="O71" s="5">
        <v>0</v>
      </c>
      <c r="P71" s="5">
        <v>0</v>
      </c>
      <c r="Q71" s="5">
        <v>8569.35694288583</v>
      </c>
      <c r="R71" s="5">
        <v>2</v>
      </c>
      <c r="S71" s="5">
        <v>0</v>
      </c>
      <c r="T71" s="5">
        <v>0</v>
      </c>
      <c r="U71" s="5">
        <v>0</v>
      </c>
      <c r="V71" s="26">
        <f>SUM(sev_pin_hlp[[#This Row],[Total IDPs PiN]],sev_pin_hlp[[#This Row],[Total Returnees PiN]],sev_pin_hlp[[#This Row],[Total HC PiN]])</f>
        <v>0</v>
      </c>
    </row>
    <row r="72" spans="1:22" ht="15" x14ac:dyDescent="0.25">
      <c r="A72" t="s">
        <v>101</v>
      </c>
      <c r="B72" t="s">
        <v>102</v>
      </c>
      <c r="C72" t="s">
        <v>159</v>
      </c>
      <c r="D72" t="s">
        <v>160</v>
      </c>
      <c r="E72" t="s">
        <v>166</v>
      </c>
      <c r="F72" t="s">
        <v>167</v>
      </c>
      <c r="G72" s="4">
        <v>831.28214873171157</v>
      </c>
      <c r="H72" s="7">
        <v>2</v>
      </c>
      <c r="I72" s="5">
        <v>0</v>
      </c>
      <c r="J72" s="5">
        <v>0</v>
      </c>
      <c r="K72" s="8">
        <v>0</v>
      </c>
      <c r="L72" s="5">
        <v>2732.3767422733968</v>
      </c>
      <c r="M72" s="7">
        <v>2</v>
      </c>
      <c r="N72" s="5">
        <v>0</v>
      </c>
      <c r="O72" s="5">
        <v>0</v>
      </c>
      <c r="P72" s="5">
        <v>0</v>
      </c>
      <c r="Q72" s="5">
        <v>18366.296528439096</v>
      </c>
      <c r="R72" s="5">
        <v>2</v>
      </c>
      <c r="S72" s="5">
        <v>0</v>
      </c>
      <c r="T72" s="5">
        <v>0</v>
      </c>
      <c r="U72" s="5">
        <v>0</v>
      </c>
      <c r="V72" s="26">
        <f>SUM(sev_pin_hlp[[#This Row],[Total IDPs PiN]],sev_pin_hlp[[#This Row],[Total Returnees PiN]],sev_pin_hlp[[#This Row],[Total HC PiN]])</f>
        <v>0</v>
      </c>
    </row>
    <row r="73" spans="1:22" ht="15" x14ac:dyDescent="0.25">
      <c r="A73" t="s">
        <v>101</v>
      </c>
      <c r="B73" t="s">
        <v>102</v>
      </c>
      <c r="C73" t="s">
        <v>159</v>
      </c>
      <c r="D73" t="s">
        <v>160</v>
      </c>
      <c r="E73" t="s">
        <v>168</v>
      </c>
      <c r="F73" t="s">
        <v>169</v>
      </c>
      <c r="G73" s="4">
        <v>203.97287488061127</v>
      </c>
      <c r="H73" s="7">
        <v>2</v>
      </c>
      <c r="I73" s="5">
        <v>0</v>
      </c>
      <c r="J73" s="5">
        <v>0</v>
      </c>
      <c r="K73" s="8">
        <v>0</v>
      </c>
      <c r="L73" s="5">
        <v>473.94278892072589</v>
      </c>
      <c r="M73" s="7">
        <v>2</v>
      </c>
      <c r="N73" s="5">
        <v>0</v>
      </c>
      <c r="O73" s="5">
        <v>0</v>
      </c>
      <c r="P73" s="5">
        <v>0</v>
      </c>
      <c r="Q73" s="5">
        <v>9560.4989684813754</v>
      </c>
      <c r="R73" s="5">
        <v>2</v>
      </c>
      <c r="S73" s="5">
        <v>0</v>
      </c>
      <c r="T73" s="5">
        <v>0</v>
      </c>
      <c r="U73" s="5">
        <v>0</v>
      </c>
      <c r="V73" s="26">
        <f>SUM(sev_pin_hlp[[#This Row],[Total IDPs PiN]],sev_pin_hlp[[#This Row],[Total Returnees PiN]],sev_pin_hlp[[#This Row],[Total HC PiN]])</f>
        <v>0</v>
      </c>
    </row>
    <row r="74" spans="1:22" ht="15" x14ac:dyDescent="0.25">
      <c r="A74" t="s">
        <v>101</v>
      </c>
      <c r="B74" t="s">
        <v>102</v>
      </c>
      <c r="C74" t="s">
        <v>170</v>
      </c>
      <c r="D74" t="s">
        <v>171</v>
      </c>
      <c r="E74" t="s">
        <v>172</v>
      </c>
      <c r="F74" t="s">
        <v>171</v>
      </c>
      <c r="G74" s="4">
        <v>105388.16550545135</v>
      </c>
      <c r="H74" s="7">
        <v>5</v>
      </c>
      <c r="I74" s="5">
        <v>48478.556132507576</v>
      </c>
      <c r="J74" s="5">
        <v>42155.266202180494</v>
      </c>
      <c r="K74" s="8">
        <v>90633.82233468807</v>
      </c>
      <c r="L74" s="5">
        <v>11471.877293177216</v>
      </c>
      <c r="M74" s="7">
        <v>5</v>
      </c>
      <c r="N74" s="5">
        <v>7647.918195451477</v>
      </c>
      <c r="O74" s="5">
        <v>3823.9590977257385</v>
      </c>
      <c r="P74" s="5">
        <v>11471.877293177215</v>
      </c>
      <c r="Q74" s="5">
        <v>102509.48909255196</v>
      </c>
      <c r="R74" s="5">
        <v>5</v>
      </c>
      <c r="S74" s="5">
        <v>57284.714492896681</v>
      </c>
      <c r="T74" s="5">
        <v>27134.864759793167</v>
      </c>
      <c r="U74" s="5">
        <v>84419.579252689844</v>
      </c>
      <c r="V74" s="26">
        <f>SUM(sev_pin_hlp[[#This Row],[Total IDPs PiN]],sev_pin_hlp[[#This Row],[Total Returnees PiN]],sev_pin_hlp[[#This Row],[Total HC PiN]])</f>
        <v>186525.27888055512</v>
      </c>
    </row>
    <row r="75" spans="1:22" ht="15" x14ac:dyDescent="0.25">
      <c r="A75" t="s">
        <v>101</v>
      </c>
      <c r="B75" t="s">
        <v>102</v>
      </c>
      <c r="C75" t="s">
        <v>170</v>
      </c>
      <c r="D75" t="s">
        <v>171</v>
      </c>
      <c r="E75" t="s">
        <v>173</v>
      </c>
      <c r="F75" t="s">
        <v>174</v>
      </c>
      <c r="G75" s="4">
        <v>5.8035396127806145</v>
      </c>
      <c r="H75" s="7">
        <v>2</v>
      </c>
      <c r="I75" s="5">
        <v>0</v>
      </c>
      <c r="J75" s="5">
        <v>0</v>
      </c>
      <c r="K75" s="8">
        <v>0</v>
      </c>
      <c r="L75" s="5">
        <v>161.56990141346952</v>
      </c>
      <c r="M75" s="7">
        <v>2</v>
      </c>
      <c r="N75" s="5">
        <v>0</v>
      </c>
      <c r="O75" s="5">
        <v>0</v>
      </c>
      <c r="P75" s="5">
        <v>0</v>
      </c>
      <c r="Q75" s="5">
        <v>5250.5634279605656</v>
      </c>
      <c r="R75" s="5">
        <v>2</v>
      </c>
      <c r="S75" s="5">
        <v>0</v>
      </c>
      <c r="T75" s="5">
        <v>0</v>
      </c>
      <c r="U75" s="5">
        <v>0</v>
      </c>
      <c r="V75" s="26">
        <f>SUM(sev_pin_hlp[[#This Row],[Total IDPs PiN]],sev_pin_hlp[[#This Row],[Total Returnees PiN]],sev_pin_hlp[[#This Row],[Total HC PiN]])</f>
        <v>0</v>
      </c>
    </row>
    <row r="76" spans="1:22" ht="15" x14ac:dyDescent="0.25">
      <c r="A76" t="s">
        <v>101</v>
      </c>
      <c r="B76" t="s">
        <v>102</v>
      </c>
      <c r="C76" t="s">
        <v>170</v>
      </c>
      <c r="D76" t="s">
        <v>171</v>
      </c>
      <c r="E76" t="s">
        <v>175</v>
      </c>
      <c r="F76" t="s">
        <v>176</v>
      </c>
      <c r="G76" s="4">
        <v>259.29448541982123</v>
      </c>
      <c r="H76" s="7">
        <v>2</v>
      </c>
      <c r="I76" s="5">
        <v>0</v>
      </c>
      <c r="J76" s="5">
        <v>0</v>
      </c>
      <c r="K76" s="8">
        <v>0</v>
      </c>
      <c r="L76" s="5">
        <v>1021.9748123544832</v>
      </c>
      <c r="M76" s="7">
        <v>2</v>
      </c>
      <c r="N76" s="5">
        <v>0</v>
      </c>
      <c r="O76" s="5">
        <v>0</v>
      </c>
      <c r="P76" s="5">
        <v>0</v>
      </c>
      <c r="Q76" s="5">
        <v>37212.194851755972</v>
      </c>
      <c r="R76" s="5">
        <v>2</v>
      </c>
      <c r="S76" s="5">
        <v>0</v>
      </c>
      <c r="T76" s="5">
        <v>0</v>
      </c>
      <c r="U76" s="5">
        <v>0</v>
      </c>
      <c r="V76" s="26">
        <f>SUM(sev_pin_hlp[[#This Row],[Total IDPs PiN]],sev_pin_hlp[[#This Row],[Total Returnees PiN]],sev_pin_hlp[[#This Row],[Total HC PiN]])</f>
        <v>0</v>
      </c>
    </row>
    <row r="77" spans="1:22" ht="15" x14ac:dyDescent="0.25">
      <c r="A77" t="s">
        <v>101</v>
      </c>
      <c r="B77" t="s">
        <v>102</v>
      </c>
      <c r="C77" t="s">
        <v>177</v>
      </c>
      <c r="D77" t="s">
        <v>178</v>
      </c>
      <c r="E77" t="s">
        <v>179</v>
      </c>
      <c r="F77" t="s">
        <v>180</v>
      </c>
      <c r="G77" s="4">
        <v>2454.2744609570409</v>
      </c>
      <c r="H77" s="7">
        <v>2</v>
      </c>
      <c r="I77" s="5">
        <v>0</v>
      </c>
      <c r="J77" s="5">
        <v>0</v>
      </c>
      <c r="K77" s="8">
        <v>0</v>
      </c>
      <c r="L77" s="5">
        <v>6681.9420289193577</v>
      </c>
      <c r="M77" s="7">
        <v>2</v>
      </c>
      <c r="N77" s="5">
        <v>0</v>
      </c>
      <c r="O77" s="5">
        <v>0</v>
      </c>
      <c r="P77" s="5">
        <v>0</v>
      </c>
      <c r="Q77" s="5">
        <v>57473.792224271085</v>
      </c>
      <c r="R77" s="5">
        <v>2</v>
      </c>
      <c r="S77" s="5">
        <v>0</v>
      </c>
      <c r="T77" s="5">
        <v>0</v>
      </c>
      <c r="U77" s="5">
        <v>0</v>
      </c>
      <c r="V77" s="26">
        <f>SUM(sev_pin_hlp[[#This Row],[Total IDPs PiN]],sev_pin_hlp[[#This Row],[Total Returnees PiN]],sev_pin_hlp[[#This Row],[Total HC PiN]])</f>
        <v>0</v>
      </c>
    </row>
    <row r="78" spans="1:22" ht="15" x14ac:dyDescent="0.25">
      <c r="A78" t="s">
        <v>101</v>
      </c>
      <c r="B78" t="s">
        <v>102</v>
      </c>
      <c r="C78" t="s">
        <v>177</v>
      </c>
      <c r="D78" t="s">
        <v>178</v>
      </c>
      <c r="E78" t="s">
        <v>181</v>
      </c>
      <c r="F78" t="s">
        <v>182</v>
      </c>
      <c r="G78" s="4">
        <v>12857.330300102201</v>
      </c>
      <c r="H78" s="7">
        <v>2</v>
      </c>
      <c r="I78" s="5">
        <v>383.80090448066238</v>
      </c>
      <c r="J78" s="5">
        <v>191.90045224033119</v>
      </c>
      <c r="K78" s="8">
        <v>575.70135672099354</v>
      </c>
      <c r="L78" s="5">
        <v>43.544708724333368</v>
      </c>
      <c r="M78" s="7">
        <v>2</v>
      </c>
      <c r="N78" s="5">
        <v>0</v>
      </c>
      <c r="O78" s="5">
        <v>0</v>
      </c>
      <c r="P78" s="5">
        <v>0</v>
      </c>
      <c r="Q78" s="5">
        <v>21249.672693486944</v>
      </c>
      <c r="R78" s="5">
        <v>2</v>
      </c>
      <c r="S78" s="5">
        <v>0</v>
      </c>
      <c r="T78" s="5">
        <v>2124.967269348695</v>
      </c>
      <c r="U78" s="5">
        <v>2124.967269348695</v>
      </c>
      <c r="V78" s="26">
        <f>SUM(sev_pin_hlp[[#This Row],[Total IDPs PiN]],sev_pin_hlp[[#This Row],[Total Returnees PiN]],sev_pin_hlp[[#This Row],[Total HC PiN]])</f>
        <v>2700.6686260696888</v>
      </c>
    </row>
    <row r="79" spans="1:22" ht="15" x14ac:dyDescent="0.25">
      <c r="A79" t="s">
        <v>101</v>
      </c>
      <c r="B79" t="s">
        <v>102</v>
      </c>
      <c r="C79" t="s">
        <v>177</v>
      </c>
      <c r="D79" t="s">
        <v>178</v>
      </c>
      <c r="E79" t="s">
        <v>183</v>
      </c>
      <c r="F79" t="s">
        <v>184</v>
      </c>
      <c r="G79" s="4">
        <v>0</v>
      </c>
      <c r="H79" s="7">
        <v>2</v>
      </c>
      <c r="I79" s="5">
        <v>0</v>
      </c>
      <c r="J79" s="5">
        <v>0</v>
      </c>
      <c r="K79" s="8">
        <v>0</v>
      </c>
      <c r="L79" s="5">
        <v>1259.5789283128165</v>
      </c>
      <c r="M79" s="7">
        <v>5</v>
      </c>
      <c r="N79" s="5">
        <v>314.89473207820413</v>
      </c>
      <c r="O79" s="5">
        <v>629.78946415640826</v>
      </c>
      <c r="P79" s="5">
        <v>944.68419623461239</v>
      </c>
      <c r="Q79" s="5">
        <v>392.06173062997834</v>
      </c>
      <c r="R79" s="5">
        <v>5</v>
      </c>
      <c r="S79" s="5">
        <v>213.85185307089725</v>
      </c>
      <c r="T79" s="5">
        <v>100.98559728347927</v>
      </c>
      <c r="U79" s="5">
        <v>314.83745035437653</v>
      </c>
      <c r="V79" s="26">
        <f>SUM(sev_pin_hlp[[#This Row],[Total IDPs PiN]],sev_pin_hlp[[#This Row],[Total Returnees PiN]],sev_pin_hlp[[#This Row],[Total HC PiN]])</f>
        <v>1259.5216465889889</v>
      </c>
    </row>
    <row r="80" spans="1:22" ht="15" x14ac:dyDescent="0.25">
      <c r="A80" t="s">
        <v>185</v>
      </c>
      <c r="B80" t="s">
        <v>186</v>
      </c>
      <c r="C80" t="s">
        <v>187</v>
      </c>
      <c r="D80" t="s">
        <v>186</v>
      </c>
      <c r="E80" t="s">
        <v>188</v>
      </c>
      <c r="F80" t="s">
        <v>186</v>
      </c>
      <c r="G80" s="4">
        <v>72062.532273017103</v>
      </c>
      <c r="H80" s="7">
        <v>2</v>
      </c>
      <c r="I80" s="5">
        <v>0</v>
      </c>
      <c r="J80" s="5">
        <v>1162.2989076293077</v>
      </c>
      <c r="K80" s="8">
        <v>1162.2989076293077</v>
      </c>
      <c r="L80" s="5">
        <v>91331.591085746331</v>
      </c>
      <c r="M80" s="7">
        <v>2</v>
      </c>
      <c r="N80" s="5">
        <v>8562.3366642887231</v>
      </c>
      <c r="O80" s="5">
        <v>2854.1122214295742</v>
      </c>
      <c r="P80" s="5">
        <v>11416.448885718297</v>
      </c>
      <c r="Q80" s="5">
        <v>257874.63770287935</v>
      </c>
      <c r="R80" s="5">
        <v>2</v>
      </c>
      <c r="S80" s="5">
        <v>4604.9042446942767</v>
      </c>
      <c r="T80" s="5">
        <v>9209.8084893885534</v>
      </c>
      <c r="U80" s="5">
        <v>13814.71273408283</v>
      </c>
      <c r="V80" s="26">
        <f>SUM(sev_pin_hlp[[#This Row],[Total IDPs PiN]],sev_pin_hlp[[#This Row],[Total Returnees PiN]],sev_pin_hlp[[#This Row],[Total HC PiN]])</f>
        <v>26393.460527430434</v>
      </c>
    </row>
    <row r="81" spans="1:22" ht="15" x14ac:dyDescent="0.25">
      <c r="A81" t="s">
        <v>185</v>
      </c>
      <c r="B81" t="s">
        <v>186</v>
      </c>
      <c r="C81" t="s">
        <v>187</v>
      </c>
      <c r="D81" t="s">
        <v>186</v>
      </c>
      <c r="E81" t="s">
        <v>189</v>
      </c>
      <c r="F81" t="s">
        <v>190</v>
      </c>
      <c r="G81" s="4">
        <v>121.0415753350821</v>
      </c>
      <c r="H81" s="7">
        <v>2</v>
      </c>
      <c r="I81" s="5">
        <v>0</v>
      </c>
      <c r="J81" s="5">
        <v>0</v>
      </c>
      <c r="K81" s="8">
        <v>0</v>
      </c>
      <c r="L81" s="5">
        <v>7241.4164061470647</v>
      </c>
      <c r="M81" s="7">
        <v>2</v>
      </c>
      <c r="N81" s="5">
        <v>0</v>
      </c>
      <c r="O81" s="5">
        <v>0</v>
      </c>
      <c r="P81" s="5">
        <v>0</v>
      </c>
      <c r="Q81" s="5">
        <v>43604.302152430915</v>
      </c>
      <c r="R81" s="5">
        <v>2</v>
      </c>
      <c r="S81" s="5">
        <v>0</v>
      </c>
      <c r="T81" s="5">
        <v>0</v>
      </c>
      <c r="U81" s="5">
        <v>0</v>
      </c>
      <c r="V81" s="26">
        <f>SUM(sev_pin_hlp[[#This Row],[Total IDPs PiN]],sev_pin_hlp[[#This Row],[Total Returnees PiN]],sev_pin_hlp[[#This Row],[Total HC PiN]])</f>
        <v>0</v>
      </c>
    </row>
    <row r="82" spans="1:22" ht="15" x14ac:dyDescent="0.25">
      <c r="A82" t="s">
        <v>185</v>
      </c>
      <c r="B82" t="s">
        <v>186</v>
      </c>
      <c r="C82" t="s">
        <v>187</v>
      </c>
      <c r="D82" t="s">
        <v>186</v>
      </c>
      <c r="E82" t="s">
        <v>191</v>
      </c>
      <c r="F82" t="s">
        <v>192</v>
      </c>
      <c r="G82" s="4">
        <v>2251.0756881553102</v>
      </c>
      <c r="H82" s="7">
        <v>3</v>
      </c>
      <c r="I82" s="5">
        <v>0</v>
      </c>
      <c r="J82" s="5">
        <v>450.21513763106208</v>
      </c>
      <c r="K82" s="8">
        <v>450.21513763106208</v>
      </c>
      <c r="L82" s="5">
        <v>961.27258157095844</v>
      </c>
      <c r="M82" s="7">
        <v>2</v>
      </c>
      <c r="N82" s="5">
        <v>0</v>
      </c>
      <c r="O82" s="5">
        <v>0</v>
      </c>
      <c r="P82" s="5">
        <v>0</v>
      </c>
      <c r="Q82" s="5">
        <v>46316.906719559171</v>
      </c>
      <c r="R82" s="5">
        <v>2</v>
      </c>
      <c r="S82" s="5">
        <v>1304.7015977340611</v>
      </c>
      <c r="T82" s="5">
        <v>3261.753994335153</v>
      </c>
      <c r="U82" s="5">
        <v>4566.4555920692146</v>
      </c>
      <c r="V82" s="26">
        <f>SUM(sev_pin_hlp[[#This Row],[Total IDPs PiN]],sev_pin_hlp[[#This Row],[Total Returnees PiN]],sev_pin_hlp[[#This Row],[Total HC PiN]])</f>
        <v>5016.6707297002768</v>
      </c>
    </row>
    <row r="83" spans="1:22" ht="15" x14ac:dyDescent="0.25">
      <c r="A83" t="s">
        <v>185</v>
      </c>
      <c r="B83" t="s">
        <v>186</v>
      </c>
      <c r="C83" t="s">
        <v>187</v>
      </c>
      <c r="D83" t="s">
        <v>186</v>
      </c>
      <c r="E83" t="s">
        <v>193</v>
      </c>
      <c r="F83" t="s">
        <v>194</v>
      </c>
      <c r="G83" s="4">
        <v>255.47250679489861</v>
      </c>
      <c r="H83" s="7">
        <v>2</v>
      </c>
      <c r="I83" s="5">
        <v>0</v>
      </c>
      <c r="J83" s="5">
        <v>0</v>
      </c>
      <c r="K83" s="8">
        <v>0</v>
      </c>
      <c r="L83" s="5">
        <v>554.45246557749169</v>
      </c>
      <c r="M83" s="7">
        <v>2</v>
      </c>
      <c r="N83" s="5">
        <v>0</v>
      </c>
      <c r="O83" s="5">
        <v>0</v>
      </c>
      <c r="P83" s="5">
        <v>0</v>
      </c>
      <c r="Q83" s="5">
        <v>20175.493682984379</v>
      </c>
      <c r="R83" s="5">
        <v>2</v>
      </c>
      <c r="S83" s="5">
        <v>560.43038008289943</v>
      </c>
      <c r="T83" s="5">
        <v>280.21519004144972</v>
      </c>
      <c r="U83" s="5">
        <v>840.64557012434921</v>
      </c>
      <c r="V83" s="26">
        <f>SUM(sev_pin_hlp[[#This Row],[Total IDPs PiN]],sev_pin_hlp[[#This Row],[Total Returnees PiN]],sev_pin_hlp[[#This Row],[Total HC PiN]])</f>
        <v>840.64557012434921</v>
      </c>
    </row>
    <row r="84" spans="1:22" ht="15" x14ac:dyDescent="0.25">
      <c r="A84" t="s">
        <v>185</v>
      </c>
      <c r="B84" t="s">
        <v>186</v>
      </c>
      <c r="C84" t="s">
        <v>187</v>
      </c>
      <c r="D84" t="s">
        <v>186</v>
      </c>
      <c r="E84" t="s">
        <v>195</v>
      </c>
      <c r="F84" t="s">
        <v>196</v>
      </c>
      <c r="G84" s="4">
        <v>100.3249248496994</v>
      </c>
      <c r="H84" s="7">
        <v>2</v>
      </c>
      <c r="I84" s="5">
        <v>0</v>
      </c>
      <c r="J84" s="5">
        <v>0</v>
      </c>
      <c r="K84" s="8">
        <v>0</v>
      </c>
      <c r="L84" s="5">
        <v>2481.0903682364728</v>
      </c>
      <c r="M84" s="7">
        <v>2</v>
      </c>
      <c r="N84" s="5">
        <v>0</v>
      </c>
      <c r="O84" s="5">
        <v>0</v>
      </c>
      <c r="P84" s="5">
        <v>0</v>
      </c>
      <c r="Q84" s="5">
        <v>9516.1843687374749</v>
      </c>
      <c r="R84" s="5">
        <v>2</v>
      </c>
      <c r="S84" s="5">
        <v>0</v>
      </c>
      <c r="T84" s="5">
        <v>0</v>
      </c>
      <c r="U84" s="5">
        <v>0</v>
      </c>
      <c r="V84" s="26">
        <f>SUM(sev_pin_hlp[[#This Row],[Total IDPs PiN]],sev_pin_hlp[[#This Row],[Total Returnees PiN]],sev_pin_hlp[[#This Row],[Total HC PiN]])</f>
        <v>0</v>
      </c>
    </row>
    <row r="85" spans="1:22" ht="15" x14ac:dyDescent="0.25">
      <c r="A85" t="s">
        <v>185</v>
      </c>
      <c r="B85" t="s">
        <v>186</v>
      </c>
      <c r="C85" t="s">
        <v>187</v>
      </c>
      <c r="D85" t="s">
        <v>186</v>
      </c>
      <c r="E85" t="s">
        <v>197</v>
      </c>
      <c r="F85" t="s">
        <v>198</v>
      </c>
      <c r="G85" s="4">
        <v>1208.5874001878819</v>
      </c>
      <c r="H85" s="7">
        <v>5</v>
      </c>
      <c r="I85" s="5">
        <v>604.29370009394097</v>
      </c>
      <c r="J85" s="5">
        <v>0</v>
      </c>
      <c r="K85" s="8">
        <v>604.29370009394097</v>
      </c>
      <c r="L85" s="5">
        <v>775.29892359480209</v>
      </c>
      <c r="M85" s="7">
        <v>2</v>
      </c>
      <c r="N85" s="5">
        <v>0</v>
      </c>
      <c r="O85" s="5">
        <v>0</v>
      </c>
      <c r="P85" s="5">
        <v>0</v>
      </c>
      <c r="Q85" s="5">
        <v>14077.798027242838</v>
      </c>
      <c r="R85" s="5">
        <v>5</v>
      </c>
      <c r="S85" s="5">
        <v>7659.9783383527201</v>
      </c>
      <c r="T85" s="5">
        <v>0</v>
      </c>
      <c r="U85" s="5">
        <v>7659.9783383527201</v>
      </c>
      <c r="V85" s="26">
        <f>SUM(sev_pin_hlp[[#This Row],[Total IDPs PiN]],sev_pin_hlp[[#This Row],[Total Returnees PiN]],sev_pin_hlp[[#This Row],[Total HC PiN]])</f>
        <v>8264.2720384466611</v>
      </c>
    </row>
    <row r="86" spans="1:22" ht="15" x14ac:dyDescent="0.25">
      <c r="A86" t="s">
        <v>185</v>
      </c>
      <c r="B86" t="s">
        <v>186</v>
      </c>
      <c r="C86" t="s">
        <v>187</v>
      </c>
      <c r="D86" t="s">
        <v>186</v>
      </c>
      <c r="E86" t="s">
        <v>199</v>
      </c>
      <c r="F86" t="s">
        <v>200</v>
      </c>
      <c r="G86" s="4">
        <v>694.89889665719909</v>
      </c>
      <c r="H86" s="7">
        <v>2</v>
      </c>
      <c r="I86" s="5">
        <v>0</v>
      </c>
      <c r="J86" s="5">
        <v>0</v>
      </c>
      <c r="K86" s="8">
        <v>0</v>
      </c>
      <c r="L86" s="5">
        <v>13465.439985252349</v>
      </c>
      <c r="M86" s="7">
        <v>2</v>
      </c>
      <c r="N86" s="5">
        <v>585.45391240227605</v>
      </c>
      <c r="O86" s="5">
        <v>292.72695620113802</v>
      </c>
      <c r="P86" s="5">
        <v>878.18086860341407</v>
      </c>
      <c r="Q86" s="5">
        <v>10397.572446471488</v>
      </c>
      <c r="R86" s="5">
        <v>2</v>
      </c>
      <c r="S86" s="5">
        <v>0</v>
      </c>
      <c r="T86" s="5">
        <v>0</v>
      </c>
      <c r="U86" s="5">
        <v>0</v>
      </c>
      <c r="V86" s="26">
        <f>SUM(sev_pin_hlp[[#This Row],[Total IDPs PiN]],sev_pin_hlp[[#This Row],[Total Returnees PiN]],sev_pin_hlp[[#This Row],[Total HC PiN]])</f>
        <v>878.18086860341407</v>
      </c>
    </row>
    <row r="87" spans="1:22" ht="15" x14ac:dyDescent="0.25">
      <c r="A87" t="s">
        <v>185</v>
      </c>
      <c r="B87" t="s">
        <v>186</v>
      </c>
      <c r="C87" t="s">
        <v>187</v>
      </c>
      <c r="D87" t="s">
        <v>186</v>
      </c>
      <c r="E87" t="s">
        <v>201</v>
      </c>
      <c r="F87" t="s">
        <v>202</v>
      </c>
      <c r="G87" s="4">
        <v>0</v>
      </c>
      <c r="H87" s="7">
        <v>2</v>
      </c>
      <c r="I87" s="5">
        <v>0</v>
      </c>
      <c r="J87" s="5">
        <v>0</v>
      </c>
      <c r="K87" s="8">
        <v>0</v>
      </c>
      <c r="L87" s="5">
        <v>2029.0368292682926</v>
      </c>
      <c r="M87" s="7">
        <v>3</v>
      </c>
      <c r="N87" s="5">
        <v>63.407400914634145</v>
      </c>
      <c r="O87" s="5">
        <v>760.88881097560977</v>
      </c>
      <c r="P87" s="5">
        <v>824.29621189024397</v>
      </c>
      <c r="Q87" s="5">
        <v>2663.405243902439</v>
      </c>
      <c r="R87" s="5">
        <v>3</v>
      </c>
      <c r="S87" s="5">
        <v>61.939656834940443</v>
      </c>
      <c r="T87" s="5">
        <v>1238.7931366988089</v>
      </c>
      <c r="U87" s="5">
        <v>1300.7327935337494</v>
      </c>
      <c r="V87" s="26">
        <f>SUM(sev_pin_hlp[[#This Row],[Total IDPs PiN]],sev_pin_hlp[[#This Row],[Total Returnees PiN]],sev_pin_hlp[[#This Row],[Total HC PiN]])</f>
        <v>2125.0290054239931</v>
      </c>
    </row>
    <row r="88" spans="1:22" ht="15" x14ac:dyDescent="0.25">
      <c r="A88" t="s">
        <v>185</v>
      </c>
      <c r="B88" t="s">
        <v>186</v>
      </c>
      <c r="C88" t="s">
        <v>187</v>
      </c>
      <c r="D88" t="s">
        <v>186</v>
      </c>
      <c r="E88" t="s">
        <v>203</v>
      </c>
      <c r="F88" t="s">
        <v>204</v>
      </c>
      <c r="G88" s="4">
        <v>1602.738052113875</v>
      </c>
      <c r="H88" s="7">
        <v>2</v>
      </c>
      <c r="I88" s="5">
        <v>0</v>
      </c>
      <c r="J88" s="5">
        <v>0</v>
      </c>
      <c r="K88" s="8">
        <v>0</v>
      </c>
      <c r="L88" s="5">
        <v>1166.2577567861533</v>
      </c>
      <c r="M88" s="7">
        <v>2</v>
      </c>
      <c r="N88" s="5">
        <v>0</v>
      </c>
      <c r="O88" s="5">
        <v>0</v>
      </c>
      <c r="P88" s="5">
        <v>0</v>
      </c>
      <c r="Q88" s="5">
        <v>29487.414839685996</v>
      </c>
      <c r="R88" s="5">
        <v>2</v>
      </c>
      <c r="S88" s="5">
        <v>0</v>
      </c>
      <c r="T88" s="5">
        <v>433.63845352479404</v>
      </c>
      <c r="U88" s="5">
        <v>433.63845352479404</v>
      </c>
      <c r="V88" s="26">
        <f>SUM(sev_pin_hlp[[#This Row],[Total IDPs PiN]],sev_pin_hlp[[#This Row],[Total Returnees PiN]],sev_pin_hlp[[#This Row],[Total HC PiN]])</f>
        <v>433.63845352479404</v>
      </c>
    </row>
    <row r="89" spans="1:22" ht="15" x14ac:dyDescent="0.25">
      <c r="A89" t="s">
        <v>185</v>
      </c>
      <c r="B89" t="s">
        <v>186</v>
      </c>
      <c r="C89" t="s">
        <v>187</v>
      </c>
      <c r="D89" t="s">
        <v>186</v>
      </c>
      <c r="E89" t="s">
        <v>205</v>
      </c>
      <c r="F89" t="s">
        <v>206</v>
      </c>
      <c r="G89" s="4">
        <v>139.38947959040536</v>
      </c>
      <c r="H89" s="7">
        <v>2</v>
      </c>
      <c r="I89" s="5">
        <v>0</v>
      </c>
      <c r="J89" s="5">
        <v>0</v>
      </c>
      <c r="K89" s="8">
        <v>0</v>
      </c>
      <c r="L89" s="5">
        <v>163.53003226258943</v>
      </c>
      <c r="M89" s="7">
        <v>2</v>
      </c>
      <c r="N89" s="5">
        <v>0</v>
      </c>
      <c r="O89" s="5">
        <v>0</v>
      </c>
      <c r="P89" s="5">
        <v>0</v>
      </c>
      <c r="Q89" s="5">
        <v>3920.2610464300742</v>
      </c>
      <c r="R89" s="5">
        <v>2</v>
      </c>
      <c r="S89" s="5">
        <v>0</v>
      </c>
      <c r="T89" s="5">
        <v>0</v>
      </c>
      <c r="U89" s="5">
        <v>0</v>
      </c>
      <c r="V89" s="26">
        <f>SUM(sev_pin_hlp[[#This Row],[Total IDPs PiN]],sev_pin_hlp[[#This Row],[Total Returnees PiN]],sev_pin_hlp[[#This Row],[Total HC PiN]])</f>
        <v>0</v>
      </c>
    </row>
    <row r="90" spans="1:22" ht="15" x14ac:dyDescent="0.25">
      <c r="A90" t="s">
        <v>185</v>
      </c>
      <c r="B90" t="s">
        <v>186</v>
      </c>
      <c r="C90" t="s">
        <v>187</v>
      </c>
      <c r="D90" t="s">
        <v>186</v>
      </c>
      <c r="E90" t="s">
        <v>207</v>
      </c>
      <c r="F90" t="s">
        <v>208</v>
      </c>
      <c r="G90" s="4">
        <v>1735.0429879113967</v>
      </c>
      <c r="H90" s="7">
        <v>2</v>
      </c>
      <c r="I90" s="5">
        <v>0</v>
      </c>
      <c r="J90" s="5">
        <v>0</v>
      </c>
      <c r="K90" s="8">
        <v>0</v>
      </c>
      <c r="L90" s="5">
        <v>0</v>
      </c>
      <c r="M90" s="7">
        <v>2</v>
      </c>
      <c r="N90" s="5">
        <v>0</v>
      </c>
      <c r="O90" s="5">
        <v>0</v>
      </c>
      <c r="P90" s="5">
        <v>0</v>
      </c>
      <c r="Q90" s="5">
        <v>26478.425232338759</v>
      </c>
      <c r="R90" s="5">
        <v>4</v>
      </c>
      <c r="S90" s="5">
        <v>5367.2483579065056</v>
      </c>
      <c r="T90" s="5">
        <v>3220.3490147439034</v>
      </c>
      <c r="U90" s="5">
        <v>8587.5973726504089</v>
      </c>
      <c r="V90" s="26">
        <f>SUM(sev_pin_hlp[[#This Row],[Total IDPs PiN]],sev_pin_hlp[[#This Row],[Total Returnees PiN]],sev_pin_hlp[[#This Row],[Total HC PiN]])</f>
        <v>8587.5973726504089</v>
      </c>
    </row>
    <row r="91" spans="1:22" ht="15" x14ac:dyDescent="0.25">
      <c r="A91" t="s">
        <v>185</v>
      </c>
      <c r="B91" t="s">
        <v>186</v>
      </c>
      <c r="C91" t="s">
        <v>187</v>
      </c>
      <c r="D91" t="s">
        <v>186</v>
      </c>
      <c r="E91" t="s">
        <v>209</v>
      </c>
      <c r="F91" t="s">
        <v>210</v>
      </c>
      <c r="G91" s="4">
        <v>1781.7950388900567</v>
      </c>
      <c r="H91" s="7">
        <v>2</v>
      </c>
      <c r="I91" s="5">
        <v>0</v>
      </c>
      <c r="J91" s="5">
        <v>0</v>
      </c>
      <c r="K91" s="8">
        <v>0</v>
      </c>
      <c r="L91" s="5">
        <v>286.75921198834794</v>
      </c>
      <c r="M91" s="7">
        <v>2</v>
      </c>
      <c r="N91" s="5">
        <v>0</v>
      </c>
      <c r="O91" s="5">
        <v>0</v>
      </c>
      <c r="P91" s="5">
        <v>0</v>
      </c>
      <c r="Q91" s="5">
        <v>19950.145893270066</v>
      </c>
      <c r="R91" s="5">
        <v>4</v>
      </c>
      <c r="S91" s="5">
        <v>6200.7210208812376</v>
      </c>
      <c r="T91" s="5">
        <v>7548.7038515075928</v>
      </c>
      <c r="U91" s="5">
        <v>13749.42487238883</v>
      </c>
      <c r="V91" s="26">
        <f>SUM(sev_pin_hlp[[#This Row],[Total IDPs PiN]],sev_pin_hlp[[#This Row],[Total Returnees PiN]],sev_pin_hlp[[#This Row],[Total HC PiN]])</f>
        <v>13749.42487238883</v>
      </c>
    </row>
    <row r="92" spans="1:22" ht="15" x14ac:dyDescent="0.25">
      <c r="A92" t="s">
        <v>185</v>
      </c>
      <c r="B92" t="s">
        <v>186</v>
      </c>
      <c r="C92" t="s">
        <v>211</v>
      </c>
      <c r="D92" t="s">
        <v>212</v>
      </c>
      <c r="E92" t="s">
        <v>213</v>
      </c>
      <c r="F92" t="s">
        <v>212</v>
      </c>
      <c r="G92" s="4">
        <v>5697.0028095733605</v>
      </c>
      <c r="H92" s="7">
        <v>2</v>
      </c>
      <c r="I92" s="5">
        <v>0</v>
      </c>
      <c r="J92" s="5">
        <v>0</v>
      </c>
      <c r="K92" s="8">
        <v>0</v>
      </c>
      <c r="L92" s="5">
        <v>17624.959767287866</v>
      </c>
      <c r="M92" s="7">
        <v>2</v>
      </c>
      <c r="N92" s="5">
        <v>0</v>
      </c>
      <c r="O92" s="5">
        <v>0</v>
      </c>
      <c r="P92" s="5">
        <v>0</v>
      </c>
      <c r="Q92" s="5">
        <v>34567.039825938889</v>
      </c>
      <c r="R92" s="5">
        <v>2</v>
      </c>
      <c r="S92" s="5">
        <v>0</v>
      </c>
      <c r="T92" s="5">
        <v>0</v>
      </c>
      <c r="U92" s="5">
        <v>0</v>
      </c>
      <c r="V92" s="26">
        <f>SUM(sev_pin_hlp[[#This Row],[Total IDPs PiN]],sev_pin_hlp[[#This Row],[Total Returnees PiN]],sev_pin_hlp[[#This Row],[Total HC PiN]])</f>
        <v>0</v>
      </c>
    </row>
    <row r="93" spans="1:22" ht="15" x14ac:dyDescent="0.25">
      <c r="A93" t="s">
        <v>185</v>
      </c>
      <c r="B93" t="s">
        <v>186</v>
      </c>
      <c r="C93" t="s">
        <v>214</v>
      </c>
      <c r="D93" t="s">
        <v>215</v>
      </c>
      <c r="E93" t="s">
        <v>216</v>
      </c>
      <c r="F93" t="s">
        <v>215</v>
      </c>
      <c r="G93" s="4">
        <v>1313.9033664236783</v>
      </c>
      <c r="H93" s="7">
        <v>2</v>
      </c>
      <c r="I93" s="5">
        <v>0</v>
      </c>
      <c r="J93" s="5">
        <v>0</v>
      </c>
      <c r="K93" s="8">
        <v>0</v>
      </c>
      <c r="L93" s="5">
        <v>5776.0086276054062</v>
      </c>
      <c r="M93" s="7">
        <v>5</v>
      </c>
      <c r="N93" s="5">
        <v>1925.3362092018019</v>
      </c>
      <c r="O93" s="5">
        <v>0</v>
      </c>
      <c r="P93" s="5">
        <v>1925.3362092018019</v>
      </c>
      <c r="Q93" s="5">
        <v>22882.365181874797</v>
      </c>
      <c r="R93" s="5">
        <v>2</v>
      </c>
      <c r="S93" s="5">
        <v>644.57366709506471</v>
      </c>
      <c r="T93" s="5">
        <v>1289.1473341901294</v>
      </c>
      <c r="U93" s="5">
        <v>1933.7210012851942</v>
      </c>
      <c r="V93" s="26">
        <f>SUM(sev_pin_hlp[[#This Row],[Total IDPs PiN]],sev_pin_hlp[[#This Row],[Total Returnees PiN]],sev_pin_hlp[[#This Row],[Total HC PiN]])</f>
        <v>3859.0572104869962</v>
      </c>
    </row>
    <row r="94" spans="1:22" ht="15" x14ac:dyDescent="0.25">
      <c r="A94" t="s">
        <v>185</v>
      </c>
      <c r="B94" t="s">
        <v>186</v>
      </c>
      <c r="C94" t="s">
        <v>214</v>
      </c>
      <c r="D94" t="s">
        <v>215</v>
      </c>
      <c r="E94" t="s">
        <v>217</v>
      </c>
      <c r="F94" t="s">
        <v>218</v>
      </c>
      <c r="G94" s="4">
        <v>0</v>
      </c>
      <c r="H94" s="7">
        <v>2</v>
      </c>
      <c r="I94" s="5">
        <v>0</v>
      </c>
      <c r="J94" s="5">
        <v>0</v>
      </c>
      <c r="K94" s="8">
        <v>0</v>
      </c>
      <c r="L94" s="5">
        <v>1.9416886004719551</v>
      </c>
      <c r="M94" s="7">
        <v>2</v>
      </c>
      <c r="N94" s="5">
        <v>0</v>
      </c>
      <c r="O94" s="5">
        <v>0</v>
      </c>
      <c r="P94" s="5">
        <v>0</v>
      </c>
      <c r="Q94" s="5">
        <v>28013.193000090763</v>
      </c>
      <c r="R94" s="5">
        <v>2</v>
      </c>
      <c r="S94" s="5">
        <v>1514.2266486535548</v>
      </c>
      <c r="T94" s="5">
        <v>0</v>
      </c>
      <c r="U94" s="5">
        <v>1514.2266486535548</v>
      </c>
      <c r="V94" s="26">
        <f>SUM(sev_pin_hlp[[#This Row],[Total IDPs PiN]],sev_pin_hlp[[#This Row],[Total Returnees PiN]],sev_pin_hlp[[#This Row],[Total HC PiN]])</f>
        <v>1514.2266486535548</v>
      </c>
    </row>
    <row r="95" spans="1:22" ht="15" x14ac:dyDescent="0.25">
      <c r="A95" t="s">
        <v>185</v>
      </c>
      <c r="B95" t="s">
        <v>186</v>
      </c>
      <c r="C95" t="s">
        <v>214</v>
      </c>
      <c r="D95" t="s">
        <v>215</v>
      </c>
      <c r="E95" t="s">
        <v>219</v>
      </c>
      <c r="F95" t="s">
        <v>220</v>
      </c>
      <c r="G95" s="4">
        <v>6201.8028602266595</v>
      </c>
      <c r="H95" s="7">
        <v>2</v>
      </c>
      <c r="I95" s="5">
        <v>0</v>
      </c>
      <c r="J95" s="5">
        <v>0</v>
      </c>
      <c r="K95" s="8">
        <v>0</v>
      </c>
      <c r="L95" s="5">
        <v>0</v>
      </c>
      <c r="M95" s="7">
        <v>2</v>
      </c>
      <c r="N95" s="5">
        <v>0</v>
      </c>
      <c r="O95" s="5">
        <v>0</v>
      </c>
      <c r="P95" s="5">
        <v>0</v>
      </c>
      <c r="Q95" s="5">
        <v>16769.333254182406</v>
      </c>
      <c r="R95" s="5">
        <v>2</v>
      </c>
      <c r="S95" s="5">
        <v>0</v>
      </c>
      <c r="T95" s="5">
        <v>0</v>
      </c>
      <c r="U95" s="5">
        <v>0</v>
      </c>
      <c r="V95" s="26">
        <f>SUM(sev_pin_hlp[[#This Row],[Total IDPs PiN]],sev_pin_hlp[[#This Row],[Total Returnees PiN]],sev_pin_hlp[[#This Row],[Total HC PiN]])</f>
        <v>0</v>
      </c>
    </row>
    <row r="96" spans="1:22" ht="15" x14ac:dyDescent="0.25">
      <c r="A96" t="s">
        <v>185</v>
      </c>
      <c r="B96" t="s">
        <v>186</v>
      </c>
      <c r="C96" t="s">
        <v>214</v>
      </c>
      <c r="D96" t="s">
        <v>215</v>
      </c>
      <c r="E96" t="s">
        <v>221</v>
      </c>
      <c r="F96" t="s">
        <v>222</v>
      </c>
      <c r="G96" s="4">
        <v>4018.754363143632</v>
      </c>
      <c r="H96" s="7">
        <v>2</v>
      </c>
      <c r="I96" s="5">
        <v>0</v>
      </c>
      <c r="J96" s="5">
        <v>0</v>
      </c>
      <c r="K96" s="8">
        <v>0</v>
      </c>
      <c r="L96" s="5">
        <v>2605.8947922312559</v>
      </c>
      <c r="M96" s="7">
        <v>2</v>
      </c>
      <c r="N96" s="5">
        <v>0</v>
      </c>
      <c r="O96" s="5">
        <v>0</v>
      </c>
      <c r="P96" s="5">
        <v>0</v>
      </c>
      <c r="Q96" s="5">
        <v>19525.641707317074</v>
      </c>
      <c r="R96" s="5">
        <v>2</v>
      </c>
      <c r="S96" s="5">
        <v>0</v>
      </c>
      <c r="T96" s="5">
        <v>0</v>
      </c>
      <c r="U96" s="5">
        <v>0</v>
      </c>
      <c r="V96" s="26">
        <f>SUM(sev_pin_hlp[[#This Row],[Total IDPs PiN]],sev_pin_hlp[[#This Row],[Total Returnees PiN]],sev_pin_hlp[[#This Row],[Total HC PiN]])</f>
        <v>0</v>
      </c>
    </row>
    <row r="97" spans="1:22" ht="15" x14ac:dyDescent="0.25">
      <c r="A97" t="s">
        <v>185</v>
      </c>
      <c r="B97" t="s">
        <v>186</v>
      </c>
      <c r="C97" t="s">
        <v>223</v>
      </c>
      <c r="D97" t="s">
        <v>224</v>
      </c>
      <c r="E97" t="s">
        <v>225</v>
      </c>
      <c r="F97" t="s">
        <v>224</v>
      </c>
      <c r="G97" s="4">
        <v>323.86271309111561</v>
      </c>
      <c r="H97" s="7">
        <v>2</v>
      </c>
      <c r="I97" s="5">
        <v>0</v>
      </c>
      <c r="J97" s="5">
        <v>0</v>
      </c>
      <c r="K97" s="8">
        <v>0</v>
      </c>
      <c r="L97" s="5">
        <v>12490.31067320647</v>
      </c>
      <c r="M97" s="7">
        <v>2</v>
      </c>
      <c r="N97" s="5">
        <v>0</v>
      </c>
      <c r="O97" s="5">
        <v>0</v>
      </c>
      <c r="P97" s="5">
        <v>0</v>
      </c>
      <c r="Q97" s="5">
        <v>34088.070286942289</v>
      </c>
      <c r="R97" s="5">
        <v>2</v>
      </c>
      <c r="S97" s="5">
        <v>0</v>
      </c>
      <c r="T97" s="5">
        <v>0</v>
      </c>
      <c r="U97" s="5">
        <v>0</v>
      </c>
      <c r="V97" s="26">
        <f>SUM(sev_pin_hlp[[#This Row],[Total IDPs PiN]],sev_pin_hlp[[#This Row],[Total Returnees PiN]],sev_pin_hlp[[#This Row],[Total HC PiN]])</f>
        <v>0</v>
      </c>
    </row>
    <row r="98" spans="1:22" ht="15" x14ac:dyDescent="0.25">
      <c r="A98" t="s">
        <v>185</v>
      </c>
      <c r="B98" t="s">
        <v>186</v>
      </c>
      <c r="C98" t="s">
        <v>223</v>
      </c>
      <c r="D98" t="s">
        <v>224</v>
      </c>
      <c r="E98" t="s">
        <v>226</v>
      </c>
      <c r="F98" t="s">
        <v>227</v>
      </c>
      <c r="G98" s="4">
        <v>641.61806513238412</v>
      </c>
      <c r="H98" s="7">
        <v>2</v>
      </c>
      <c r="I98" s="5">
        <v>0</v>
      </c>
      <c r="J98" s="5">
        <v>0</v>
      </c>
      <c r="K98" s="8">
        <v>0</v>
      </c>
      <c r="L98" s="5">
        <v>3566.4482055262029</v>
      </c>
      <c r="M98" s="7">
        <v>2</v>
      </c>
      <c r="N98" s="5">
        <v>0</v>
      </c>
      <c r="O98" s="5">
        <v>0</v>
      </c>
      <c r="P98" s="5">
        <v>0</v>
      </c>
      <c r="Q98" s="5">
        <v>57419.218877048443</v>
      </c>
      <c r="R98" s="5">
        <v>2</v>
      </c>
      <c r="S98" s="5">
        <v>0</v>
      </c>
      <c r="T98" s="5">
        <v>820.27455538640606</v>
      </c>
      <c r="U98" s="5">
        <v>820.27455538640606</v>
      </c>
      <c r="V98" s="26">
        <f>SUM(sev_pin_hlp[[#This Row],[Total IDPs PiN]],sev_pin_hlp[[#This Row],[Total Returnees PiN]],sev_pin_hlp[[#This Row],[Total HC PiN]])</f>
        <v>820.27455538640606</v>
      </c>
    </row>
    <row r="99" spans="1:22" ht="15" x14ac:dyDescent="0.25">
      <c r="A99" t="s">
        <v>185</v>
      </c>
      <c r="B99" t="s">
        <v>186</v>
      </c>
      <c r="C99" t="s">
        <v>228</v>
      </c>
      <c r="D99" t="s">
        <v>229</v>
      </c>
      <c r="E99" t="s">
        <v>230</v>
      </c>
      <c r="F99" t="s">
        <v>229</v>
      </c>
      <c r="G99" s="4">
        <v>0</v>
      </c>
      <c r="H99" s="7">
        <v>2</v>
      </c>
      <c r="I99" s="5">
        <v>0</v>
      </c>
      <c r="J99" s="5">
        <v>0</v>
      </c>
      <c r="K99" s="8">
        <v>0</v>
      </c>
      <c r="L99" s="5">
        <v>13214.665922302567</v>
      </c>
      <c r="M99" s="7">
        <v>2</v>
      </c>
      <c r="N99" s="5">
        <v>0</v>
      </c>
      <c r="O99" s="5">
        <v>0</v>
      </c>
      <c r="P99" s="5">
        <v>0</v>
      </c>
      <c r="Q99" s="5">
        <v>2962.1216078264565</v>
      </c>
      <c r="R99" s="5">
        <v>2</v>
      </c>
      <c r="S99" s="5">
        <v>0</v>
      </c>
      <c r="T99" s="5">
        <v>113.92775414717141</v>
      </c>
      <c r="U99" s="5">
        <v>113.92775414717141</v>
      </c>
      <c r="V99" s="26">
        <f>SUM(sev_pin_hlp[[#This Row],[Total IDPs PiN]],sev_pin_hlp[[#This Row],[Total Returnees PiN]],sev_pin_hlp[[#This Row],[Total HC PiN]])</f>
        <v>113.92775414717141</v>
      </c>
    </row>
    <row r="100" spans="1:22" ht="15" x14ac:dyDescent="0.25">
      <c r="A100" t="s">
        <v>185</v>
      </c>
      <c r="B100" t="s">
        <v>186</v>
      </c>
      <c r="C100" t="s">
        <v>228</v>
      </c>
      <c r="D100" t="s">
        <v>229</v>
      </c>
      <c r="E100" t="s">
        <v>231</v>
      </c>
      <c r="F100" t="s">
        <v>232</v>
      </c>
      <c r="G100" s="4">
        <v>0</v>
      </c>
      <c r="H100" s="7">
        <v>2</v>
      </c>
      <c r="I100" s="5">
        <v>0</v>
      </c>
      <c r="J100" s="5">
        <v>0</v>
      </c>
      <c r="K100" s="8">
        <v>0</v>
      </c>
      <c r="L100" s="5">
        <v>4081.8156097560982</v>
      </c>
      <c r="M100" s="7">
        <v>5</v>
      </c>
      <c r="N100" s="5">
        <v>3726.8751219512201</v>
      </c>
      <c r="O100" s="5">
        <v>118.31349593495936</v>
      </c>
      <c r="P100" s="5">
        <v>3845.1886178861796</v>
      </c>
      <c r="Q100" s="5">
        <v>2853.0002439024393</v>
      </c>
      <c r="R100" s="5">
        <v>5</v>
      </c>
      <c r="S100" s="5">
        <v>2853.0002439024393</v>
      </c>
      <c r="T100" s="5">
        <v>0</v>
      </c>
      <c r="U100" s="5">
        <v>2853.0002439024393</v>
      </c>
      <c r="V100" s="26">
        <f>SUM(sev_pin_hlp[[#This Row],[Total IDPs PiN]],sev_pin_hlp[[#This Row],[Total Returnees PiN]],sev_pin_hlp[[#This Row],[Total HC PiN]])</f>
        <v>6698.1888617886189</v>
      </c>
    </row>
    <row r="101" spans="1:22" ht="15" x14ac:dyDescent="0.25">
      <c r="A101" t="s">
        <v>185</v>
      </c>
      <c r="B101" t="s">
        <v>186</v>
      </c>
      <c r="C101" t="s">
        <v>233</v>
      </c>
      <c r="D101" t="s">
        <v>234</v>
      </c>
      <c r="E101" t="s">
        <v>235</v>
      </c>
      <c r="F101" t="s">
        <v>234</v>
      </c>
      <c r="G101" s="4">
        <v>277.91128781227553</v>
      </c>
      <c r="H101" s="7">
        <v>2</v>
      </c>
      <c r="I101" s="5">
        <v>0</v>
      </c>
      <c r="J101" s="5">
        <v>0</v>
      </c>
      <c r="K101" s="8">
        <v>0</v>
      </c>
      <c r="L101" s="5">
        <v>2667.3278663500678</v>
      </c>
      <c r="M101" s="7">
        <v>2</v>
      </c>
      <c r="N101" s="5">
        <v>0</v>
      </c>
      <c r="O101" s="5">
        <v>0</v>
      </c>
      <c r="P101" s="5">
        <v>0</v>
      </c>
      <c r="Q101" s="5">
        <v>28586</v>
      </c>
      <c r="R101" s="5">
        <v>2</v>
      </c>
      <c r="S101" s="5">
        <v>0</v>
      </c>
      <c r="T101" s="5">
        <v>0</v>
      </c>
      <c r="U101" s="5">
        <v>0</v>
      </c>
      <c r="V101" s="26">
        <f>SUM(sev_pin_hlp[[#This Row],[Total IDPs PiN]],sev_pin_hlp[[#This Row],[Total Returnees PiN]],sev_pin_hlp[[#This Row],[Total HC PiN]])</f>
        <v>0</v>
      </c>
    </row>
    <row r="102" spans="1:22" ht="15" x14ac:dyDescent="0.25">
      <c r="A102" t="s">
        <v>185</v>
      </c>
      <c r="B102" t="s">
        <v>186</v>
      </c>
      <c r="C102" t="s">
        <v>233</v>
      </c>
      <c r="D102" t="s">
        <v>234</v>
      </c>
      <c r="E102" t="s">
        <v>236</v>
      </c>
      <c r="F102" t="s">
        <v>237</v>
      </c>
      <c r="G102" s="4">
        <v>0</v>
      </c>
      <c r="H102" s="7">
        <v>2</v>
      </c>
      <c r="I102" s="5">
        <v>0</v>
      </c>
      <c r="J102" s="5">
        <v>0</v>
      </c>
      <c r="K102" s="8">
        <v>0</v>
      </c>
      <c r="L102" s="5">
        <v>551.51098416432137</v>
      </c>
      <c r="M102" s="7">
        <v>5</v>
      </c>
      <c r="N102" s="5">
        <v>551.51098416432137</v>
      </c>
      <c r="O102" s="5">
        <v>0</v>
      </c>
      <c r="P102" s="5">
        <v>551.51098416432137</v>
      </c>
      <c r="Q102" s="5">
        <v>15089.502310244885</v>
      </c>
      <c r="R102" s="5">
        <v>5</v>
      </c>
      <c r="S102" s="5">
        <v>13832.043784391144</v>
      </c>
      <c r="T102" s="5">
        <v>0</v>
      </c>
      <c r="U102" s="5">
        <v>13832.043784391144</v>
      </c>
      <c r="V102" s="26">
        <f>SUM(sev_pin_hlp[[#This Row],[Total IDPs PiN]],sev_pin_hlp[[#This Row],[Total Returnees PiN]],sev_pin_hlp[[#This Row],[Total HC PiN]])</f>
        <v>14383.554768555465</v>
      </c>
    </row>
    <row r="103" spans="1:22" ht="15" x14ac:dyDescent="0.25">
      <c r="A103" t="s">
        <v>238</v>
      </c>
      <c r="B103" t="s">
        <v>239</v>
      </c>
      <c r="C103" t="s">
        <v>240</v>
      </c>
      <c r="D103" t="s">
        <v>239</v>
      </c>
      <c r="E103" t="s">
        <v>241</v>
      </c>
      <c r="F103" t="s">
        <v>239</v>
      </c>
      <c r="G103" s="4">
        <v>64469.476536231785</v>
      </c>
      <c r="H103" s="7">
        <v>2</v>
      </c>
      <c r="I103" s="5">
        <v>0</v>
      </c>
      <c r="J103" s="5">
        <v>0</v>
      </c>
      <c r="K103" s="8">
        <v>0</v>
      </c>
      <c r="L103" s="5">
        <v>52400.613984806383</v>
      </c>
      <c r="M103" s="7">
        <v>2</v>
      </c>
      <c r="N103" s="5">
        <v>0</v>
      </c>
      <c r="O103" s="5">
        <v>0</v>
      </c>
      <c r="P103" s="5">
        <v>0</v>
      </c>
      <c r="Q103" s="5">
        <v>295350.22195050103</v>
      </c>
      <c r="R103" s="5">
        <v>2</v>
      </c>
      <c r="S103" s="5">
        <v>0</v>
      </c>
      <c r="T103" s="5">
        <v>17900.013451545485</v>
      </c>
      <c r="U103" s="5">
        <v>17900.013451545485</v>
      </c>
      <c r="V103" s="26">
        <f>SUM(sev_pin_hlp[[#This Row],[Total IDPs PiN]],sev_pin_hlp[[#This Row],[Total Returnees PiN]],sev_pin_hlp[[#This Row],[Total HC PiN]])</f>
        <v>17900.013451545485</v>
      </c>
    </row>
    <row r="104" spans="1:22" ht="15" x14ac:dyDescent="0.25">
      <c r="A104" t="s">
        <v>238</v>
      </c>
      <c r="B104" t="s">
        <v>239</v>
      </c>
      <c r="C104" t="s">
        <v>240</v>
      </c>
      <c r="D104" t="s">
        <v>239</v>
      </c>
      <c r="E104" t="s">
        <v>242</v>
      </c>
      <c r="F104" t="s">
        <v>69</v>
      </c>
      <c r="G104" s="4">
        <v>573.02687259284073</v>
      </c>
      <c r="H104" s="7">
        <v>2</v>
      </c>
      <c r="I104" s="5">
        <v>0</v>
      </c>
      <c r="J104" s="5">
        <v>0</v>
      </c>
      <c r="K104" s="8">
        <v>0</v>
      </c>
      <c r="L104" s="5">
        <v>22650.887761647755</v>
      </c>
      <c r="M104" s="7">
        <v>2</v>
      </c>
      <c r="N104" s="5">
        <v>838.92176894991644</v>
      </c>
      <c r="O104" s="5">
        <v>3355.6870757996658</v>
      </c>
      <c r="P104" s="5">
        <v>4194.6088447495822</v>
      </c>
      <c r="Q104" s="5">
        <v>19253.263273350247</v>
      </c>
      <c r="R104" s="5">
        <v>2</v>
      </c>
      <c r="S104" s="5">
        <v>0</v>
      </c>
      <c r="T104" s="5">
        <v>392.92374027245427</v>
      </c>
      <c r="U104" s="5">
        <v>392.92374027245427</v>
      </c>
      <c r="V104" s="26">
        <f>SUM(sev_pin_hlp[[#This Row],[Total IDPs PiN]],sev_pin_hlp[[#This Row],[Total Returnees PiN]],sev_pin_hlp[[#This Row],[Total HC PiN]])</f>
        <v>4587.5325850220361</v>
      </c>
    </row>
    <row r="105" spans="1:22" ht="15" x14ac:dyDescent="0.25">
      <c r="A105" t="s">
        <v>238</v>
      </c>
      <c r="B105" t="s">
        <v>239</v>
      </c>
      <c r="C105" t="s">
        <v>240</v>
      </c>
      <c r="D105" t="s">
        <v>239</v>
      </c>
      <c r="E105" t="s">
        <v>243</v>
      </c>
      <c r="F105" t="s">
        <v>244</v>
      </c>
      <c r="G105" s="4">
        <v>124.00563775690374</v>
      </c>
      <c r="H105" s="7">
        <v>2</v>
      </c>
      <c r="I105" s="5">
        <v>0</v>
      </c>
      <c r="J105" s="5">
        <v>0</v>
      </c>
      <c r="K105" s="8">
        <v>0</v>
      </c>
      <c r="L105" s="5">
        <v>2725.7917102196479</v>
      </c>
      <c r="M105" s="7">
        <v>2</v>
      </c>
      <c r="N105" s="5">
        <v>0</v>
      </c>
      <c r="O105" s="5">
        <v>0</v>
      </c>
      <c r="P105" s="5">
        <v>0</v>
      </c>
      <c r="Q105" s="5">
        <v>30639.265986298469</v>
      </c>
      <c r="R105" s="5">
        <v>2</v>
      </c>
      <c r="S105" s="5">
        <v>0</v>
      </c>
      <c r="T105" s="5">
        <v>0</v>
      </c>
      <c r="U105" s="5">
        <v>0</v>
      </c>
      <c r="V105" s="26">
        <f>SUM(sev_pin_hlp[[#This Row],[Total IDPs PiN]],sev_pin_hlp[[#This Row],[Total Returnees PiN]],sev_pin_hlp[[#This Row],[Total HC PiN]])</f>
        <v>0</v>
      </c>
    </row>
    <row r="106" spans="1:22" ht="15" x14ac:dyDescent="0.25">
      <c r="A106" t="s">
        <v>238</v>
      </c>
      <c r="B106" t="s">
        <v>239</v>
      </c>
      <c r="C106" t="s">
        <v>240</v>
      </c>
      <c r="D106" t="s">
        <v>239</v>
      </c>
      <c r="E106" t="s">
        <v>245</v>
      </c>
      <c r="F106" t="s">
        <v>246</v>
      </c>
      <c r="G106" s="4">
        <v>231.67796391111995</v>
      </c>
      <c r="H106" s="7">
        <v>2</v>
      </c>
      <c r="I106" s="5">
        <v>0</v>
      </c>
      <c r="J106" s="5">
        <v>0</v>
      </c>
      <c r="K106" s="8">
        <v>0</v>
      </c>
      <c r="L106" s="5">
        <v>4040.7443281801461</v>
      </c>
      <c r="M106" s="7">
        <v>2</v>
      </c>
      <c r="N106" s="5">
        <v>0</v>
      </c>
      <c r="O106" s="5">
        <v>0</v>
      </c>
      <c r="P106" s="5">
        <v>0</v>
      </c>
      <c r="Q106" s="5">
        <v>6113.9555450613907</v>
      </c>
      <c r="R106" s="5">
        <v>2</v>
      </c>
      <c r="S106" s="5">
        <v>122.27911090122781</v>
      </c>
      <c r="T106" s="5">
        <v>0</v>
      </c>
      <c r="U106" s="5">
        <v>122.27911090122781</v>
      </c>
      <c r="V106" s="26">
        <f>SUM(sev_pin_hlp[[#This Row],[Total IDPs PiN]],sev_pin_hlp[[#This Row],[Total Returnees PiN]],sev_pin_hlp[[#This Row],[Total HC PiN]])</f>
        <v>122.27911090122781</v>
      </c>
    </row>
    <row r="107" spans="1:22" ht="15" x14ac:dyDescent="0.25">
      <c r="A107" t="s">
        <v>238</v>
      </c>
      <c r="B107" t="s">
        <v>239</v>
      </c>
      <c r="C107" t="s">
        <v>247</v>
      </c>
      <c r="D107" t="s">
        <v>248</v>
      </c>
      <c r="E107" t="s">
        <v>249</v>
      </c>
      <c r="F107" t="s">
        <v>248</v>
      </c>
      <c r="G107" s="4">
        <v>2553.9640350381464</v>
      </c>
      <c r="H107" s="7">
        <v>2</v>
      </c>
      <c r="I107" s="5">
        <v>0</v>
      </c>
      <c r="J107" s="5">
        <v>0</v>
      </c>
      <c r="K107" s="8">
        <v>0</v>
      </c>
      <c r="L107" s="5">
        <v>5852.1385504379768</v>
      </c>
      <c r="M107" s="7">
        <v>2</v>
      </c>
      <c r="N107" s="5">
        <v>0</v>
      </c>
      <c r="O107" s="5">
        <v>0</v>
      </c>
      <c r="P107" s="5">
        <v>0</v>
      </c>
      <c r="Q107" s="5">
        <v>15722.932975416785</v>
      </c>
      <c r="R107" s="5">
        <v>2</v>
      </c>
      <c r="S107" s="5">
        <v>1156.0980128982931</v>
      </c>
      <c r="T107" s="5">
        <v>1618.5372180576101</v>
      </c>
      <c r="U107" s="5">
        <v>2774.6352309559034</v>
      </c>
      <c r="V107" s="26">
        <f>SUM(sev_pin_hlp[[#This Row],[Total IDPs PiN]],sev_pin_hlp[[#This Row],[Total Returnees PiN]],sev_pin_hlp[[#This Row],[Total HC PiN]])</f>
        <v>2774.6352309559034</v>
      </c>
    </row>
    <row r="108" spans="1:22" ht="15" x14ac:dyDescent="0.25">
      <c r="A108" t="s">
        <v>238</v>
      </c>
      <c r="B108" t="s">
        <v>239</v>
      </c>
      <c r="C108" t="s">
        <v>247</v>
      </c>
      <c r="D108" t="s">
        <v>248</v>
      </c>
      <c r="E108" t="s">
        <v>250</v>
      </c>
      <c r="F108" t="s">
        <v>251</v>
      </c>
      <c r="G108" s="4">
        <v>221.97040152963672</v>
      </c>
      <c r="H108" s="7">
        <v>2</v>
      </c>
      <c r="I108" s="5">
        <v>0</v>
      </c>
      <c r="J108" s="5">
        <v>0</v>
      </c>
      <c r="K108" s="8">
        <v>0</v>
      </c>
      <c r="L108" s="5">
        <v>2240.6855401529638</v>
      </c>
      <c r="M108" s="7">
        <v>5</v>
      </c>
      <c r="N108" s="5">
        <v>1493.7903601019757</v>
      </c>
      <c r="O108" s="5">
        <v>0</v>
      </c>
      <c r="P108" s="5">
        <v>1493.7903601019757</v>
      </c>
      <c r="Q108" s="5">
        <v>11230.186347992354</v>
      </c>
      <c r="R108" s="5">
        <v>5</v>
      </c>
      <c r="S108" s="5">
        <v>3384.439721312764</v>
      </c>
      <c r="T108" s="5">
        <v>461.51450745174054</v>
      </c>
      <c r="U108" s="5">
        <v>3845.9542287645045</v>
      </c>
      <c r="V108" s="26">
        <f>SUM(sev_pin_hlp[[#This Row],[Total IDPs PiN]],sev_pin_hlp[[#This Row],[Total Returnees PiN]],sev_pin_hlp[[#This Row],[Total HC PiN]])</f>
        <v>5339.7445888664806</v>
      </c>
    </row>
    <row r="109" spans="1:22" ht="15" x14ac:dyDescent="0.25">
      <c r="A109" t="s">
        <v>238</v>
      </c>
      <c r="B109" t="s">
        <v>239</v>
      </c>
      <c r="C109" t="s">
        <v>247</v>
      </c>
      <c r="D109" t="s">
        <v>248</v>
      </c>
      <c r="E109" t="s">
        <v>252</v>
      </c>
      <c r="F109" t="s">
        <v>253</v>
      </c>
      <c r="G109" s="4">
        <v>225.99709218263021</v>
      </c>
      <c r="H109" s="7">
        <v>2</v>
      </c>
      <c r="I109" s="5">
        <v>0</v>
      </c>
      <c r="J109" s="5">
        <v>0</v>
      </c>
      <c r="K109" s="8">
        <v>0</v>
      </c>
      <c r="L109" s="5">
        <v>12902.647158050317</v>
      </c>
      <c r="M109" s="7">
        <v>2</v>
      </c>
      <c r="N109" s="5">
        <v>0</v>
      </c>
      <c r="O109" s="5">
        <v>0</v>
      </c>
      <c r="P109" s="5">
        <v>0</v>
      </c>
      <c r="Q109" s="5">
        <v>4621.9188381582753</v>
      </c>
      <c r="R109" s="5">
        <v>2</v>
      </c>
      <c r="S109" s="5">
        <v>0</v>
      </c>
      <c r="T109" s="5">
        <v>0</v>
      </c>
      <c r="U109" s="5">
        <v>0</v>
      </c>
      <c r="V109" s="26">
        <f>SUM(sev_pin_hlp[[#This Row],[Total IDPs PiN]],sev_pin_hlp[[#This Row],[Total Returnees PiN]],sev_pin_hlp[[#This Row],[Total HC PiN]])</f>
        <v>0</v>
      </c>
    </row>
    <row r="110" spans="1:22" ht="15" x14ac:dyDescent="0.25">
      <c r="A110" t="s">
        <v>238</v>
      </c>
      <c r="B110" t="s">
        <v>239</v>
      </c>
      <c r="C110" t="s">
        <v>247</v>
      </c>
      <c r="D110" t="s">
        <v>248</v>
      </c>
      <c r="E110" t="s">
        <v>254</v>
      </c>
      <c r="F110" t="s">
        <v>255</v>
      </c>
      <c r="G110" s="4">
        <v>763.4636021014162</v>
      </c>
      <c r="H110" s="7">
        <v>2</v>
      </c>
      <c r="I110" s="5">
        <v>0</v>
      </c>
      <c r="J110" s="5">
        <v>0</v>
      </c>
      <c r="K110" s="8">
        <v>0</v>
      </c>
      <c r="L110" s="5">
        <v>547.07538830516216</v>
      </c>
      <c r="M110" s="7">
        <v>2</v>
      </c>
      <c r="N110" s="5">
        <v>0</v>
      </c>
      <c r="O110" s="5">
        <v>0</v>
      </c>
      <c r="P110" s="5">
        <v>0</v>
      </c>
      <c r="Q110" s="5">
        <v>9813.49794426679</v>
      </c>
      <c r="R110" s="5">
        <v>2</v>
      </c>
      <c r="S110" s="5">
        <v>0</v>
      </c>
      <c r="T110" s="5">
        <v>0</v>
      </c>
      <c r="U110" s="5">
        <v>0</v>
      </c>
      <c r="V110" s="26">
        <f>SUM(sev_pin_hlp[[#This Row],[Total IDPs PiN]],sev_pin_hlp[[#This Row],[Total Returnees PiN]],sev_pin_hlp[[#This Row],[Total HC PiN]])</f>
        <v>0</v>
      </c>
    </row>
    <row r="111" spans="1:22" ht="15" x14ac:dyDescent="0.25">
      <c r="A111" t="s">
        <v>238</v>
      </c>
      <c r="B111" t="s">
        <v>239</v>
      </c>
      <c r="C111" t="s">
        <v>247</v>
      </c>
      <c r="D111" t="s">
        <v>248</v>
      </c>
      <c r="E111" t="s">
        <v>256</v>
      </c>
      <c r="F111" t="s">
        <v>257</v>
      </c>
      <c r="G111" s="4">
        <v>386.21130369253956</v>
      </c>
      <c r="H111" s="7">
        <v>5</v>
      </c>
      <c r="I111" s="5">
        <v>96.55282592313489</v>
      </c>
      <c r="J111" s="5">
        <v>0</v>
      </c>
      <c r="K111" s="8">
        <v>96.55282592313489</v>
      </c>
      <c r="L111" s="5">
        <v>34765.019305336711</v>
      </c>
      <c r="M111" s="7">
        <v>3</v>
      </c>
      <c r="N111" s="5">
        <v>2759.1285162965642</v>
      </c>
      <c r="O111" s="5">
        <v>8829.2112521490053</v>
      </c>
      <c r="P111" s="5">
        <v>11588.33976844557</v>
      </c>
      <c r="Q111" s="5">
        <v>13151.201879838323</v>
      </c>
      <c r="R111" s="5">
        <v>5</v>
      </c>
      <c r="S111" s="5">
        <v>5479.6674499326346</v>
      </c>
      <c r="T111" s="5">
        <v>1095.9334899865269</v>
      </c>
      <c r="U111" s="5">
        <v>6575.6009399191616</v>
      </c>
      <c r="V111" s="26">
        <f>SUM(sev_pin_hlp[[#This Row],[Total IDPs PiN]],sev_pin_hlp[[#This Row],[Total Returnees PiN]],sev_pin_hlp[[#This Row],[Total HC PiN]])</f>
        <v>18260.493534287867</v>
      </c>
    </row>
    <row r="112" spans="1:22" ht="15" x14ac:dyDescent="0.25">
      <c r="A112" t="s">
        <v>238</v>
      </c>
      <c r="B112" t="s">
        <v>239</v>
      </c>
      <c r="C112" t="s">
        <v>258</v>
      </c>
      <c r="D112" t="s">
        <v>259</v>
      </c>
      <c r="E112" t="s">
        <v>260</v>
      </c>
      <c r="F112" t="s">
        <v>259</v>
      </c>
      <c r="G112" s="4">
        <v>11664.053883094553</v>
      </c>
      <c r="H112" s="7">
        <v>2</v>
      </c>
      <c r="I112" s="5">
        <v>0</v>
      </c>
      <c r="J112" s="5">
        <v>0</v>
      </c>
      <c r="K112" s="8">
        <v>0</v>
      </c>
      <c r="L112" s="5">
        <v>15706.975838583381</v>
      </c>
      <c r="M112" s="7">
        <v>2</v>
      </c>
      <c r="N112" s="5">
        <v>0</v>
      </c>
      <c r="O112" s="5">
        <v>0</v>
      </c>
      <c r="P112" s="5">
        <v>0</v>
      </c>
      <c r="Q112" s="5">
        <v>135719.26766250905</v>
      </c>
      <c r="R112" s="5">
        <v>2</v>
      </c>
      <c r="S112" s="5">
        <v>0</v>
      </c>
      <c r="T112" s="5">
        <v>1995.8715832721946</v>
      </c>
      <c r="U112" s="5">
        <v>1995.8715832721946</v>
      </c>
      <c r="V112" s="26">
        <f>SUM(sev_pin_hlp[[#This Row],[Total IDPs PiN]],sev_pin_hlp[[#This Row],[Total Returnees PiN]],sev_pin_hlp[[#This Row],[Total HC PiN]])</f>
        <v>1995.8715832721946</v>
      </c>
    </row>
    <row r="113" spans="1:22" ht="15" x14ac:dyDescent="0.25">
      <c r="A113" t="s">
        <v>238</v>
      </c>
      <c r="B113" t="s">
        <v>239</v>
      </c>
      <c r="C113" t="s">
        <v>258</v>
      </c>
      <c r="D113" t="s">
        <v>259</v>
      </c>
      <c r="E113" t="s">
        <v>261</v>
      </c>
      <c r="F113" t="s">
        <v>262</v>
      </c>
      <c r="G113" s="4">
        <v>99.769991062723435</v>
      </c>
      <c r="H113" s="7">
        <v>2</v>
      </c>
      <c r="I113" s="5">
        <v>0</v>
      </c>
      <c r="J113" s="5">
        <v>0</v>
      </c>
      <c r="K113" s="8">
        <v>0</v>
      </c>
      <c r="L113" s="5">
        <v>1586.432515437114</v>
      </c>
      <c r="M113" s="7">
        <v>2</v>
      </c>
      <c r="N113" s="5">
        <v>0</v>
      </c>
      <c r="O113" s="5">
        <v>0</v>
      </c>
      <c r="P113" s="5">
        <v>0</v>
      </c>
      <c r="Q113" s="5">
        <v>15349.667955801106</v>
      </c>
      <c r="R113" s="5">
        <v>2</v>
      </c>
      <c r="S113" s="5">
        <v>0</v>
      </c>
      <c r="T113" s="5">
        <v>0</v>
      </c>
      <c r="U113" s="5">
        <v>0</v>
      </c>
      <c r="V113" s="26">
        <f>SUM(sev_pin_hlp[[#This Row],[Total IDPs PiN]],sev_pin_hlp[[#This Row],[Total Returnees PiN]],sev_pin_hlp[[#This Row],[Total HC PiN]])</f>
        <v>0</v>
      </c>
    </row>
    <row r="114" spans="1:22" ht="15" x14ac:dyDescent="0.25">
      <c r="A114" t="s">
        <v>238</v>
      </c>
      <c r="B114" t="s">
        <v>239</v>
      </c>
      <c r="C114" t="s">
        <v>258</v>
      </c>
      <c r="D114" t="s">
        <v>259</v>
      </c>
      <c r="E114" t="s">
        <v>263</v>
      </c>
      <c r="F114" t="s">
        <v>264</v>
      </c>
      <c r="G114" s="4">
        <v>70.232216850828735</v>
      </c>
      <c r="H114" s="7">
        <v>2</v>
      </c>
      <c r="I114" s="5">
        <v>0</v>
      </c>
      <c r="J114" s="5">
        <v>0</v>
      </c>
      <c r="K114" s="8">
        <v>0</v>
      </c>
      <c r="L114" s="5">
        <v>2976.0647691396998</v>
      </c>
      <c r="M114" s="7">
        <v>2</v>
      </c>
      <c r="N114" s="5">
        <v>0</v>
      </c>
      <c r="O114" s="5">
        <v>0</v>
      </c>
      <c r="P114" s="5">
        <v>0</v>
      </c>
      <c r="Q114" s="5">
        <v>9101.9455554459346</v>
      </c>
      <c r="R114" s="5">
        <v>2</v>
      </c>
      <c r="S114" s="5">
        <v>151.69909259076559</v>
      </c>
      <c r="T114" s="5">
        <v>0</v>
      </c>
      <c r="U114" s="5">
        <v>151.69909259076559</v>
      </c>
      <c r="V114" s="26">
        <f>SUM(sev_pin_hlp[[#This Row],[Total IDPs PiN]],sev_pin_hlp[[#This Row],[Total Returnees PiN]],sev_pin_hlp[[#This Row],[Total HC PiN]])</f>
        <v>151.69909259076559</v>
      </c>
    </row>
    <row r="115" spans="1:22" ht="15" x14ac:dyDescent="0.25">
      <c r="A115" t="s">
        <v>238</v>
      </c>
      <c r="B115" t="s">
        <v>239</v>
      </c>
      <c r="C115" t="s">
        <v>258</v>
      </c>
      <c r="D115" t="s">
        <v>259</v>
      </c>
      <c r="E115" t="s">
        <v>265</v>
      </c>
      <c r="F115" t="s">
        <v>266</v>
      </c>
      <c r="G115" s="4">
        <v>1152.795869883041</v>
      </c>
      <c r="H115" s="7">
        <v>2</v>
      </c>
      <c r="I115" s="5">
        <v>0</v>
      </c>
      <c r="J115" s="5">
        <v>0</v>
      </c>
      <c r="K115" s="8">
        <v>0</v>
      </c>
      <c r="L115" s="5">
        <v>1790.0779254995127</v>
      </c>
      <c r="M115" s="7">
        <v>2</v>
      </c>
      <c r="N115" s="5">
        <v>0</v>
      </c>
      <c r="O115" s="5">
        <v>0</v>
      </c>
      <c r="P115" s="5">
        <v>0</v>
      </c>
      <c r="Q115" s="5">
        <v>16167.369983552631</v>
      </c>
      <c r="R115" s="5">
        <v>2</v>
      </c>
      <c r="S115" s="5">
        <v>0</v>
      </c>
      <c r="T115" s="5">
        <v>0</v>
      </c>
      <c r="U115" s="5">
        <v>0</v>
      </c>
      <c r="V115" s="26">
        <f>SUM(sev_pin_hlp[[#This Row],[Total IDPs PiN]],sev_pin_hlp[[#This Row],[Total Returnees PiN]],sev_pin_hlp[[#This Row],[Total HC PiN]])</f>
        <v>0</v>
      </c>
    </row>
    <row r="116" spans="1:22" ht="15" x14ac:dyDescent="0.25">
      <c r="A116" t="s">
        <v>238</v>
      </c>
      <c r="B116" t="s">
        <v>239</v>
      </c>
      <c r="C116" t="s">
        <v>258</v>
      </c>
      <c r="D116" t="s">
        <v>259</v>
      </c>
      <c r="E116" t="s">
        <v>267</v>
      </c>
      <c r="F116" t="s">
        <v>268</v>
      </c>
      <c r="G116" s="4">
        <v>21.087731243001119</v>
      </c>
      <c r="H116" s="7">
        <v>2</v>
      </c>
      <c r="I116" s="5">
        <v>0</v>
      </c>
      <c r="J116" s="5">
        <v>0</v>
      </c>
      <c r="K116" s="8">
        <v>0</v>
      </c>
      <c r="L116" s="5">
        <v>7460.0274400895851</v>
      </c>
      <c r="M116" s="7">
        <v>2</v>
      </c>
      <c r="N116" s="5">
        <v>0</v>
      </c>
      <c r="O116" s="5">
        <v>0</v>
      </c>
      <c r="P116" s="5">
        <v>0</v>
      </c>
      <c r="Q116" s="5">
        <v>7801.137930571108</v>
      </c>
      <c r="R116" s="5">
        <v>2</v>
      </c>
      <c r="S116" s="5">
        <v>0</v>
      </c>
      <c r="T116" s="5">
        <v>0</v>
      </c>
      <c r="U116" s="5">
        <v>0</v>
      </c>
      <c r="V116" s="26">
        <f>SUM(sev_pin_hlp[[#This Row],[Total IDPs PiN]],sev_pin_hlp[[#This Row],[Total Returnees PiN]],sev_pin_hlp[[#This Row],[Total HC PiN]])</f>
        <v>0</v>
      </c>
    </row>
    <row r="117" spans="1:22" ht="15" x14ac:dyDescent="0.25">
      <c r="A117" t="s">
        <v>238</v>
      </c>
      <c r="B117" t="s">
        <v>239</v>
      </c>
      <c r="C117" t="s">
        <v>269</v>
      </c>
      <c r="D117" t="s">
        <v>270</v>
      </c>
      <c r="E117" t="s">
        <v>271</v>
      </c>
      <c r="F117" t="s">
        <v>270</v>
      </c>
      <c r="G117" s="4">
        <v>312.65744284277571</v>
      </c>
      <c r="H117" s="7">
        <v>2</v>
      </c>
      <c r="I117" s="5">
        <v>0</v>
      </c>
      <c r="J117" s="5">
        <v>0</v>
      </c>
      <c r="K117" s="8">
        <v>0</v>
      </c>
      <c r="L117" s="5">
        <v>4500.6327985249754</v>
      </c>
      <c r="M117" s="7">
        <v>2</v>
      </c>
      <c r="N117" s="5">
        <v>0</v>
      </c>
      <c r="O117" s="5">
        <v>0</v>
      </c>
      <c r="P117" s="5">
        <v>0</v>
      </c>
      <c r="Q117" s="5">
        <v>39215.524136775057</v>
      </c>
      <c r="R117" s="5">
        <v>3</v>
      </c>
      <c r="S117" s="5">
        <v>3055.7551275409169</v>
      </c>
      <c r="T117" s="5">
        <v>5092.9252125681942</v>
      </c>
      <c r="U117" s="5">
        <v>8148.6803401091111</v>
      </c>
      <c r="V117" s="26">
        <f>SUM(sev_pin_hlp[[#This Row],[Total IDPs PiN]],sev_pin_hlp[[#This Row],[Total Returnees PiN]],sev_pin_hlp[[#This Row],[Total HC PiN]])</f>
        <v>8148.6803401091111</v>
      </c>
    </row>
    <row r="118" spans="1:22" ht="15" x14ac:dyDescent="0.25">
      <c r="A118" t="s">
        <v>238</v>
      </c>
      <c r="B118" t="s">
        <v>239</v>
      </c>
      <c r="C118" t="s">
        <v>269</v>
      </c>
      <c r="D118" t="s">
        <v>270</v>
      </c>
      <c r="E118" t="s">
        <v>272</v>
      </c>
      <c r="F118" t="s">
        <v>273</v>
      </c>
      <c r="G118" s="4">
        <v>1910.5905121463877</v>
      </c>
      <c r="H118" s="7">
        <v>5</v>
      </c>
      <c r="I118" s="5">
        <v>1910.5905121463877</v>
      </c>
      <c r="J118" s="5">
        <v>0</v>
      </c>
      <c r="K118" s="8">
        <v>1910.5905121463877</v>
      </c>
      <c r="L118" s="5">
        <v>2800.1292859396367</v>
      </c>
      <c r="M118" s="7">
        <v>5</v>
      </c>
      <c r="N118" s="5">
        <v>2800.1292859396367</v>
      </c>
      <c r="O118" s="5">
        <v>0</v>
      </c>
      <c r="P118" s="5">
        <v>2800.1292859396367</v>
      </c>
      <c r="Q118" s="5">
        <v>24747.98891155747</v>
      </c>
      <c r="R118" s="5">
        <v>5</v>
      </c>
      <c r="S118" s="5">
        <v>17628.704430150527</v>
      </c>
      <c r="T118" s="5">
        <v>0</v>
      </c>
      <c r="U118" s="5">
        <v>17628.704430150527</v>
      </c>
      <c r="V118" s="26">
        <f>SUM(sev_pin_hlp[[#This Row],[Total IDPs PiN]],sev_pin_hlp[[#This Row],[Total Returnees PiN]],sev_pin_hlp[[#This Row],[Total HC PiN]])</f>
        <v>22339.424228236552</v>
      </c>
    </row>
    <row r="119" spans="1:22" ht="15" x14ac:dyDescent="0.25">
      <c r="A119" t="s">
        <v>238</v>
      </c>
      <c r="B119" t="s">
        <v>239</v>
      </c>
      <c r="C119" t="s">
        <v>269</v>
      </c>
      <c r="D119" t="s">
        <v>270</v>
      </c>
      <c r="E119" t="s">
        <v>274</v>
      </c>
      <c r="F119" t="s">
        <v>275</v>
      </c>
      <c r="G119" s="4">
        <v>474.98572627007826</v>
      </c>
      <c r="H119" s="7">
        <v>2</v>
      </c>
      <c r="I119" s="5">
        <v>0</v>
      </c>
      <c r="J119" s="5">
        <v>0</v>
      </c>
      <c r="K119" s="8">
        <v>0</v>
      </c>
      <c r="L119" s="5">
        <v>200.19510720718498</v>
      </c>
      <c r="M119" s="7">
        <v>2</v>
      </c>
      <c r="N119" s="5">
        <v>0</v>
      </c>
      <c r="O119" s="5">
        <v>0</v>
      </c>
      <c r="P119" s="5">
        <v>0</v>
      </c>
      <c r="Q119" s="5">
        <v>25139.390283500703</v>
      </c>
      <c r="R119" s="5">
        <v>3</v>
      </c>
      <c r="S119" s="5">
        <v>2717.7719225406167</v>
      </c>
      <c r="T119" s="5">
        <v>4416.3793741285017</v>
      </c>
      <c r="U119" s="5">
        <v>7134.1512966691189</v>
      </c>
      <c r="V119" s="26">
        <f>SUM(sev_pin_hlp[[#This Row],[Total IDPs PiN]],sev_pin_hlp[[#This Row],[Total Returnees PiN]],sev_pin_hlp[[#This Row],[Total HC PiN]])</f>
        <v>7134.1512966691189</v>
      </c>
    </row>
    <row r="120" spans="1:22" ht="15" x14ac:dyDescent="0.25">
      <c r="A120" t="s">
        <v>238</v>
      </c>
      <c r="B120" t="s">
        <v>239</v>
      </c>
      <c r="C120" t="s">
        <v>269</v>
      </c>
      <c r="D120" t="s">
        <v>270</v>
      </c>
      <c r="E120" t="s">
        <v>276</v>
      </c>
      <c r="F120" t="s">
        <v>277</v>
      </c>
      <c r="G120" s="4">
        <v>358.17920980700734</v>
      </c>
      <c r="H120" s="7">
        <v>3</v>
      </c>
      <c r="I120" s="5">
        <v>0</v>
      </c>
      <c r="J120" s="5">
        <v>358.17920980700734</v>
      </c>
      <c r="K120" s="8">
        <v>358.17920980700734</v>
      </c>
      <c r="L120" s="5">
        <v>1525.4011513294126</v>
      </c>
      <c r="M120" s="7">
        <v>2</v>
      </c>
      <c r="N120" s="5">
        <v>0</v>
      </c>
      <c r="O120" s="5">
        <v>0</v>
      </c>
      <c r="P120" s="5">
        <v>0</v>
      </c>
      <c r="Q120" s="5">
        <v>11679.302990143293</v>
      </c>
      <c r="R120" s="5">
        <v>2</v>
      </c>
      <c r="S120" s="5">
        <v>479.97135575931338</v>
      </c>
      <c r="T120" s="5">
        <v>1279.9236153581689</v>
      </c>
      <c r="U120" s="5">
        <v>1759.8949711174823</v>
      </c>
      <c r="V120" s="26">
        <f>SUM(sev_pin_hlp[[#This Row],[Total IDPs PiN]],sev_pin_hlp[[#This Row],[Total Returnees PiN]],sev_pin_hlp[[#This Row],[Total HC PiN]])</f>
        <v>2118.0741809244896</v>
      </c>
    </row>
    <row r="121" spans="1:22" ht="15" x14ac:dyDescent="0.25">
      <c r="A121" t="s">
        <v>238</v>
      </c>
      <c r="B121" t="s">
        <v>239</v>
      </c>
      <c r="C121" t="s">
        <v>269</v>
      </c>
      <c r="D121" t="s">
        <v>270</v>
      </c>
      <c r="E121" t="s">
        <v>278</v>
      </c>
      <c r="F121" t="s">
        <v>279</v>
      </c>
      <c r="G121" s="4">
        <v>78.713783100576023</v>
      </c>
      <c r="H121" s="7">
        <v>2</v>
      </c>
      <c r="I121" s="5">
        <v>0</v>
      </c>
      <c r="J121" s="5">
        <v>0</v>
      </c>
      <c r="K121" s="8">
        <v>0</v>
      </c>
      <c r="L121" s="5">
        <v>2397.085674029257</v>
      </c>
      <c r="M121" s="7">
        <v>2</v>
      </c>
      <c r="N121" s="5">
        <v>0</v>
      </c>
      <c r="O121" s="5">
        <v>0</v>
      </c>
      <c r="P121" s="5">
        <v>0</v>
      </c>
      <c r="Q121" s="5">
        <v>11968.57169201442</v>
      </c>
      <c r="R121" s="5">
        <v>5</v>
      </c>
      <c r="S121" s="5">
        <v>8457.7906623568579</v>
      </c>
      <c r="T121" s="5">
        <v>2074.5524266158332</v>
      </c>
      <c r="U121" s="5">
        <v>10532.343088972691</v>
      </c>
      <c r="V121" s="26">
        <f>SUM(sev_pin_hlp[[#This Row],[Total IDPs PiN]],sev_pin_hlp[[#This Row],[Total Returnees PiN]],sev_pin_hlp[[#This Row],[Total HC PiN]])</f>
        <v>10532.343088972691</v>
      </c>
    </row>
    <row r="122" spans="1:22" ht="15" x14ac:dyDescent="0.25">
      <c r="A122" t="s">
        <v>238</v>
      </c>
      <c r="B122" t="s">
        <v>239</v>
      </c>
      <c r="C122" t="s">
        <v>280</v>
      </c>
      <c r="D122" t="s">
        <v>281</v>
      </c>
      <c r="E122" t="s">
        <v>282</v>
      </c>
      <c r="F122" t="s">
        <v>281</v>
      </c>
      <c r="G122" s="4">
        <v>499.66062273206137</v>
      </c>
      <c r="H122" s="7">
        <v>2</v>
      </c>
      <c r="I122" s="5">
        <v>0</v>
      </c>
      <c r="J122" s="5">
        <v>0</v>
      </c>
      <c r="K122" s="8">
        <v>0</v>
      </c>
      <c r="L122" s="5">
        <v>17973.566631550199</v>
      </c>
      <c r="M122" s="7">
        <v>2</v>
      </c>
      <c r="N122" s="5">
        <v>2995.5944385916991</v>
      </c>
      <c r="O122" s="5">
        <v>0</v>
      </c>
      <c r="P122" s="5">
        <v>2995.5944385916991</v>
      </c>
      <c r="Q122" s="5">
        <v>21935.667095867961</v>
      </c>
      <c r="R122" s="5">
        <v>2</v>
      </c>
      <c r="S122" s="5">
        <v>3796.5577665925298</v>
      </c>
      <c r="T122" s="5">
        <v>0</v>
      </c>
      <c r="U122" s="5">
        <v>3796.5577665925298</v>
      </c>
      <c r="V122" s="26">
        <f>SUM(sev_pin_hlp[[#This Row],[Total IDPs PiN]],sev_pin_hlp[[#This Row],[Total Returnees PiN]],sev_pin_hlp[[#This Row],[Total HC PiN]])</f>
        <v>6792.1522051842294</v>
      </c>
    </row>
    <row r="123" spans="1:22" ht="15" x14ac:dyDescent="0.25">
      <c r="A123" t="s">
        <v>238</v>
      </c>
      <c r="B123" t="s">
        <v>239</v>
      </c>
      <c r="C123" t="s">
        <v>280</v>
      </c>
      <c r="D123" t="s">
        <v>281</v>
      </c>
      <c r="E123" t="s">
        <v>283</v>
      </c>
      <c r="F123" t="s">
        <v>284</v>
      </c>
      <c r="G123" s="4">
        <v>0</v>
      </c>
      <c r="H123" s="7">
        <v>2</v>
      </c>
      <c r="I123" s="5">
        <v>0</v>
      </c>
      <c r="J123" s="5">
        <v>0</v>
      </c>
      <c r="K123" s="8">
        <v>0</v>
      </c>
      <c r="L123" s="5">
        <v>13134.326091206371</v>
      </c>
      <c r="M123" s="7">
        <v>2</v>
      </c>
      <c r="N123" s="5">
        <v>1142.1153122788148</v>
      </c>
      <c r="O123" s="5">
        <v>380.70510409293826</v>
      </c>
      <c r="P123" s="5">
        <v>1522.820416371753</v>
      </c>
      <c r="Q123" s="5">
        <v>2357.8370761356364</v>
      </c>
      <c r="R123" s="5">
        <v>2</v>
      </c>
      <c r="S123" s="5">
        <v>0</v>
      </c>
      <c r="T123" s="5">
        <v>0</v>
      </c>
      <c r="U123" s="5">
        <v>0</v>
      </c>
      <c r="V123" s="26">
        <f>SUM(sev_pin_hlp[[#This Row],[Total IDPs PiN]],sev_pin_hlp[[#This Row],[Total Returnees PiN]],sev_pin_hlp[[#This Row],[Total HC PiN]])</f>
        <v>1522.820416371753</v>
      </c>
    </row>
    <row r="124" spans="1:22" ht="15" x14ac:dyDescent="0.25">
      <c r="A124" t="s">
        <v>238</v>
      </c>
      <c r="B124" t="s">
        <v>239</v>
      </c>
      <c r="C124" t="s">
        <v>280</v>
      </c>
      <c r="D124" t="s">
        <v>281</v>
      </c>
      <c r="E124" t="s">
        <v>285</v>
      </c>
      <c r="F124" t="s">
        <v>286</v>
      </c>
      <c r="G124" s="4">
        <v>350.02519034294272</v>
      </c>
      <c r="H124" s="7">
        <v>2</v>
      </c>
      <c r="I124" s="5">
        <v>0</v>
      </c>
      <c r="J124" s="5">
        <v>0</v>
      </c>
      <c r="K124" s="8">
        <v>0</v>
      </c>
      <c r="L124" s="5">
        <v>7987.9073989718227</v>
      </c>
      <c r="M124" s="7">
        <v>4</v>
      </c>
      <c r="N124" s="5">
        <v>2600.7140368745472</v>
      </c>
      <c r="O124" s="5">
        <v>1114.5917300890915</v>
      </c>
      <c r="P124" s="5">
        <v>3715.3057669636387</v>
      </c>
      <c r="Q124" s="5">
        <v>9309.8075876879029</v>
      </c>
      <c r="R124" s="5">
        <v>4</v>
      </c>
      <c r="S124" s="5">
        <v>2102.2146165746876</v>
      </c>
      <c r="T124" s="5">
        <v>1201.2654951855359</v>
      </c>
      <c r="U124" s="5">
        <v>3303.4801117602237</v>
      </c>
      <c r="V124" s="26">
        <f>SUM(sev_pin_hlp[[#This Row],[Total IDPs PiN]],sev_pin_hlp[[#This Row],[Total Returnees PiN]],sev_pin_hlp[[#This Row],[Total HC PiN]])</f>
        <v>7018.785878723862</v>
      </c>
    </row>
    <row r="125" spans="1:22" ht="15" x14ac:dyDescent="0.25">
      <c r="A125" t="s">
        <v>287</v>
      </c>
      <c r="B125" t="s">
        <v>288</v>
      </c>
      <c r="C125" t="s">
        <v>289</v>
      </c>
      <c r="D125" t="s">
        <v>288</v>
      </c>
      <c r="E125" t="s">
        <v>290</v>
      </c>
      <c r="F125" t="s">
        <v>288</v>
      </c>
      <c r="G125" s="4">
        <v>123548.73405768466</v>
      </c>
      <c r="H125" s="7">
        <v>2</v>
      </c>
      <c r="I125" s="5">
        <v>14535.145183256996</v>
      </c>
      <c r="J125" s="5">
        <v>5450.6794437213739</v>
      </c>
      <c r="K125" s="8">
        <v>19985.82462697837</v>
      </c>
      <c r="L125" s="5">
        <v>13212.440460121534</v>
      </c>
      <c r="M125" s="7">
        <v>2</v>
      </c>
      <c r="N125" s="5">
        <v>0</v>
      </c>
      <c r="O125" s="5">
        <v>1132.4948965818458</v>
      </c>
      <c r="P125" s="5">
        <v>1132.4948965818458</v>
      </c>
      <c r="Q125" s="5">
        <v>372698.19810792984</v>
      </c>
      <c r="R125" s="5">
        <v>2</v>
      </c>
      <c r="S125" s="5">
        <v>58082.836068768222</v>
      </c>
      <c r="T125" s="5">
        <v>14520.709017192061</v>
      </c>
      <c r="U125" s="5">
        <v>72603.545085960286</v>
      </c>
      <c r="V125" s="26">
        <f>SUM(sev_pin_hlp[[#This Row],[Total IDPs PiN]],sev_pin_hlp[[#This Row],[Total Returnees PiN]],sev_pin_hlp[[#This Row],[Total HC PiN]])</f>
        <v>93721.864609520504</v>
      </c>
    </row>
    <row r="126" spans="1:22" ht="15" x14ac:dyDescent="0.25">
      <c r="A126" t="s">
        <v>287</v>
      </c>
      <c r="B126" t="s">
        <v>288</v>
      </c>
      <c r="C126" t="s">
        <v>289</v>
      </c>
      <c r="D126" t="s">
        <v>288</v>
      </c>
      <c r="E126" t="s">
        <v>291</v>
      </c>
      <c r="F126" t="s">
        <v>292</v>
      </c>
      <c r="G126" s="4">
        <v>189.21158777595681</v>
      </c>
      <c r="H126" s="7">
        <v>2</v>
      </c>
      <c r="I126" s="5">
        <v>0</v>
      </c>
      <c r="J126" s="5">
        <v>0</v>
      </c>
      <c r="K126" s="8">
        <v>0</v>
      </c>
      <c r="L126" s="5">
        <v>0</v>
      </c>
      <c r="M126" s="7">
        <v>2</v>
      </c>
      <c r="N126" s="5">
        <v>0</v>
      </c>
      <c r="O126" s="5">
        <v>0</v>
      </c>
      <c r="P126" s="5">
        <v>0</v>
      </c>
      <c r="Q126" s="5">
        <v>6214.1415019762844</v>
      </c>
      <c r="R126" s="5">
        <v>5</v>
      </c>
      <c r="S126" s="5">
        <v>2771.1712103407754</v>
      </c>
      <c r="T126" s="5">
        <v>587.82419613289176</v>
      </c>
      <c r="U126" s="5">
        <v>3358.9954064736671</v>
      </c>
      <c r="V126" s="26">
        <f>SUM(sev_pin_hlp[[#This Row],[Total IDPs PiN]],sev_pin_hlp[[#This Row],[Total Returnees PiN]],sev_pin_hlp[[#This Row],[Total HC PiN]])</f>
        <v>3358.9954064736671</v>
      </c>
    </row>
    <row r="127" spans="1:22" ht="15" x14ac:dyDescent="0.25">
      <c r="A127" t="s">
        <v>287</v>
      </c>
      <c r="B127" t="s">
        <v>288</v>
      </c>
      <c r="C127" t="s">
        <v>289</v>
      </c>
      <c r="D127" t="s">
        <v>288</v>
      </c>
      <c r="E127" t="s">
        <v>293</v>
      </c>
      <c r="F127" t="s">
        <v>294</v>
      </c>
      <c r="G127" s="4">
        <v>0</v>
      </c>
      <c r="H127" s="7">
        <v>2</v>
      </c>
      <c r="I127" s="5">
        <v>0</v>
      </c>
      <c r="J127" s="5">
        <v>0</v>
      </c>
      <c r="K127" s="8">
        <v>0</v>
      </c>
      <c r="L127" s="5">
        <v>345.96820837390459</v>
      </c>
      <c r="M127" s="7">
        <v>2</v>
      </c>
      <c r="N127" s="5">
        <v>0</v>
      </c>
      <c r="O127" s="5">
        <v>0</v>
      </c>
      <c r="P127" s="5">
        <v>0</v>
      </c>
      <c r="Q127" s="5">
        <v>283.04849074975658</v>
      </c>
      <c r="R127" s="5">
        <v>2</v>
      </c>
      <c r="S127" s="5">
        <v>0</v>
      </c>
      <c r="T127" s="5">
        <v>0</v>
      </c>
      <c r="U127" s="5">
        <v>0</v>
      </c>
      <c r="V127" s="26">
        <f>SUM(sev_pin_hlp[[#This Row],[Total IDPs PiN]],sev_pin_hlp[[#This Row],[Total Returnees PiN]],sev_pin_hlp[[#This Row],[Total HC PiN]])</f>
        <v>0</v>
      </c>
    </row>
    <row r="128" spans="1:22" ht="15" x14ac:dyDescent="0.25">
      <c r="A128" t="s">
        <v>287</v>
      </c>
      <c r="B128" t="s">
        <v>288</v>
      </c>
      <c r="C128" t="s">
        <v>289</v>
      </c>
      <c r="D128" t="s">
        <v>288</v>
      </c>
      <c r="E128" t="s">
        <v>295</v>
      </c>
      <c r="F128" t="s">
        <v>296</v>
      </c>
      <c r="G128" s="4">
        <v>633.85665433735767</v>
      </c>
      <c r="H128" s="7">
        <v>5</v>
      </c>
      <c r="I128" s="5">
        <v>316.92832716867883</v>
      </c>
      <c r="J128" s="5">
        <v>0</v>
      </c>
      <c r="K128" s="8">
        <v>316.92832716867883</v>
      </c>
      <c r="L128" s="5">
        <v>515.86809965803616</v>
      </c>
      <c r="M128" s="7">
        <v>2</v>
      </c>
      <c r="N128" s="5">
        <v>0</v>
      </c>
      <c r="O128" s="5">
        <v>0</v>
      </c>
      <c r="P128" s="5">
        <v>0</v>
      </c>
      <c r="Q128" s="5">
        <v>7722.1802498429761</v>
      </c>
      <c r="R128" s="5">
        <v>2</v>
      </c>
      <c r="S128" s="5">
        <v>104.35378716004023</v>
      </c>
      <c r="T128" s="5">
        <v>104.35378716004023</v>
      </c>
      <c r="U128" s="5">
        <v>208.70757432008045</v>
      </c>
      <c r="V128" s="26">
        <f>SUM(sev_pin_hlp[[#This Row],[Total IDPs PiN]],sev_pin_hlp[[#This Row],[Total Returnees PiN]],sev_pin_hlp[[#This Row],[Total HC PiN]])</f>
        <v>525.63590148875926</v>
      </c>
    </row>
    <row r="129" spans="1:22" ht="15" x14ac:dyDescent="0.25">
      <c r="A129" t="s">
        <v>287</v>
      </c>
      <c r="B129" t="s">
        <v>288</v>
      </c>
      <c r="C129" t="s">
        <v>289</v>
      </c>
      <c r="D129" t="s">
        <v>288</v>
      </c>
      <c r="E129" t="s">
        <v>297</v>
      </c>
      <c r="F129" t="s">
        <v>298</v>
      </c>
      <c r="G129" s="4">
        <v>1951.0525328540939</v>
      </c>
      <c r="H129" s="7">
        <v>2</v>
      </c>
      <c r="I129" s="5">
        <v>243.88156660676174</v>
      </c>
      <c r="J129" s="5">
        <v>0</v>
      </c>
      <c r="K129" s="8">
        <v>243.88156660676174</v>
      </c>
      <c r="L129" s="5">
        <v>358.11682298101766</v>
      </c>
      <c r="M129" s="7">
        <v>2</v>
      </c>
      <c r="N129" s="5">
        <v>0</v>
      </c>
      <c r="O129" s="5">
        <v>0</v>
      </c>
      <c r="P129" s="5">
        <v>0</v>
      </c>
      <c r="Q129" s="5">
        <v>11323.549488936313</v>
      </c>
      <c r="R129" s="5">
        <v>2</v>
      </c>
      <c r="S129" s="5">
        <v>333.0455732040092</v>
      </c>
      <c r="T129" s="5">
        <v>832.61393301002306</v>
      </c>
      <c r="U129" s="5">
        <v>1165.6595062140323</v>
      </c>
      <c r="V129" s="26">
        <f>SUM(sev_pin_hlp[[#This Row],[Total IDPs PiN]],sev_pin_hlp[[#This Row],[Total Returnees PiN]],sev_pin_hlp[[#This Row],[Total HC PiN]])</f>
        <v>1409.5410728207939</v>
      </c>
    </row>
    <row r="130" spans="1:22" ht="15" x14ac:dyDescent="0.25">
      <c r="A130" t="s">
        <v>287</v>
      </c>
      <c r="B130" t="s">
        <v>288</v>
      </c>
      <c r="C130" t="s">
        <v>289</v>
      </c>
      <c r="D130" t="s">
        <v>288</v>
      </c>
      <c r="E130" t="s">
        <v>299</v>
      </c>
      <c r="F130" t="s">
        <v>300</v>
      </c>
      <c r="G130" s="4">
        <v>182.07997653500195</v>
      </c>
      <c r="H130" s="7">
        <v>3</v>
      </c>
      <c r="I130" s="5">
        <v>20.231108503889104</v>
      </c>
      <c r="J130" s="5">
        <v>60.693325511667311</v>
      </c>
      <c r="K130" s="8">
        <v>80.924434015556415</v>
      </c>
      <c r="L130" s="5">
        <v>96.42061008994915</v>
      </c>
      <c r="M130" s="7">
        <v>2</v>
      </c>
      <c r="N130" s="5">
        <v>0</v>
      </c>
      <c r="O130" s="5">
        <v>0</v>
      </c>
      <c r="P130" s="5">
        <v>0</v>
      </c>
      <c r="Q130" s="5">
        <v>1357.9123973406336</v>
      </c>
      <c r="R130" s="5">
        <v>2</v>
      </c>
      <c r="S130" s="5">
        <v>123.44658157642124</v>
      </c>
      <c r="T130" s="5">
        <v>98.757265261136979</v>
      </c>
      <c r="U130" s="5">
        <v>222.20384683755822</v>
      </c>
      <c r="V130" s="26">
        <f>SUM(sev_pin_hlp[[#This Row],[Total IDPs PiN]],sev_pin_hlp[[#This Row],[Total Returnees PiN]],sev_pin_hlp[[#This Row],[Total HC PiN]])</f>
        <v>303.12828085311463</v>
      </c>
    </row>
    <row r="131" spans="1:22" ht="15" x14ac:dyDescent="0.25">
      <c r="A131" t="s">
        <v>287</v>
      </c>
      <c r="B131" t="s">
        <v>288</v>
      </c>
      <c r="C131" t="s">
        <v>289</v>
      </c>
      <c r="D131" t="s">
        <v>288</v>
      </c>
      <c r="E131" t="s">
        <v>301</v>
      </c>
      <c r="F131" t="s">
        <v>302</v>
      </c>
      <c r="G131" s="4">
        <v>2729.9615725518229</v>
      </c>
      <c r="H131" s="7">
        <v>2</v>
      </c>
      <c r="I131" s="5">
        <v>0</v>
      </c>
      <c r="J131" s="5">
        <v>0</v>
      </c>
      <c r="K131" s="8">
        <v>0</v>
      </c>
      <c r="L131" s="5">
        <v>22.978327376697642</v>
      </c>
      <c r="M131" s="7">
        <v>2</v>
      </c>
      <c r="N131" s="5">
        <v>0</v>
      </c>
      <c r="O131" s="5">
        <v>0</v>
      </c>
      <c r="P131" s="5">
        <v>0</v>
      </c>
      <c r="Q131" s="5">
        <v>10670.64909220872</v>
      </c>
      <c r="R131" s="5">
        <v>2</v>
      </c>
      <c r="S131" s="5">
        <v>1202.3266582770389</v>
      </c>
      <c r="T131" s="5">
        <v>300.58166456925971</v>
      </c>
      <c r="U131" s="5">
        <v>1502.9083228462987</v>
      </c>
      <c r="V131" s="26">
        <f>SUM(sev_pin_hlp[[#This Row],[Total IDPs PiN]],sev_pin_hlp[[#This Row],[Total Returnees PiN]],sev_pin_hlp[[#This Row],[Total HC PiN]])</f>
        <v>1502.9083228462987</v>
      </c>
    </row>
    <row r="132" spans="1:22" ht="15" x14ac:dyDescent="0.25">
      <c r="A132" t="s">
        <v>287</v>
      </c>
      <c r="B132" t="s">
        <v>288</v>
      </c>
      <c r="C132" t="s">
        <v>303</v>
      </c>
      <c r="D132" t="s">
        <v>304</v>
      </c>
      <c r="E132" t="s">
        <v>305</v>
      </c>
      <c r="F132" t="s">
        <v>304</v>
      </c>
      <c r="G132" s="4">
        <v>16240.883625633433</v>
      </c>
      <c r="H132" s="7">
        <v>2</v>
      </c>
      <c r="I132" s="5">
        <v>0</v>
      </c>
      <c r="J132" s="5">
        <v>0</v>
      </c>
      <c r="K132" s="8">
        <v>0</v>
      </c>
      <c r="L132" s="5">
        <v>378.40411392405065</v>
      </c>
      <c r="M132" s="7">
        <v>2</v>
      </c>
      <c r="N132" s="5">
        <v>0</v>
      </c>
      <c r="O132" s="5">
        <v>0</v>
      </c>
      <c r="P132" s="5">
        <v>0</v>
      </c>
      <c r="Q132" s="5">
        <v>43718.837467937359</v>
      </c>
      <c r="R132" s="5">
        <v>2</v>
      </c>
      <c r="S132" s="5">
        <v>0</v>
      </c>
      <c r="T132" s="5">
        <v>0</v>
      </c>
      <c r="U132" s="5">
        <v>0</v>
      </c>
      <c r="V132" s="26">
        <f>SUM(sev_pin_hlp[[#This Row],[Total IDPs PiN]],sev_pin_hlp[[#This Row],[Total Returnees PiN]],sev_pin_hlp[[#This Row],[Total HC PiN]])</f>
        <v>0</v>
      </c>
    </row>
    <row r="133" spans="1:22" ht="15" x14ac:dyDescent="0.25">
      <c r="A133" t="s">
        <v>287</v>
      </c>
      <c r="B133" t="s">
        <v>288</v>
      </c>
      <c r="C133" t="s">
        <v>303</v>
      </c>
      <c r="D133" t="s">
        <v>304</v>
      </c>
      <c r="E133" t="s">
        <v>306</v>
      </c>
      <c r="F133" t="s">
        <v>307</v>
      </c>
      <c r="G133" s="4">
        <v>866.45115188583088</v>
      </c>
      <c r="H133" s="7">
        <v>2</v>
      </c>
      <c r="I133" s="5">
        <v>0</v>
      </c>
      <c r="J133" s="5">
        <v>0</v>
      </c>
      <c r="K133" s="8">
        <v>0</v>
      </c>
      <c r="L133" s="5">
        <v>0</v>
      </c>
      <c r="M133" s="7">
        <v>2</v>
      </c>
      <c r="N133" s="5">
        <v>0</v>
      </c>
      <c r="O133" s="5">
        <v>0</v>
      </c>
      <c r="P133" s="5">
        <v>0</v>
      </c>
      <c r="Q133" s="5">
        <v>9970.0765749235452</v>
      </c>
      <c r="R133" s="5">
        <v>2</v>
      </c>
      <c r="S133" s="5">
        <v>0</v>
      </c>
      <c r="T133" s="5">
        <v>398.80306299694183</v>
      </c>
      <c r="U133" s="5">
        <v>398.80306299694183</v>
      </c>
      <c r="V133" s="26">
        <f>SUM(sev_pin_hlp[[#This Row],[Total IDPs PiN]],sev_pin_hlp[[#This Row],[Total Returnees PiN]],sev_pin_hlp[[#This Row],[Total HC PiN]])</f>
        <v>398.80306299694183</v>
      </c>
    </row>
    <row r="134" spans="1:22" ht="15" x14ac:dyDescent="0.25">
      <c r="A134" t="s">
        <v>287</v>
      </c>
      <c r="B134" t="s">
        <v>288</v>
      </c>
      <c r="C134" t="s">
        <v>303</v>
      </c>
      <c r="D134" t="s">
        <v>304</v>
      </c>
      <c r="E134" t="s">
        <v>308</v>
      </c>
      <c r="F134" t="s">
        <v>309</v>
      </c>
      <c r="G134" s="4">
        <v>6054.8096532970767</v>
      </c>
      <c r="H134" s="7">
        <v>2</v>
      </c>
      <c r="I134" s="5">
        <v>0</v>
      </c>
      <c r="J134" s="5">
        <v>0</v>
      </c>
      <c r="K134" s="8">
        <v>0</v>
      </c>
      <c r="L134" s="5">
        <v>0</v>
      </c>
      <c r="M134" s="7">
        <v>2</v>
      </c>
      <c r="N134" s="5">
        <v>0</v>
      </c>
      <c r="O134" s="5">
        <v>0</v>
      </c>
      <c r="P134" s="5">
        <v>0</v>
      </c>
      <c r="Q134" s="5">
        <v>19763.396685927943</v>
      </c>
      <c r="R134" s="5">
        <v>2</v>
      </c>
      <c r="S134" s="5">
        <v>1054.0478232494904</v>
      </c>
      <c r="T134" s="5">
        <v>263.51195581237261</v>
      </c>
      <c r="U134" s="5">
        <v>1317.5597790618631</v>
      </c>
      <c r="V134" s="26">
        <f>SUM(sev_pin_hlp[[#This Row],[Total IDPs PiN]],sev_pin_hlp[[#This Row],[Total Returnees PiN]],sev_pin_hlp[[#This Row],[Total HC PiN]])</f>
        <v>1317.5597790618631</v>
      </c>
    </row>
    <row r="135" spans="1:22" ht="15" x14ac:dyDescent="0.25">
      <c r="A135" t="s">
        <v>287</v>
      </c>
      <c r="B135" t="s">
        <v>288</v>
      </c>
      <c r="C135" t="s">
        <v>303</v>
      </c>
      <c r="D135" t="s">
        <v>304</v>
      </c>
      <c r="E135" t="s">
        <v>310</v>
      </c>
      <c r="F135" t="s">
        <v>311</v>
      </c>
      <c r="G135" s="4">
        <v>600.32735188928621</v>
      </c>
      <c r="H135" s="7">
        <v>2</v>
      </c>
      <c r="I135" s="5">
        <v>0</v>
      </c>
      <c r="J135" s="5">
        <v>0</v>
      </c>
      <c r="K135" s="8">
        <v>0</v>
      </c>
      <c r="L135" s="5">
        <v>0</v>
      </c>
      <c r="M135" s="7">
        <v>2</v>
      </c>
      <c r="N135" s="5">
        <v>0</v>
      </c>
      <c r="O135" s="5">
        <v>0</v>
      </c>
      <c r="P135" s="5">
        <v>0</v>
      </c>
      <c r="Q135" s="5">
        <v>8936.6948141813082</v>
      </c>
      <c r="R135" s="5">
        <v>2</v>
      </c>
      <c r="S135" s="5">
        <v>724.59687682551146</v>
      </c>
      <c r="T135" s="5">
        <v>241.53229227517051</v>
      </c>
      <c r="U135" s="5">
        <v>966.12916910068202</v>
      </c>
      <c r="V135" s="26">
        <f>SUM(sev_pin_hlp[[#This Row],[Total IDPs PiN]],sev_pin_hlp[[#This Row],[Total Returnees PiN]],sev_pin_hlp[[#This Row],[Total HC PiN]])</f>
        <v>966.12916910068202</v>
      </c>
    </row>
    <row r="136" spans="1:22" ht="15" x14ac:dyDescent="0.25">
      <c r="A136" t="s">
        <v>287</v>
      </c>
      <c r="B136" t="s">
        <v>288</v>
      </c>
      <c r="C136" t="s">
        <v>303</v>
      </c>
      <c r="D136" t="s">
        <v>304</v>
      </c>
      <c r="E136" t="s">
        <v>312</v>
      </c>
      <c r="F136" t="s">
        <v>313</v>
      </c>
      <c r="G136" s="4">
        <v>2343.6504516929867</v>
      </c>
      <c r="H136" s="7">
        <v>2</v>
      </c>
      <c r="I136" s="5">
        <v>0</v>
      </c>
      <c r="J136" s="5">
        <v>0</v>
      </c>
      <c r="K136" s="8">
        <v>0</v>
      </c>
      <c r="L136" s="5">
        <v>0</v>
      </c>
      <c r="M136" s="7">
        <v>2</v>
      </c>
      <c r="N136" s="5">
        <v>0</v>
      </c>
      <c r="O136" s="5">
        <v>0</v>
      </c>
      <c r="P136" s="5">
        <v>0</v>
      </c>
      <c r="Q136" s="5">
        <v>8090.8434452796355</v>
      </c>
      <c r="R136" s="5">
        <v>2</v>
      </c>
      <c r="S136" s="5">
        <v>224.74565125776763</v>
      </c>
      <c r="T136" s="5">
        <v>337.11847688665148</v>
      </c>
      <c r="U136" s="5">
        <v>561.86412814441906</v>
      </c>
      <c r="V136" s="26">
        <f>SUM(sev_pin_hlp[[#This Row],[Total IDPs PiN]],sev_pin_hlp[[#This Row],[Total Returnees PiN]],sev_pin_hlp[[#This Row],[Total HC PiN]])</f>
        <v>561.86412814441906</v>
      </c>
    </row>
    <row r="137" spans="1:22" ht="15" x14ac:dyDescent="0.25">
      <c r="A137" t="s">
        <v>287</v>
      </c>
      <c r="B137" t="s">
        <v>288</v>
      </c>
      <c r="C137" t="s">
        <v>303</v>
      </c>
      <c r="D137" t="s">
        <v>304</v>
      </c>
      <c r="E137" t="s">
        <v>314</v>
      </c>
      <c r="F137" t="s">
        <v>315</v>
      </c>
      <c r="G137" s="4">
        <v>1029.442009593537</v>
      </c>
      <c r="H137" s="7">
        <v>2</v>
      </c>
      <c r="I137" s="5">
        <v>0</v>
      </c>
      <c r="J137" s="5">
        <v>0</v>
      </c>
      <c r="K137" s="8">
        <v>0</v>
      </c>
      <c r="L137" s="5">
        <v>0</v>
      </c>
      <c r="M137" s="7">
        <v>2</v>
      </c>
      <c r="N137" s="5">
        <v>0</v>
      </c>
      <c r="O137" s="5">
        <v>0</v>
      </c>
      <c r="P137" s="5">
        <v>0</v>
      </c>
      <c r="Q137" s="5">
        <v>7131.8462257005804</v>
      </c>
      <c r="R137" s="5">
        <v>2</v>
      </c>
      <c r="S137" s="5">
        <v>0</v>
      </c>
      <c r="T137" s="5">
        <v>488.48261819866985</v>
      </c>
      <c r="U137" s="5">
        <v>488.48261819866985</v>
      </c>
      <c r="V137" s="26">
        <f>SUM(sev_pin_hlp[[#This Row],[Total IDPs PiN]],sev_pin_hlp[[#This Row],[Total Returnees PiN]],sev_pin_hlp[[#This Row],[Total HC PiN]])</f>
        <v>488.48261819866985</v>
      </c>
    </row>
    <row r="138" spans="1:22" ht="15" x14ac:dyDescent="0.25">
      <c r="A138" t="s">
        <v>287</v>
      </c>
      <c r="B138" t="s">
        <v>288</v>
      </c>
      <c r="C138" t="s">
        <v>316</v>
      </c>
      <c r="D138" t="s">
        <v>317</v>
      </c>
      <c r="E138" t="s">
        <v>318</v>
      </c>
      <c r="F138" t="s">
        <v>317</v>
      </c>
      <c r="G138" s="4">
        <v>762.65086931417204</v>
      </c>
      <c r="H138" s="7">
        <v>2</v>
      </c>
      <c r="I138" s="5">
        <v>0</v>
      </c>
      <c r="J138" s="5">
        <v>0</v>
      </c>
      <c r="K138" s="8">
        <v>0</v>
      </c>
      <c r="L138" s="5">
        <v>2903.7536456662601</v>
      </c>
      <c r="M138" s="7">
        <v>2</v>
      </c>
      <c r="N138" s="5">
        <v>0</v>
      </c>
      <c r="O138" s="5">
        <v>0</v>
      </c>
      <c r="P138" s="5">
        <v>0</v>
      </c>
      <c r="Q138" s="5">
        <v>17816.191069480978</v>
      </c>
      <c r="R138" s="5">
        <v>2</v>
      </c>
      <c r="S138" s="5">
        <v>262.00280984530849</v>
      </c>
      <c r="T138" s="5">
        <v>0</v>
      </c>
      <c r="U138" s="5">
        <v>262.00280984530849</v>
      </c>
      <c r="V138" s="26">
        <f>SUM(sev_pin_hlp[[#This Row],[Total IDPs PiN]],sev_pin_hlp[[#This Row],[Total Returnees PiN]],sev_pin_hlp[[#This Row],[Total HC PiN]])</f>
        <v>262.00280984530849</v>
      </c>
    </row>
    <row r="139" spans="1:22" ht="15" x14ac:dyDescent="0.25">
      <c r="A139" t="s">
        <v>287</v>
      </c>
      <c r="B139" t="s">
        <v>288</v>
      </c>
      <c r="C139" t="s">
        <v>316</v>
      </c>
      <c r="D139" t="s">
        <v>317</v>
      </c>
      <c r="E139" t="s">
        <v>319</v>
      </c>
      <c r="F139" t="s">
        <v>320</v>
      </c>
      <c r="G139" s="4">
        <v>275.4294630366943</v>
      </c>
      <c r="H139" s="7">
        <v>2</v>
      </c>
      <c r="I139" s="5">
        <v>0</v>
      </c>
      <c r="J139" s="5">
        <v>0</v>
      </c>
      <c r="K139" s="8">
        <v>0</v>
      </c>
      <c r="L139" s="5">
        <v>791.39301086839566</v>
      </c>
      <c r="M139" s="7">
        <v>3</v>
      </c>
      <c r="N139" s="5">
        <v>0</v>
      </c>
      <c r="O139" s="5">
        <v>158.27860217367913</v>
      </c>
      <c r="P139" s="5">
        <v>158.27860217367913</v>
      </c>
      <c r="Q139" s="5">
        <v>5871.1655331970296</v>
      </c>
      <c r="R139" s="5">
        <v>2</v>
      </c>
      <c r="S139" s="5">
        <v>0</v>
      </c>
      <c r="T139" s="5">
        <v>96.248615298311961</v>
      </c>
      <c r="U139" s="5">
        <v>96.248615298311961</v>
      </c>
      <c r="V139" s="26">
        <f>SUM(sev_pin_hlp[[#This Row],[Total IDPs PiN]],sev_pin_hlp[[#This Row],[Total Returnees PiN]],sev_pin_hlp[[#This Row],[Total HC PiN]])</f>
        <v>254.52721747199109</v>
      </c>
    </row>
    <row r="140" spans="1:22" ht="15" x14ac:dyDescent="0.25">
      <c r="A140" t="s">
        <v>287</v>
      </c>
      <c r="B140" t="s">
        <v>288</v>
      </c>
      <c r="C140" t="s">
        <v>316</v>
      </c>
      <c r="D140" t="s">
        <v>317</v>
      </c>
      <c r="E140" t="s">
        <v>321</v>
      </c>
      <c r="F140" t="s">
        <v>322</v>
      </c>
      <c r="G140" s="4">
        <v>96.321981700513277</v>
      </c>
      <c r="H140" s="7">
        <v>2</v>
      </c>
      <c r="I140" s="5">
        <v>0</v>
      </c>
      <c r="J140" s="5">
        <v>0</v>
      </c>
      <c r="K140" s="8">
        <v>0</v>
      </c>
      <c r="L140" s="5">
        <v>0</v>
      </c>
      <c r="M140" s="7">
        <v>2</v>
      </c>
      <c r="N140" s="5">
        <v>0</v>
      </c>
      <c r="O140" s="5">
        <v>0</v>
      </c>
      <c r="P140" s="5">
        <v>0</v>
      </c>
      <c r="Q140" s="5">
        <v>2964.3293907609909</v>
      </c>
      <c r="R140" s="5">
        <v>2</v>
      </c>
      <c r="S140" s="5">
        <v>0</v>
      </c>
      <c r="T140" s="5">
        <v>41.171241538347097</v>
      </c>
      <c r="U140" s="5">
        <v>41.171241538347097</v>
      </c>
      <c r="V140" s="26">
        <f>SUM(sev_pin_hlp[[#This Row],[Total IDPs PiN]],sev_pin_hlp[[#This Row],[Total Returnees PiN]],sev_pin_hlp[[#This Row],[Total HC PiN]])</f>
        <v>41.171241538347097</v>
      </c>
    </row>
    <row r="141" spans="1:22" ht="15" x14ac:dyDescent="0.25">
      <c r="A141" t="s">
        <v>287</v>
      </c>
      <c r="B141" t="s">
        <v>288</v>
      </c>
      <c r="C141" t="s">
        <v>316</v>
      </c>
      <c r="D141" t="s">
        <v>317</v>
      </c>
      <c r="E141" t="s">
        <v>323</v>
      </c>
      <c r="F141" t="s">
        <v>324</v>
      </c>
      <c r="G141" s="4">
        <v>22.171437002065502</v>
      </c>
      <c r="H141" s="7">
        <v>2</v>
      </c>
      <c r="I141" s="5">
        <v>0</v>
      </c>
      <c r="J141" s="5">
        <v>0</v>
      </c>
      <c r="K141" s="8">
        <v>0</v>
      </c>
      <c r="L141" s="5">
        <v>1779.6085128356447</v>
      </c>
      <c r="M141" s="7">
        <v>2</v>
      </c>
      <c r="N141" s="5">
        <v>0</v>
      </c>
      <c r="O141" s="5">
        <v>209.36570739242879</v>
      </c>
      <c r="P141" s="5">
        <v>209.36570739242879</v>
      </c>
      <c r="Q141" s="5">
        <v>3043.0730598996756</v>
      </c>
      <c r="R141" s="5">
        <v>2</v>
      </c>
      <c r="S141" s="5">
        <v>135.24769155109669</v>
      </c>
      <c r="T141" s="5">
        <v>202.87153732664504</v>
      </c>
      <c r="U141" s="5">
        <v>338.11922887774176</v>
      </c>
      <c r="V141" s="26">
        <f>SUM(sev_pin_hlp[[#This Row],[Total IDPs PiN]],sev_pin_hlp[[#This Row],[Total Returnees PiN]],sev_pin_hlp[[#This Row],[Total HC PiN]])</f>
        <v>547.48493627017058</v>
      </c>
    </row>
    <row r="142" spans="1:22" ht="15" x14ac:dyDescent="0.25">
      <c r="A142" t="s">
        <v>287</v>
      </c>
      <c r="B142" t="s">
        <v>288</v>
      </c>
      <c r="C142" t="s">
        <v>316</v>
      </c>
      <c r="D142" t="s">
        <v>317</v>
      </c>
      <c r="E142" t="s">
        <v>325</v>
      </c>
      <c r="F142" t="s">
        <v>326</v>
      </c>
      <c r="G142" s="4">
        <v>633.32264949402031</v>
      </c>
      <c r="H142" s="7">
        <v>2</v>
      </c>
      <c r="I142" s="5">
        <v>0</v>
      </c>
      <c r="J142" s="5">
        <v>0</v>
      </c>
      <c r="K142" s="8">
        <v>0</v>
      </c>
      <c r="L142" s="5">
        <v>0</v>
      </c>
      <c r="M142" s="7">
        <v>2</v>
      </c>
      <c r="N142" s="5">
        <v>0</v>
      </c>
      <c r="O142" s="5">
        <v>0</v>
      </c>
      <c r="P142" s="5">
        <v>0</v>
      </c>
      <c r="Q142" s="5">
        <v>7254.8992456301758</v>
      </c>
      <c r="R142" s="5">
        <v>2</v>
      </c>
      <c r="S142" s="5">
        <v>386.92795976694271</v>
      </c>
      <c r="T142" s="5">
        <v>0</v>
      </c>
      <c r="U142" s="5">
        <v>386.92795976694271</v>
      </c>
      <c r="V142" s="26">
        <f>SUM(sev_pin_hlp[[#This Row],[Total IDPs PiN]],sev_pin_hlp[[#This Row],[Total Returnees PiN]],sev_pin_hlp[[#This Row],[Total HC PiN]])</f>
        <v>386.92795976694271</v>
      </c>
    </row>
    <row r="143" spans="1:22" ht="15" x14ac:dyDescent="0.25">
      <c r="A143" t="s">
        <v>287</v>
      </c>
      <c r="B143" t="s">
        <v>288</v>
      </c>
      <c r="C143" t="s">
        <v>327</v>
      </c>
      <c r="D143" t="s">
        <v>328</v>
      </c>
      <c r="E143" t="s">
        <v>329</v>
      </c>
      <c r="F143" t="s">
        <v>328</v>
      </c>
      <c r="G143" s="4">
        <v>4695.6599430578362</v>
      </c>
      <c r="H143" s="7">
        <v>2</v>
      </c>
      <c r="I143" s="5">
        <v>0</v>
      </c>
      <c r="J143" s="5">
        <v>0</v>
      </c>
      <c r="K143" s="8">
        <v>0</v>
      </c>
      <c r="L143" s="5">
        <v>3.7440719881959308</v>
      </c>
      <c r="M143" s="7">
        <v>2</v>
      </c>
      <c r="N143" s="5">
        <v>0</v>
      </c>
      <c r="O143" s="5">
        <v>0</v>
      </c>
      <c r="P143" s="5">
        <v>0</v>
      </c>
      <c r="Q143" s="5">
        <v>31230.285749911676</v>
      </c>
      <c r="R143" s="5">
        <v>2</v>
      </c>
      <c r="S143" s="5">
        <v>0</v>
      </c>
      <c r="T143" s="5">
        <v>0</v>
      </c>
      <c r="U143" s="5">
        <v>0</v>
      </c>
      <c r="V143" s="26">
        <f>SUM(sev_pin_hlp[[#This Row],[Total IDPs PiN]],sev_pin_hlp[[#This Row],[Total Returnees PiN]],sev_pin_hlp[[#This Row],[Total HC PiN]])</f>
        <v>0</v>
      </c>
    </row>
    <row r="144" spans="1:22" ht="15" x14ac:dyDescent="0.25">
      <c r="A144" t="s">
        <v>287</v>
      </c>
      <c r="B144" t="s">
        <v>288</v>
      </c>
      <c r="C144" t="s">
        <v>327</v>
      </c>
      <c r="D144" t="s">
        <v>328</v>
      </c>
      <c r="E144" t="s">
        <v>330</v>
      </c>
      <c r="F144" t="s">
        <v>331</v>
      </c>
      <c r="G144" s="4">
        <v>205.50302654043145</v>
      </c>
      <c r="H144" s="7">
        <v>2</v>
      </c>
      <c r="I144" s="5">
        <v>0</v>
      </c>
      <c r="J144" s="5">
        <v>0</v>
      </c>
      <c r="K144" s="8">
        <v>0</v>
      </c>
      <c r="L144" s="5">
        <v>0</v>
      </c>
      <c r="M144" s="7">
        <v>2</v>
      </c>
      <c r="N144" s="5">
        <v>0</v>
      </c>
      <c r="O144" s="5">
        <v>0</v>
      </c>
      <c r="P144" s="5">
        <v>0</v>
      </c>
      <c r="Q144" s="5">
        <v>4607.4074189042376</v>
      </c>
      <c r="R144" s="5">
        <v>2</v>
      </c>
      <c r="S144" s="5">
        <v>191.9753091210099</v>
      </c>
      <c r="T144" s="5">
        <v>63.9917697070033</v>
      </c>
      <c r="U144" s="5">
        <v>255.9670788280132</v>
      </c>
      <c r="V144" s="26">
        <f>SUM(sev_pin_hlp[[#This Row],[Total IDPs PiN]],sev_pin_hlp[[#This Row],[Total Returnees PiN]],sev_pin_hlp[[#This Row],[Total HC PiN]])</f>
        <v>255.9670788280132</v>
      </c>
    </row>
    <row r="145" spans="1:22" ht="15" x14ac:dyDescent="0.25">
      <c r="A145" t="s">
        <v>287</v>
      </c>
      <c r="B145" t="s">
        <v>288</v>
      </c>
      <c r="C145" t="s">
        <v>327</v>
      </c>
      <c r="D145" t="s">
        <v>328</v>
      </c>
      <c r="E145" t="s">
        <v>332</v>
      </c>
      <c r="F145" t="s">
        <v>333</v>
      </c>
      <c r="G145" s="4">
        <v>1787.8639253780773</v>
      </c>
      <c r="H145" s="7">
        <v>3</v>
      </c>
      <c r="I145" s="5">
        <v>0</v>
      </c>
      <c r="J145" s="5">
        <v>893.93196268903864</v>
      </c>
      <c r="K145" s="8">
        <v>893.93196268903864</v>
      </c>
      <c r="L145" s="5">
        <v>6.0385473010266031</v>
      </c>
      <c r="M145" s="7">
        <v>2</v>
      </c>
      <c r="N145" s="5">
        <v>0</v>
      </c>
      <c r="O145" s="5">
        <v>0</v>
      </c>
      <c r="P145" s="5">
        <v>0</v>
      </c>
      <c r="Q145" s="5">
        <v>11849.612054310628</v>
      </c>
      <c r="R145" s="5">
        <v>2</v>
      </c>
      <c r="S145" s="5">
        <v>607.67241304157062</v>
      </c>
      <c r="T145" s="5">
        <v>607.67241304157062</v>
      </c>
      <c r="U145" s="5">
        <v>1215.3448260831412</v>
      </c>
      <c r="V145" s="26">
        <f>SUM(sev_pin_hlp[[#This Row],[Total IDPs PiN]],sev_pin_hlp[[#This Row],[Total Returnees PiN]],sev_pin_hlp[[#This Row],[Total HC PiN]])</f>
        <v>2109.2767887721798</v>
      </c>
    </row>
    <row r="146" spans="1:22" ht="15" x14ac:dyDescent="0.25">
      <c r="A146" t="s">
        <v>287</v>
      </c>
      <c r="B146" t="s">
        <v>288</v>
      </c>
      <c r="C146" t="s">
        <v>327</v>
      </c>
      <c r="D146" t="s">
        <v>328</v>
      </c>
      <c r="E146" t="s">
        <v>334</v>
      </c>
      <c r="F146" t="s">
        <v>335</v>
      </c>
      <c r="G146" s="4">
        <v>140.38220502901353</v>
      </c>
      <c r="H146" s="7">
        <v>2</v>
      </c>
      <c r="I146" s="5">
        <v>0</v>
      </c>
      <c r="J146" s="5">
        <v>0</v>
      </c>
      <c r="K146" s="8">
        <v>0</v>
      </c>
      <c r="L146" s="5">
        <v>0</v>
      </c>
      <c r="M146" s="7">
        <v>2</v>
      </c>
      <c r="N146" s="5">
        <v>0</v>
      </c>
      <c r="O146" s="5">
        <v>0</v>
      </c>
      <c r="P146" s="5">
        <v>0</v>
      </c>
      <c r="Q146" s="5">
        <v>4022.1481624758226</v>
      </c>
      <c r="R146" s="5">
        <v>2</v>
      </c>
      <c r="S146" s="5">
        <v>0</v>
      </c>
      <c r="T146" s="5">
        <v>55.097920033915372</v>
      </c>
      <c r="U146" s="5">
        <v>55.097920033915372</v>
      </c>
      <c r="V146" s="26">
        <f>SUM(sev_pin_hlp[[#This Row],[Total IDPs PiN]],sev_pin_hlp[[#This Row],[Total Returnees PiN]],sev_pin_hlp[[#This Row],[Total HC PiN]])</f>
        <v>55.097920033915372</v>
      </c>
    </row>
    <row r="147" spans="1:22" ht="15" x14ac:dyDescent="0.25">
      <c r="A147" t="s">
        <v>336</v>
      </c>
      <c r="B147" t="s">
        <v>337</v>
      </c>
      <c r="C147" t="s">
        <v>338</v>
      </c>
      <c r="D147" t="s">
        <v>337</v>
      </c>
      <c r="E147" t="s">
        <v>339</v>
      </c>
      <c r="F147" t="s">
        <v>337</v>
      </c>
      <c r="G147" s="4">
        <v>65003.16774881148</v>
      </c>
      <c r="H147" s="7">
        <v>2</v>
      </c>
      <c r="I147" s="5">
        <v>4482.977086124929</v>
      </c>
      <c r="J147" s="5">
        <v>0</v>
      </c>
      <c r="K147" s="8">
        <v>4482.977086124929</v>
      </c>
      <c r="L147" s="5">
        <v>36136.858698070413</v>
      </c>
      <c r="M147" s="7">
        <v>2</v>
      </c>
      <c r="N147" s="5">
        <v>0</v>
      </c>
      <c r="O147" s="5">
        <v>0</v>
      </c>
      <c r="P147" s="5">
        <v>0</v>
      </c>
      <c r="Q147" s="5">
        <v>61753.055218593669</v>
      </c>
      <c r="R147" s="5">
        <v>2</v>
      </c>
      <c r="S147" s="5">
        <v>0</v>
      </c>
      <c r="T147" s="5">
        <v>1506.1720785022862</v>
      </c>
      <c r="U147" s="5">
        <v>1506.1720785022862</v>
      </c>
      <c r="V147" s="26">
        <f>SUM(sev_pin_hlp[[#This Row],[Total IDPs PiN]],sev_pin_hlp[[#This Row],[Total Returnees PiN]],sev_pin_hlp[[#This Row],[Total HC PiN]])</f>
        <v>5989.1491646272152</v>
      </c>
    </row>
    <row r="148" spans="1:22" ht="15" x14ac:dyDescent="0.25">
      <c r="A148" t="s">
        <v>336</v>
      </c>
      <c r="B148" t="s">
        <v>337</v>
      </c>
      <c r="C148" t="s">
        <v>338</v>
      </c>
      <c r="D148" t="s">
        <v>337</v>
      </c>
      <c r="E148" t="s">
        <v>340</v>
      </c>
      <c r="F148" t="s">
        <v>341</v>
      </c>
      <c r="G148" s="4">
        <v>52.535137715136031</v>
      </c>
      <c r="H148" s="7">
        <v>2</v>
      </c>
      <c r="I148" s="5">
        <v>0</v>
      </c>
      <c r="J148" s="5">
        <v>0</v>
      </c>
      <c r="K148" s="8">
        <v>0</v>
      </c>
      <c r="L148" s="5">
        <v>13052.721909481428</v>
      </c>
      <c r="M148" s="7">
        <v>2</v>
      </c>
      <c r="N148" s="5">
        <v>1405.6777440979999</v>
      </c>
      <c r="O148" s="5">
        <v>200.81110629971428</v>
      </c>
      <c r="P148" s="5">
        <v>1606.4888503977143</v>
      </c>
      <c r="Q148" s="5">
        <v>7936.6708032681026</v>
      </c>
      <c r="R148" s="5">
        <v>2</v>
      </c>
      <c r="S148" s="5">
        <v>0</v>
      </c>
      <c r="T148" s="5">
        <v>0</v>
      </c>
      <c r="U148" s="5">
        <v>0</v>
      </c>
      <c r="V148" s="26">
        <f>SUM(sev_pin_hlp[[#This Row],[Total IDPs PiN]],sev_pin_hlp[[#This Row],[Total Returnees PiN]],sev_pin_hlp[[#This Row],[Total HC PiN]])</f>
        <v>1606.4888503977143</v>
      </c>
    </row>
    <row r="149" spans="1:22" ht="15" x14ac:dyDescent="0.25">
      <c r="A149" t="s">
        <v>336</v>
      </c>
      <c r="B149" t="s">
        <v>337</v>
      </c>
      <c r="C149" t="s">
        <v>338</v>
      </c>
      <c r="D149" t="s">
        <v>337</v>
      </c>
      <c r="E149" t="s">
        <v>342</v>
      </c>
      <c r="F149" t="s">
        <v>343</v>
      </c>
      <c r="G149" s="4">
        <v>10008.531789520061</v>
      </c>
      <c r="H149" s="7">
        <v>2</v>
      </c>
      <c r="I149" s="5">
        <v>0</v>
      </c>
      <c r="J149" s="5">
        <v>571.91610225828913</v>
      </c>
      <c r="K149" s="8">
        <v>571.91610225828913</v>
      </c>
      <c r="L149" s="5">
        <v>220.70696918798359</v>
      </c>
      <c r="M149" s="7">
        <v>2</v>
      </c>
      <c r="N149" s="5">
        <v>0</v>
      </c>
      <c r="O149" s="5">
        <v>0</v>
      </c>
      <c r="P149" s="5">
        <v>0</v>
      </c>
      <c r="Q149" s="5">
        <v>9381.842159319327</v>
      </c>
      <c r="R149" s="5">
        <v>2</v>
      </c>
      <c r="S149" s="5">
        <v>0</v>
      </c>
      <c r="T149" s="5">
        <v>0</v>
      </c>
      <c r="U149" s="5">
        <v>0</v>
      </c>
      <c r="V149" s="26">
        <f>SUM(sev_pin_hlp[[#This Row],[Total IDPs PiN]],sev_pin_hlp[[#This Row],[Total Returnees PiN]],sev_pin_hlp[[#This Row],[Total HC PiN]])</f>
        <v>571.91610225828913</v>
      </c>
    </row>
    <row r="150" spans="1:22" ht="15" x14ac:dyDescent="0.25">
      <c r="A150" t="s">
        <v>336</v>
      </c>
      <c r="B150" t="s">
        <v>337</v>
      </c>
      <c r="C150" t="s">
        <v>338</v>
      </c>
      <c r="D150" t="s">
        <v>337</v>
      </c>
      <c r="E150" t="s">
        <v>344</v>
      </c>
      <c r="F150" t="s">
        <v>345</v>
      </c>
      <c r="G150" s="4">
        <v>16.194586170429879</v>
      </c>
      <c r="H150" s="7">
        <v>2</v>
      </c>
      <c r="I150" s="5">
        <v>0</v>
      </c>
      <c r="J150" s="5">
        <v>0</v>
      </c>
      <c r="K150" s="8">
        <v>0</v>
      </c>
      <c r="L150" s="5">
        <v>20012.700309838772</v>
      </c>
      <c r="M150" s="7">
        <v>3</v>
      </c>
      <c r="N150" s="5">
        <v>0</v>
      </c>
      <c r="O150" s="5">
        <v>4056.628441183535</v>
      </c>
      <c r="P150" s="5">
        <v>4056.628441183535</v>
      </c>
      <c r="Q150" s="5">
        <v>6410.8661459396271</v>
      </c>
      <c r="R150" s="5">
        <v>2</v>
      </c>
      <c r="S150" s="5">
        <v>0</v>
      </c>
      <c r="T150" s="5">
        <v>0</v>
      </c>
      <c r="U150" s="5">
        <v>0</v>
      </c>
      <c r="V150" s="26">
        <f>SUM(sev_pin_hlp[[#This Row],[Total IDPs PiN]],sev_pin_hlp[[#This Row],[Total Returnees PiN]],sev_pin_hlp[[#This Row],[Total HC PiN]])</f>
        <v>4056.628441183535</v>
      </c>
    </row>
    <row r="151" spans="1:22" ht="15" x14ac:dyDescent="0.25">
      <c r="A151" t="s">
        <v>336</v>
      </c>
      <c r="B151" t="s">
        <v>337</v>
      </c>
      <c r="C151" t="s">
        <v>338</v>
      </c>
      <c r="D151" t="s">
        <v>337</v>
      </c>
      <c r="E151" t="s">
        <v>346</v>
      </c>
      <c r="F151" t="s">
        <v>347</v>
      </c>
      <c r="G151" s="4">
        <v>1952.9879353614492</v>
      </c>
      <c r="H151" s="7">
        <v>2</v>
      </c>
      <c r="I151" s="5">
        <v>0</v>
      </c>
      <c r="J151" s="5">
        <v>0</v>
      </c>
      <c r="K151" s="8">
        <v>0</v>
      </c>
      <c r="L151" s="5">
        <v>1863.2986472424557</v>
      </c>
      <c r="M151" s="7">
        <v>2</v>
      </c>
      <c r="N151" s="5">
        <v>0</v>
      </c>
      <c r="O151" s="5">
        <v>0</v>
      </c>
      <c r="P151" s="5">
        <v>0</v>
      </c>
      <c r="Q151" s="5">
        <v>5224.0136622390892</v>
      </c>
      <c r="R151" s="5">
        <v>2</v>
      </c>
      <c r="S151" s="5">
        <v>0</v>
      </c>
      <c r="T151" s="5">
        <v>0</v>
      </c>
      <c r="U151" s="5">
        <v>0</v>
      </c>
      <c r="V151" s="26">
        <f>SUM(sev_pin_hlp[[#This Row],[Total IDPs PiN]],sev_pin_hlp[[#This Row],[Total Returnees PiN]],sev_pin_hlp[[#This Row],[Total HC PiN]])</f>
        <v>0</v>
      </c>
    </row>
    <row r="152" spans="1:22" ht="15" x14ac:dyDescent="0.25">
      <c r="A152" t="s">
        <v>336</v>
      </c>
      <c r="B152" t="s">
        <v>337</v>
      </c>
      <c r="C152" t="s">
        <v>338</v>
      </c>
      <c r="D152" t="s">
        <v>337</v>
      </c>
      <c r="E152" t="s">
        <v>348</v>
      </c>
      <c r="F152" t="s">
        <v>349</v>
      </c>
      <c r="G152" s="4">
        <v>106762.78393637616</v>
      </c>
      <c r="H152" s="7">
        <v>2</v>
      </c>
      <c r="I152" s="5">
        <v>0</v>
      </c>
      <c r="J152" s="5">
        <v>2426.42690764491</v>
      </c>
      <c r="K152" s="8">
        <v>2426.42690764491</v>
      </c>
      <c r="L152" s="5">
        <v>2182.6582450608257</v>
      </c>
      <c r="M152" s="7">
        <v>2</v>
      </c>
      <c r="N152" s="5">
        <v>0</v>
      </c>
      <c r="O152" s="5">
        <v>0</v>
      </c>
      <c r="P152" s="5">
        <v>0</v>
      </c>
      <c r="Q152" s="5">
        <v>42172.7829341697</v>
      </c>
      <c r="R152" s="5">
        <v>2</v>
      </c>
      <c r="S152" s="5">
        <v>0</v>
      </c>
      <c r="T152" s="5">
        <v>1360.4123527151519</v>
      </c>
      <c r="U152" s="5">
        <v>1360.4123527151519</v>
      </c>
      <c r="V152" s="26">
        <f>SUM(sev_pin_hlp[[#This Row],[Total IDPs PiN]],sev_pin_hlp[[#This Row],[Total Returnees PiN]],sev_pin_hlp[[#This Row],[Total HC PiN]])</f>
        <v>3786.8392603600619</v>
      </c>
    </row>
    <row r="153" spans="1:22" ht="15" x14ac:dyDescent="0.25">
      <c r="A153" t="s">
        <v>336</v>
      </c>
      <c r="B153" t="s">
        <v>337</v>
      </c>
      <c r="C153" t="s">
        <v>338</v>
      </c>
      <c r="D153" t="s">
        <v>337</v>
      </c>
      <c r="E153" t="s">
        <v>350</v>
      </c>
      <c r="F153" t="s">
        <v>351</v>
      </c>
      <c r="G153" s="4">
        <v>2486.0828023701633</v>
      </c>
      <c r="H153" s="7">
        <v>2</v>
      </c>
      <c r="I153" s="5">
        <v>0</v>
      </c>
      <c r="J153" s="5">
        <v>0</v>
      </c>
      <c r="K153" s="8">
        <v>0</v>
      </c>
      <c r="L153" s="5">
        <v>667.70149878006271</v>
      </c>
      <c r="M153" s="7">
        <v>2</v>
      </c>
      <c r="N153" s="5">
        <v>0</v>
      </c>
      <c r="O153" s="5">
        <v>0</v>
      </c>
      <c r="P153" s="5">
        <v>0</v>
      </c>
      <c r="Q153" s="5">
        <v>5099.0041965841756</v>
      </c>
      <c r="R153" s="5">
        <v>2</v>
      </c>
      <c r="S153" s="5">
        <v>0</v>
      </c>
      <c r="T153" s="5">
        <v>0</v>
      </c>
      <c r="U153" s="5">
        <v>0</v>
      </c>
      <c r="V153" s="26">
        <f>SUM(sev_pin_hlp[[#This Row],[Total IDPs PiN]],sev_pin_hlp[[#This Row],[Total Returnees PiN]],sev_pin_hlp[[#This Row],[Total HC PiN]])</f>
        <v>0</v>
      </c>
    </row>
    <row r="154" spans="1:22" ht="15" x14ac:dyDescent="0.25">
      <c r="A154" t="s">
        <v>336</v>
      </c>
      <c r="B154" t="s">
        <v>337</v>
      </c>
      <c r="C154" t="s">
        <v>352</v>
      </c>
      <c r="D154" t="s">
        <v>353</v>
      </c>
      <c r="E154" t="s">
        <v>354</v>
      </c>
      <c r="F154" t="s">
        <v>355</v>
      </c>
      <c r="G154" s="4">
        <v>0</v>
      </c>
      <c r="H154" s="7">
        <v>2</v>
      </c>
      <c r="I154" s="5">
        <v>0</v>
      </c>
      <c r="J154" s="5">
        <v>0</v>
      </c>
      <c r="K154" s="8">
        <v>0</v>
      </c>
      <c r="L154" s="5">
        <v>41922.600973099892</v>
      </c>
      <c r="M154" s="7">
        <v>3</v>
      </c>
      <c r="N154" s="5">
        <v>0</v>
      </c>
      <c r="O154" s="5">
        <v>12634.208512441039</v>
      </c>
      <c r="P154" s="5">
        <v>12634.208512441039</v>
      </c>
      <c r="Q154" s="5">
        <v>19728.200416387699</v>
      </c>
      <c r="R154" s="5">
        <v>2</v>
      </c>
      <c r="S154" s="5">
        <v>3288.0334027312829</v>
      </c>
      <c r="T154" s="5">
        <v>0</v>
      </c>
      <c r="U154" s="5">
        <v>3288.0334027312829</v>
      </c>
      <c r="V154" s="26">
        <f>SUM(sev_pin_hlp[[#This Row],[Total IDPs PiN]],sev_pin_hlp[[#This Row],[Total Returnees PiN]],sev_pin_hlp[[#This Row],[Total HC PiN]])</f>
        <v>15922.241915172322</v>
      </c>
    </row>
    <row r="155" spans="1:22" ht="15" x14ac:dyDescent="0.25">
      <c r="A155" t="s">
        <v>336</v>
      </c>
      <c r="B155" t="s">
        <v>337</v>
      </c>
      <c r="C155" t="s">
        <v>352</v>
      </c>
      <c r="D155" t="s">
        <v>353</v>
      </c>
      <c r="E155" t="s">
        <v>356</v>
      </c>
      <c r="F155" t="s">
        <v>357</v>
      </c>
      <c r="G155" s="4">
        <v>861.95506827469353</v>
      </c>
      <c r="H155" s="7">
        <v>5</v>
      </c>
      <c r="I155" s="5">
        <v>172.39101365493872</v>
      </c>
      <c r="J155" s="5">
        <v>0</v>
      </c>
      <c r="K155" s="8">
        <v>172.39101365493872</v>
      </c>
      <c r="L155" s="5">
        <v>14147.324192664208</v>
      </c>
      <c r="M155" s="7">
        <v>2</v>
      </c>
      <c r="N155" s="5">
        <v>554.79702716330223</v>
      </c>
      <c r="O155" s="5">
        <v>277.39851358165112</v>
      </c>
      <c r="P155" s="5">
        <v>832.19554074495341</v>
      </c>
      <c r="Q155" s="5">
        <v>8514.4835542709061</v>
      </c>
      <c r="R155" s="5">
        <v>2</v>
      </c>
      <c r="S155" s="5">
        <v>500.85197378064152</v>
      </c>
      <c r="T155" s="5">
        <v>500.85197378064152</v>
      </c>
      <c r="U155" s="5">
        <v>1001.703947561283</v>
      </c>
      <c r="V155" s="26">
        <f>SUM(sev_pin_hlp[[#This Row],[Total IDPs PiN]],sev_pin_hlp[[#This Row],[Total Returnees PiN]],sev_pin_hlp[[#This Row],[Total HC PiN]])</f>
        <v>2006.2905019611751</v>
      </c>
    </row>
    <row r="156" spans="1:22" ht="15" x14ac:dyDescent="0.25">
      <c r="A156" t="s">
        <v>336</v>
      </c>
      <c r="B156" t="s">
        <v>337</v>
      </c>
      <c r="C156" t="s">
        <v>352</v>
      </c>
      <c r="D156" t="s">
        <v>353</v>
      </c>
      <c r="E156" t="s">
        <v>358</v>
      </c>
      <c r="F156" t="s">
        <v>359</v>
      </c>
      <c r="G156" s="4">
        <v>16.144675874925856</v>
      </c>
      <c r="H156" s="7">
        <v>2</v>
      </c>
      <c r="I156" s="5">
        <v>0</v>
      </c>
      <c r="J156" s="5">
        <v>0</v>
      </c>
      <c r="K156" s="8">
        <v>0</v>
      </c>
      <c r="L156" s="5">
        <v>19345.779605965599</v>
      </c>
      <c r="M156" s="7">
        <v>2</v>
      </c>
      <c r="N156" s="5">
        <v>0</v>
      </c>
      <c r="O156" s="5">
        <v>0</v>
      </c>
      <c r="P156" s="5">
        <v>0</v>
      </c>
      <c r="Q156" s="5">
        <v>13168.242216761293</v>
      </c>
      <c r="R156" s="5">
        <v>2</v>
      </c>
      <c r="S156" s="5">
        <v>0</v>
      </c>
      <c r="T156" s="5">
        <v>0</v>
      </c>
      <c r="U156" s="5">
        <v>0</v>
      </c>
      <c r="V156" s="26">
        <f>SUM(sev_pin_hlp[[#This Row],[Total IDPs PiN]],sev_pin_hlp[[#This Row],[Total Returnees PiN]],sev_pin_hlp[[#This Row],[Total HC PiN]])</f>
        <v>0</v>
      </c>
    </row>
    <row r="157" spans="1:22" ht="15" x14ac:dyDescent="0.25">
      <c r="A157" t="s">
        <v>336</v>
      </c>
      <c r="B157" t="s">
        <v>337</v>
      </c>
      <c r="C157" t="s">
        <v>352</v>
      </c>
      <c r="D157" t="s">
        <v>353</v>
      </c>
      <c r="E157" t="s">
        <v>360</v>
      </c>
      <c r="F157" t="s">
        <v>361</v>
      </c>
      <c r="G157" s="4">
        <v>0</v>
      </c>
      <c r="H157" s="7">
        <v>2</v>
      </c>
      <c r="I157" s="5">
        <v>0</v>
      </c>
      <c r="J157" s="5">
        <v>0</v>
      </c>
      <c r="K157" s="8">
        <v>0</v>
      </c>
      <c r="L157" s="5">
        <v>16585.71589561562</v>
      </c>
      <c r="M157" s="7">
        <v>2</v>
      </c>
      <c r="N157" s="5">
        <v>0</v>
      </c>
      <c r="O157" s="5">
        <v>1326.8572716492497</v>
      </c>
      <c r="P157" s="5">
        <v>1326.8572716492497</v>
      </c>
      <c r="Q157" s="5">
        <v>11440.456001507069</v>
      </c>
      <c r="R157" s="5">
        <v>2</v>
      </c>
      <c r="S157" s="5">
        <v>0</v>
      </c>
      <c r="T157" s="5">
        <v>0</v>
      </c>
      <c r="U157" s="5">
        <v>0</v>
      </c>
      <c r="V157" s="26">
        <f>SUM(sev_pin_hlp[[#This Row],[Total IDPs PiN]],sev_pin_hlp[[#This Row],[Total Returnees PiN]],sev_pin_hlp[[#This Row],[Total HC PiN]])</f>
        <v>1326.8572716492497</v>
      </c>
    </row>
    <row r="158" spans="1:22" ht="15" x14ac:dyDescent="0.25">
      <c r="A158" t="s">
        <v>336</v>
      </c>
      <c r="B158" t="s">
        <v>337</v>
      </c>
      <c r="C158" t="s">
        <v>352</v>
      </c>
      <c r="D158" t="s">
        <v>353</v>
      </c>
      <c r="E158" t="s">
        <v>362</v>
      </c>
      <c r="F158" t="s">
        <v>363</v>
      </c>
      <c r="G158" s="4">
        <v>12.245917979359044</v>
      </c>
      <c r="H158" s="7">
        <v>2</v>
      </c>
      <c r="I158" s="5">
        <v>0</v>
      </c>
      <c r="J158" s="5">
        <v>0</v>
      </c>
      <c r="K158" s="8">
        <v>0</v>
      </c>
      <c r="L158" s="5">
        <v>13070.829907658881</v>
      </c>
      <c r="M158" s="7">
        <v>2</v>
      </c>
      <c r="N158" s="5">
        <v>0</v>
      </c>
      <c r="O158" s="5">
        <v>0</v>
      </c>
      <c r="P158" s="5">
        <v>0</v>
      </c>
      <c r="Q158" s="5">
        <v>7832.9259125475282</v>
      </c>
      <c r="R158" s="5">
        <v>2</v>
      </c>
      <c r="S158" s="5">
        <v>0</v>
      </c>
      <c r="T158" s="5">
        <v>0</v>
      </c>
      <c r="U158" s="5">
        <v>0</v>
      </c>
      <c r="V158" s="26">
        <f>SUM(sev_pin_hlp[[#This Row],[Total IDPs PiN]],sev_pin_hlp[[#This Row],[Total Returnees PiN]],sev_pin_hlp[[#This Row],[Total HC PiN]])</f>
        <v>0</v>
      </c>
    </row>
    <row r="159" spans="1:22" ht="15" x14ac:dyDescent="0.25">
      <c r="A159" t="s">
        <v>336</v>
      </c>
      <c r="B159" t="s">
        <v>337</v>
      </c>
      <c r="C159" t="s">
        <v>352</v>
      </c>
      <c r="D159" t="s">
        <v>353</v>
      </c>
      <c r="E159" t="s">
        <v>364</v>
      </c>
      <c r="F159" t="s">
        <v>365</v>
      </c>
      <c r="G159" s="4">
        <v>10.091684894694083</v>
      </c>
      <c r="H159" s="7">
        <v>2</v>
      </c>
      <c r="I159" s="5">
        <v>0</v>
      </c>
      <c r="J159" s="5">
        <v>0</v>
      </c>
      <c r="K159" s="8">
        <v>0</v>
      </c>
      <c r="L159" s="5">
        <v>11119.808005749641</v>
      </c>
      <c r="M159" s="7">
        <v>3</v>
      </c>
      <c r="N159" s="5">
        <v>1659.6728366790508</v>
      </c>
      <c r="O159" s="5">
        <v>2489.5092550185764</v>
      </c>
      <c r="P159" s="5">
        <v>4149.1820916976267</v>
      </c>
      <c r="Q159" s="5">
        <v>5379.3328479470038</v>
      </c>
      <c r="R159" s="5">
        <v>5</v>
      </c>
      <c r="S159" s="5">
        <v>2390.8145990875569</v>
      </c>
      <c r="T159" s="5">
        <v>597.70364977188922</v>
      </c>
      <c r="U159" s="5">
        <v>2988.518248859446</v>
      </c>
      <c r="V159" s="26">
        <f>SUM(sev_pin_hlp[[#This Row],[Total IDPs PiN]],sev_pin_hlp[[#This Row],[Total Returnees PiN]],sev_pin_hlp[[#This Row],[Total HC PiN]])</f>
        <v>7137.7003405570722</v>
      </c>
    </row>
    <row r="160" spans="1:22" ht="15" x14ac:dyDescent="0.25">
      <c r="A160" t="s">
        <v>336</v>
      </c>
      <c r="B160" t="s">
        <v>337</v>
      </c>
      <c r="C160" t="s">
        <v>366</v>
      </c>
      <c r="D160" t="s">
        <v>367</v>
      </c>
      <c r="E160" t="s">
        <v>368</v>
      </c>
      <c r="F160" t="s">
        <v>367</v>
      </c>
      <c r="G160" s="4">
        <v>16313.135102486167</v>
      </c>
      <c r="H160" s="7">
        <v>2</v>
      </c>
      <c r="I160" s="5">
        <v>0</v>
      </c>
      <c r="J160" s="5">
        <v>0</v>
      </c>
      <c r="K160" s="8">
        <v>0</v>
      </c>
      <c r="L160" s="5">
        <v>8637.8116021094756</v>
      </c>
      <c r="M160" s="7">
        <v>2</v>
      </c>
      <c r="N160" s="5">
        <v>0</v>
      </c>
      <c r="O160" s="5">
        <v>0</v>
      </c>
      <c r="P160" s="5">
        <v>0</v>
      </c>
      <c r="Q160" s="5">
        <v>11662.677624503156</v>
      </c>
      <c r="R160" s="5">
        <v>2</v>
      </c>
      <c r="S160" s="5">
        <v>0</v>
      </c>
      <c r="T160" s="5">
        <v>0</v>
      </c>
      <c r="U160" s="5">
        <v>0</v>
      </c>
      <c r="V160" s="26">
        <f>SUM(sev_pin_hlp[[#This Row],[Total IDPs PiN]],sev_pin_hlp[[#This Row],[Total Returnees PiN]],sev_pin_hlp[[#This Row],[Total HC PiN]])</f>
        <v>0</v>
      </c>
    </row>
    <row r="161" spans="1:22" ht="15" x14ac:dyDescent="0.25">
      <c r="A161" t="s">
        <v>336</v>
      </c>
      <c r="B161" t="s">
        <v>337</v>
      </c>
      <c r="C161" t="s">
        <v>366</v>
      </c>
      <c r="D161" t="s">
        <v>367</v>
      </c>
      <c r="E161" t="s">
        <v>369</v>
      </c>
      <c r="F161" t="s">
        <v>370</v>
      </c>
      <c r="G161" s="4">
        <v>468065.09720126365</v>
      </c>
      <c r="H161" s="7">
        <v>2</v>
      </c>
      <c r="I161" s="5">
        <v>7313.5171437697491</v>
      </c>
      <c r="J161" s="5">
        <v>73135.171437697485</v>
      </c>
      <c r="K161" s="8">
        <v>80448.688581467228</v>
      </c>
      <c r="L161" s="5">
        <v>1274.7972444775162</v>
      </c>
      <c r="M161" s="7">
        <v>2</v>
      </c>
      <c r="N161" s="5">
        <v>0</v>
      </c>
      <c r="O161" s="5">
        <v>0</v>
      </c>
      <c r="P161" s="5">
        <v>0</v>
      </c>
      <c r="Q161" s="5">
        <v>118882.38400923439</v>
      </c>
      <c r="R161" s="5">
        <v>3</v>
      </c>
      <c r="S161" s="5">
        <v>13209.153778803817</v>
      </c>
      <c r="T161" s="5">
        <v>13209.153778803817</v>
      </c>
      <c r="U161" s="5">
        <v>26418.307557607633</v>
      </c>
      <c r="V161" s="26">
        <f>SUM(sev_pin_hlp[[#This Row],[Total IDPs PiN]],sev_pin_hlp[[#This Row],[Total Returnees PiN]],sev_pin_hlp[[#This Row],[Total HC PiN]])</f>
        <v>106866.99613907486</v>
      </c>
    </row>
    <row r="162" spans="1:22" ht="15" x14ac:dyDescent="0.25">
      <c r="A162" t="s">
        <v>336</v>
      </c>
      <c r="B162" t="s">
        <v>337</v>
      </c>
      <c r="C162" t="s">
        <v>366</v>
      </c>
      <c r="D162" t="s">
        <v>367</v>
      </c>
      <c r="E162" t="s">
        <v>371</v>
      </c>
      <c r="F162" t="s">
        <v>372</v>
      </c>
      <c r="G162" s="4">
        <v>23396.730877248759</v>
      </c>
      <c r="H162" s="7">
        <v>2</v>
      </c>
      <c r="I162" s="5">
        <v>0</v>
      </c>
      <c r="J162" s="5">
        <v>0</v>
      </c>
      <c r="K162" s="8">
        <v>0</v>
      </c>
      <c r="L162" s="5">
        <v>244.52598274293686</v>
      </c>
      <c r="M162" s="7">
        <v>2</v>
      </c>
      <c r="N162" s="5">
        <v>0</v>
      </c>
      <c r="O162" s="5">
        <v>0</v>
      </c>
      <c r="P162" s="5">
        <v>0</v>
      </c>
      <c r="Q162" s="5">
        <v>38950.377911135845</v>
      </c>
      <c r="R162" s="5">
        <v>2</v>
      </c>
      <c r="S162" s="5">
        <v>0</v>
      </c>
      <c r="T162" s="5">
        <v>0</v>
      </c>
      <c r="U162" s="5">
        <v>0</v>
      </c>
      <c r="V162" s="26">
        <f>SUM(sev_pin_hlp[[#This Row],[Total IDPs PiN]],sev_pin_hlp[[#This Row],[Total Returnees PiN]],sev_pin_hlp[[#This Row],[Total HC PiN]])</f>
        <v>0</v>
      </c>
    </row>
    <row r="163" spans="1:22" ht="15" x14ac:dyDescent="0.25">
      <c r="A163" t="s">
        <v>336</v>
      </c>
      <c r="B163" t="s">
        <v>337</v>
      </c>
      <c r="C163" t="s">
        <v>366</v>
      </c>
      <c r="D163" t="s">
        <v>367</v>
      </c>
      <c r="E163" t="s">
        <v>373</v>
      </c>
      <c r="F163" t="s">
        <v>374</v>
      </c>
      <c r="G163" s="4">
        <v>7352.3167098685435</v>
      </c>
      <c r="H163" s="7">
        <v>2</v>
      </c>
      <c r="I163" s="5">
        <v>0</v>
      </c>
      <c r="J163" s="5">
        <v>0</v>
      </c>
      <c r="K163" s="8">
        <v>0</v>
      </c>
      <c r="L163" s="5">
        <v>61.972227365302729</v>
      </c>
      <c r="M163" s="7">
        <v>2</v>
      </c>
      <c r="N163" s="5">
        <v>0</v>
      </c>
      <c r="O163" s="5">
        <v>0</v>
      </c>
      <c r="P163" s="5">
        <v>0</v>
      </c>
      <c r="Q163" s="5">
        <v>12168.875948898352</v>
      </c>
      <c r="R163" s="5">
        <v>2</v>
      </c>
      <c r="S163" s="5">
        <v>0</v>
      </c>
      <c r="T163" s="5">
        <v>1193.027053813564</v>
      </c>
      <c r="U163" s="5">
        <v>1193.027053813564</v>
      </c>
      <c r="V163" s="26">
        <f>SUM(sev_pin_hlp[[#This Row],[Total IDPs PiN]],sev_pin_hlp[[#This Row],[Total Returnees PiN]],sev_pin_hlp[[#This Row],[Total HC PiN]])</f>
        <v>1193.027053813564</v>
      </c>
    </row>
    <row r="164" spans="1:22" ht="15" x14ac:dyDescent="0.25">
      <c r="A164" t="s">
        <v>336</v>
      </c>
      <c r="B164" t="s">
        <v>337</v>
      </c>
      <c r="C164" t="s">
        <v>366</v>
      </c>
      <c r="D164" t="s">
        <v>367</v>
      </c>
      <c r="E164" t="s">
        <v>375</v>
      </c>
      <c r="F164" t="s">
        <v>376</v>
      </c>
      <c r="G164" s="4">
        <v>14900.874433923425</v>
      </c>
      <c r="H164" s="7">
        <v>2</v>
      </c>
      <c r="I164" s="5">
        <v>0</v>
      </c>
      <c r="J164" s="5">
        <v>0</v>
      </c>
      <c r="K164" s="8">
        <v>0</v>
      </c>
      <c r="L164" s="5">
        <v>568.05293673665426</v>
      </c>
      <c r="M164" s="7">
        <v>2</v>
      </c>
      <c r="N164" s="5">
        <v>0</v>
      </c>
      <c r="O164" s="5">
        <v>0</v>
      </c>
      <c r="P164" s="5">
        <v>0</v>
      </c>
      <c r="Q164" s="5">
        <v>21295.94777000137</v>
      </c>
      <c r="R164" s="5">
        <v>2</v>
      </c>
      <c r="S164" s="5">
        <v>0</v>
      </c>
      <c r="T164" s="5">
        <v>409.53745711541097</v>
      </c>
      <c r="U164" s="5">
        <v>409.53745711541097</v>
      </c>
      <c r="V164" s="26">
        <f>SUM(sev_pin_hlp[[#This Row],[Total IDPs PiN]],sev_pin_hlp[[#This Row],[Total Returnees PiN]],sev_pin_hlp[[#This Row],[Total HC PiN]])</f>
        <v>409.53745711541097</v>
      </c>
    </row>
    <row r="165" spans="1:22" ht="15" x14ac:dyDescent="0.25">
      <c r="A165" t="s">
        <v>336</v>
      </c>
      <c r="B165" t="s">
        <v>337</v>
      </c>
      <c r="C165" t="s">
        <v>366</v>
      </c>
      <c r="D165" t="s">
        <v>367</v>
      </c>
      <c r="E165" t="s">
        <v>377</v>
      </c>
      <c r="F165" t="s">
        <v>378</v>
      </c>
      <c r="G165" s="4">
        <v>14188.311924491514</v>
      </c>
      <c r="H165" s="7">
        <v>2</v>
      </c>
      <c r="I165" s="5">
        <v>0</v>
      </c>
      <c r="J165" s="5">
        <v>0</v>
      </c>
      <c r="K165" s="8">
        <v>0</v>
      </c>
      <c r="L165" s="5">
        <v>635.22166880843713</v>
      </c>
      <c r="M165" s="7">
        <v>2</v>
      </c>
      <c r="N165" s="5">
        <v>0</v>
      </c>
      <c r="O165" s="5">
        <v>0</v>
      </c>
      <c r="P165" s="5">
        <v>0</v>
      </c>
      <c r="Q165" s="5">
        <v>20998.036447024417</v>
      </c>
      <c r="R165" s="5">
        <v>2</v>
      </c>
      <c r="S165" s="5">
        <v>0</v>
      </c>
      <c r="T165" s="5">
        <v>0</v>
      </c>
      <c r="U165" s="5">
        <v>0</v>
      </c>
      <c r="V165" s="26">
        <f>SUM(sev_pin_hlp[[#This Row],[Total IDPs PiN]],sev_pin_hlp[[#This Row],[Total Returnees PiN]],sev_pin_hlp[[#This Row],[Total HC PiN]])</f>
        <v>0</v>
      </c>
    </row>
    <row r="166" spans="1:22" ht="15" x14ac:dyDescent="0.25">
      <c r="A166" t="s">
        <v>336</v>
      </c>
      <c r="B166" t="s">
        <v>337</v>
      </c>
      <c r="C166" t="s">
        <v>379</v>
      </c>
      <c r="D166" t="s">
        <v>380</v>
      </c>
      <c r="E166" t="s">
        <v>381</v>
      </c>
      <c r="F166" t="s">
        <v>380</v>
      </c>
      <c r="G166" s="4">
        <v>5929.8978372322654</v>
      </c>
      <c r="H166" s="7">
        <v>2</v>
      </c>
      <c r="I166" s="5">
        <v>0</v>
      </c>
      <c r="J166" s="5">
        <v>0</v>
      </c>
      <c r="K166" s="8">
        <v>0</v>
      </c>
      <c r="L166" s="5">
        <v>8971.9830605347106</v>
      </c>
      <c r="M166" s="7">
        <v>2</v>
      </c>
      <c r="N166" s="5">
        <v>0</v>
      </c>
      <c r="O166" s="5">
        <v>0</v>
      </c>
      <c r="P166" s="5">
        <v>0</v>
      </c>
      <c r="Q166" s="5">
        <v>34832.197645450404</v>
      </c>
      <c r="R166" s="5">
        <v>2</v>
      </c>
      <c r="S166" s="5">
        <v>0</v>
      </c>
      <c r="T166" s="5">
        <v>0</v>
      </c>
      <c r="U166" s="5">
        <v>0</v>
      </c>
      <c r="V166" s="26">
        <f>SUM(sev_pin_hlp[[#This Row],[Total IDPs PiN]],sev_pin_hlp[[#This Row],[Total Returnees PiN]],sev_pin_hlp[[#This Row],[Total HC PiN]])</f>
        <v>0</v>
      </c>
    </row>
    <row r="167" spans="1:22" ht="15" x14ac:dyDescent="0.25">
      <c r="A167" t="s">
        <v>336</v>
      </c>
      <c r="B167" t="s">
        <v>337</v>
      </c>
      <c r="C167" t="s">
        <v>379</v>
      </c>
      <c r="D167" t="s">
        <v>380</v>
      </c>
      <c r="E167" t="s">
        <v>382</v>
      </c>
      <c r="F167" t="s">
        <v>383</v>
      </c>
      <c r="G167" s="4">
        <v>14307.39205205395</v>
      </c>
      <c r="H167" s="7">
        <v>2</v>
      </c>
      <c r="I167" s="5">
        <v>0</v>
      </c>
      <c r="J167" s="5">
        <v>0</v>
      </c>
      <c r="K167" s="8">
        <v>0</v>
      </c>
      <c r="L167" s="5">
        <v>1453.2618057695497</v>
      </c>
      <c r="M167" s="7">
        <v>2</v>
      </c>
      <c r="N167" s="5">
        <v>0</v>
      </c>
      <c r="O167" s="5">
        <v>0</v>
      </c>
      <c r="P167" s="5">
        <v>0</v>
      </c>
      <c r="Q167" s="5">
        <v>10440.216993386588</v>
      </c>
      <c r="R167" s="5">
        <v>2</v>
      </c>
      <c r="S167" s="5">
        <v>0</v>
      </c>
      <c r="T167" s="5">
        <v>0</v>
      </c>
      <c r="U167" s="5">
        <v>0</v>
      </c>
      <c r="V167" s="26">
        <f>SUM(sev_pin_hlp[[#This Row],[Total IDPs PiN]],sev_pin_hlp[[#This Row],[Total Returnees PiN]],sev_pin_hlp[[#This Row],[Total HC PiN]])</f>
        <v>0</v>
      </c>
    </row>
    <row r="168" spans="1:22" ht="15" x14ac:dyDescent="0.25">
      <c r="A168" t="s">
        <v>336</v>
      </c>
      <c r="B168" t="s">
        <v>337</v>
      </c>
      <c r="C168" t="s">
        <v>379</v>
      </c>
      <c r="D168" t="s">
        <v>380</v>
      </c>
      <c r="E168" t="s">
        <v>384</v>
      </c>
      <c r="F168" t="s">
        <v>385</v>
      </c>
      <c r="G168" s="4">
        <v>10329.026639153984</v>
      </c>
      <c r="H168" s="7">
        <v>2</v>
      </c>
      <c r="I168" s="5">
        <v>0</v>
      </c>
      <c r="J168" s="5">
        <v>0</v>
      </c>
      <c r="K168" s="8">
        <v>0</v>
      </c>
      <c r="L168" s="5">
        <v>529.71420170234728</v>
      </c>
      <c r="M168" s="7">
        <v>2</v>
      </c>
      <c r="N168" s="5">
        <v>0</v>
      </c>
      <c r="O168" s="5">
        <v>0</v>
      </c>
      <c r="P168" s="5">
        <v>0</v>
      </c>
      <c r="Q168" s="5">
        <v>23556.73977817901</v>
      </c>
      <c r="R168" s="5">
        <v>2</v>
      </c>
      <c r="S168" s="5">
        <v>0</v>
      </c>
      <c r="T168" s="5">
        <v>0</v>
      </c>
      <c r="U168" s="5">
        <v>0</v>
      </c>
      <c r="V168" s="26">
        <f>SUM(sev_pin_hlp[[#This Row],[Total IDPs PiN]],sev_pin_hlp[[#This Row],[Total Returnees PiN]],sev_pin_hlp[[#This Row],[Total HC PiN]])</f>
        <v>0</v>
      </c>
    </row>
    <row r="169" spans="1:22" ht="15" x14ac:dyDescent="0.25">
      <c r="A169" t="s">
        <v>336</v>
      </c>
      <c r="B169" t="s">
        <v>337</v>
      </c>
      <c r="C169" t="s">
        <v>379</v>
      </c>
      <c r="D169" t="s">
        <v>380</v>
      </c>
      <c r="E169" t="s">
        <v>386</v>
      </c>
      <c r="F169" t="s">
        <v>387</v>
      </c>
      <c r="G169" s="4">
        <v>7989.0952370403193</v>
      </c>
      <c r="H169" s="7">
        <v>2</v>
      </c>
      <c r="I169" s="5">
        <v>0</v>
      </c>
      <c r="J169" s="5">
        <v>0</v>
      </c>
      <c r="K169" s="8">
        <v>0</v>
      </c>
      <c r="L169" s="5">
        <v>403.29418106631215</v>
      </c>
      <c r="M169" s="7">
        <v>2</v>
      </c>
      <c r="N169" s="5">
        <v>0</v>
      </c>
      <c r="O169" s="5">
        <v>0</v>
      </c>
      <c r="P169" s="5">
        <v>0</v>
      </c>
      <c r="Q169" s="5">
        <v>14087.216127603013</v>
      </c>
      <c r="R169" s="5">
        <v>2</v>
      </c>
      <c r="S169" s="5">
        <v>0</v>
      </c>
      <c r="T169" s="5">
        <v>0</v>
      </c>
      <c r="U169" s="5">
        <v>0</v>
      </c>
      <c r="V169" s="26">
        <f>SUM(sev_pin_hlp[[#This Row],[Total IDPs PiN]],sev_pin_hlp[[#This Row],[Total Returnees PiN]],sev_pin_hlp[[#This Row],[Total HC PiN]])</f>
        <v>0</v>
      </c>
    </row>
    <row r="170" spans="1:22" ht="15" x14ac:dyDescent="0.25">
      <c r="A170" t="s">
        <v>336</v>
      </c>
      <c r="B170" t="s">
        <v>337</v>
      </c>
      <c r="C170" t="s">
        <v>388</v>
      </c>
      <c r="D170" t="s">
        <v>389</v>
      </c>
      <c r="E170" t="s">
        <v>390</v>
      </c>
      <c r="F170" t="s">
        <v>389</v>
      </c>
      <c r="G170" s="4">
        <v>5290.2532046105271</v>
      </c>
      <c r="H170" s="7">
        <v>3</v>
      </c>
      <c r="I170" s="5">
        <v>881.708867435088</v>
      </c>
      <c r="J170" s="5">
        <v>881.708867435088</v>
      </c>
      <c r="K170" s="8">
        <v>1763.417734870176</v>
      </c>
      <c r="L170" s="5">
        <v>10995.808327215329</v>
      </c>
      <c r="M170" s="7">
        <v>2</v>
      </c>
      <c r="N170" s="5">
        <v>0</v>
      </c>
      <c r="O170" s="5">
        <v>916.31736060127764</v>
      </c>
      <c r="P170" s="5">
        <v>916.31736060127764</v>
      </c>
      <c r="Q170" s="5">
        <v>41364.019896666912</v>
      </c>
      <c r="R170" s="5">
        <v>2</v>
      </c>
      <c r="S170" s="5">
        <v>3133.6378709596124</v>
      </c>
      <c r="T170" s="5">
        <v>3760.3654451515354</v>
      </c>
      <c r="U170" s="5">
        <v>6894.0033161111478</v>
      </c>
      <c r="V170" s="26">
        <f>SUM(sev_pin_hlp[[#This Row],[Total IDPs PiN]],sev_pin_hlp[[#This Row],[Total Returnees PiN]],sev_pin_hlp[[#This Row],[Total HC PiN]])</f>
        <v>9573.7384115826026</v>
      </c>
    </row>
    <row r="171" spans="1:22" ht="15" x14ac:dyDescent="0.25">
      <c r="A171" t="s">
        <v>336</v>
      </c>
      <c r="B171" t="s">
        <v>337</v>
      </c>
      <c r="C171" t="s">
        <v>388</v>
      </c>
      <c r="D171" t="s">
        <v>389</v>
      </c>
      <c r="E171" t="s">
        <v>391</v>
      </c>
      <c r="F171" t="s">
        <v>392</v>
      </c>
      <c r="G171" s="4">
        <v>1948.429178933595</v>
      </c>
      <c r="H171" s="7">
        <v>2</v>
      </c>
      <c r="I171" s="5">
        <v>0</v>
      </c>
      <c r="J171" s="5">
        <v>0</v>
      </c>
      <c r="K171" s="8">
        <v>0</v>
      </c>
      <c r="L171" s="5">
        <v>9842.4159715407259</v>
      </c>
      <c r="M171" s="7">
        <v>2</v>
      </c>
      <c r="N171" s="5">
        <v>729.06784974375739</v>
      </c>
      <c r="O171" s="5">
        <v>0</v>
      </c>
      <c r="P171" s="5">
        <v>729.06784974375739</v>
      </c>
      <c r="Q171" s="5">
        <v>24186.302821393525</v>
      </c>
      <c r="R171" s="5">
        <v>2</v>
      </c>
      <c r="S171" s="5">
        <v>0</v>
      </c>
      <c r="T171" s="5">
        <v>0</v>
      </c>
      <c r="U171" s="5">
        <v>0</v>
      </c>
      <c r="V171" s="26">
        <f>SUM(sev_pin_hlp[[#This Row],[Total IDPs PiN]],sev_pin_hlp[[#This Row],[Total Returnees PiN]],sev_pin_hlp[[#This Row],[Total HC PiN]])</f>
        <v>729.06784974375739</v>
      </c>
    </row>
    <row r="172" spans="1:22" ht="15" x14ac:dyDescent="0.25">
      <c r="A172" t="s">
        <v>336</v>
      </c>
      <c r="B172" t="s">
        <v>337</v>
      </c>
      <c r="C172" t="s">
        <v>388</v>
      </c>
      <c r="D172" t="s">
        <v>389</v>
      </c>
      <c r="E172" t="s">
        <v>393</v>
      </c>
      <c r="F172" t="s">
        <v>394</v>
      </c>
      <c r="G172" s="4">
        <v>2584.5353985644128</v>
      </c>
      <c r="H172" s="7">
        <v>2</v>
      </c>
      <c r="I172" s="5">
        <v>0</v>
      </c>
      <c r="J172" s="5">
        <v>0</v>
      </c>
      <c r="K172" s="8">
        <v>0</v>
      </c>
      <c r="L172" s="5">
        <v>1587.0998610286579</v>
      </c>
      <c r="M172" s="7">
        <v>2</v>
      </c>
      <c r="N172" s="5">
        <v>0</v>
      </c>
      <c r="O172" s="5">
        <v>0</v>
      </c>
      <c r="P172" s="5">
        <v>0</v>
      </c>
      <c r="Q172" s="5">
        <v>15746.329640023745</v>
      </c>
      <c r="R172" s="5">
        <v>2</v>
      </c>
      <c r="S172" s="5">
        <v>0</v>
      </c>
      <c r="T172" s="5">
        <v>0</v>
      </c>
      <c r="U172" s="5">
        <v>0</v>
      </c>
      <c r="V172" s="26">
        <f>SUM(sev_pin_hlp[[#This Row],[Total IDPs PiN]],sev_pin_hlp[[#This Row],[Total Returnees PiN]],sev_pin_hlp[[#This Row],[Total HC PiN]])</f>
        <v>0</v>
      </c>
    </row>
    <row r="173" spans="1:22" ht="15" x14ac:dyDescent="0.25">
      <c r="A173" t="s">
        <v>395</v>
      </c>
      <c r="B173" t="s">
        <v>396</v>
      </c>
      <c r="C173" t="s">
        <v>397</v>
      </c>
      <c r="D173" t="s">
        <v>396</v>
      </c>
      <c r="E173" t="s">
        <v>398</v>
      </c>
      <c r="F173" t="s">
        <v>396</v>
      </c>
      <c r="G173" s="4">
        <v>113238.50719318005</v>
      </c>
      <c r="H173" s="7">
        <v>5</v>
      </c>
      <c r="I173" s="5">
        <v>55001.560636687442</v>
      </c>
      <c r="J173" s="5">
        <v>3235.3859198051427</v>
      </c>
      <c r="K173" s="8">
        <v>58236.946556492585</v>
      </c>
      <c r="L173" s="5">
        <v>1988.3094112827425</v>
      </c>
      <c r="M173" s="7">
        <v>3</v>
      </c>
      <c r="N173" s="5">
        <v>0</v>
      </c>
      <c r="O173" s="5">
        <v>1325.5396075218282</v>
      </c>
      <c r="P173" s="5">
        <v>1325.5396075218282</v>
      </c>
      <c r="Q173" s="5">
        <v>117597.9051979974</v>
      </c>
      <c r="R173" s="5">
        <v>5</v>
      </c>
      <c r="S173" s="5">
        <v>53034.349403018474</v>
      </c>
      <c r="T173" s="5">
        <v>2305.8412783921076</v>
      </c>
      <c r="U173" s="5">
        <v>55340.190681410582</v>
      </c>
      <c r="V173" s="26">
        <f>SUM(sev_pin_hlp[[#This Row],[Total IDPs PiN]],sev_pin_hlp[[#This Row],[Total Returnees PiN]],sev_pin_hlp[[#This Row],[Total HC PiN]])</f>
        <v>114902.676845425</v>
      </c>
    </row>
    <row r="174" spans="1:22" ht="15" x14ac:dyDescent="0.25">
      <c r="A174" t="s">
        <v>395</v>
      </c>
      <c r="B174" t="s">
        <v>396</v>
      </c>
      <c r="C174" t="s">
        <v>397</v>
      </c>
      <c r="D174" t="s">
        <v>396</v>
      </c>
      <c r="E174" t="s">
        <v>399</v>
      </c>
      <c r="F174" t="s">
        <v>400</v>
      </c>
      <c r="G174" s="4">
        <v>15733.883008205734</v>
      </c>
      <c r="H174" s="7">
        <v>5</v>
      </c>
      <c r="I174" s="5">
        <v>4661.8912616905873</v>
      </c>
      <c r="J174" s="5">
        <v>0</v>
      </c>
      <c r="K174" s="8">
        <v>4661.8912616905873</v>
      </c>
      <c r="L174" s="5">
        <v>303.25248963708651</v>
      </c>
      <c r="M174" s="7">
        <v>2</v>
      </c>
      <c r="N174" s="5">
        <v>0</v>
      </c>
      <c r="O174" s="5">
        <v>0</v>
      </c>
      <c r="P174" s="5">
        <v>0</v>
      </c>
      <c r="Q174" s="5">
        <v>26143.210679299551</v>
      </c>
      <c r="R174" s="5">
        <v>5</v>
      </c>
      <c r="S174" s="5">
        <v>6935.953853691718</v>
      </c>
      <c r="T174" s="5">
        <v>533.53491182243977</v>
      </c>
      <c r="U174" s="5">
        <v>7469.4887655141574</v>
      </c>
      <c r="V174" s="26">
        <f>SUM(sev_pin_hlp[[#This Row],[Total IDPs PiN]],sev_pin_hlp[[#This Row],[Total Returnees PiN]],sev_pin_hlp[[#This Row],[Total HC PiN]])</f>
        <v>12131.380027204745</v>
      </c>
    </row>
    <row r="175" spans="1:22" ht="15" x14ac:dyDescent="0.25">
      <c r="A175" t="s">
        <v>395</v>
      </c>
      <c r="B175" t="s">
        <v>396</v>
      </c>
      <c r="C175" t="s">
        <v>397</v>
      </c>
      <c r="D175" t="s">
        <v>396</v>
      </c>
      <c r="E175" t="s">
        <v>401</v>
      </c>
      <c r="F175" t="s">
        <v>402</v>
      </c>
      <c r="G175" s="4">
        <v>513.43787478639115</v>
      </c>
      <c r="H175" s="7">
        <v>2</v>
      </c>
      <c r="I175" s="5">
        <v>0</v>
      </c>
      <c r="J175" s="5">
        <v>0</v>
      </c>
      <c r="K175" s="8">
        <v>0</v>
      </c>
      <c r="L175" s="5">
        <v>2820.5893058161355</v>
      </c>
      <c r="M175" s="7">
        <v>5</v>
      </c>
      <c r="N175" s="5">
        <v>2080.7626026512476</v>
      </c>
      <c r="O175" s="5">
        <v>46.239168947805503</v>
      </c>
      <c r="P175" s="5">
        <v>2127.001771599053</v>
      </c>
      <c r="Q175" s="5">
        <v>43384.608910027368</v>
      </c>
      <c r="R175" s="5">
        <v>3</v>
      </c>
      <c r="S175" s="5">
        <v>8294.1164092699382</v>
      </c>
      <c r="T175" s="5">
        <v>638.00895455922603</v>
      </c>
      <c r="U175" s="5">
        <v>8932.1253638291637</v>
      </c>
      <c r="V175" s="26">
        <f>SUM(sev_pin_hlp[[#This Row],[Total IDPs PiN]],sev_pin_hlp[[#This Row],[Total Returnees PiN]],sev_pin_hlp[[#This Row],[Total HC PiN]])</f>
        <v>11059.127135428216</v>
      </c>
    </row>
    <row r="176" spans="1:22" ht="15" x14ac:dyDescent="0.25">
      <c r="A176" t="s">
        <v>395</v>
      </c>
      <c r="B176" t="s">
        <v>396</v>
      </c>
      <c r="C176" t="s">
        <v>397</v>
      </c>
      <c r="D176" t="s">
        <v>396</v>
      </c>
      <c r="E176" t="s">
        <v>403</v>
      </c>
      <c r="F176" t="s">
        <v>404</v>
      </c>
      <c r="G176" s="4">
        <v>13.762889834647318</v>
      </c>
      <c r="H176" s="7">
        <v>2</v>
      </c>
      <c r="I176" s="5">
        <v>0</v>
      </c>
      <c r="J176" s="5">
        <v>0</v>
      </c>
      <c r="K176" s="8">
        <v>0</v>
      </c>
      <c r="L176" s="5">
        <v>24.190364892206794</v>
      </c>
      <c r="M176" s="7">
        <v>2</v>
      </c>
      <c r="N176" s="5">
        <v>0</v>
      </c>
      <c r="O176" s="5">
        <v>0</v>
      </c>
      <c r="P176" s="5">
        <v>0</v>
      </c>
      <c r="Q176" s="5">
        <v>24047.515077094817</v>
      </c>
      <c r="R176" s="5">
        <v>5</v>
      </c>
      <c r="S176" s="5">
        <v>16031.676718063211</v>
      </c>
      <c r="T176" s="5">
        <v>1923.8012061675854</v>
      </c>
      <c r="U176" s="5">
        <v>17955.477924230796</v>
      </c>
      <c r="V176" s="26">
        <f>SUM(sev_pin_hlp[[#This Row],[Total IDPs PiN]],sev_pin_hlp[[#This Row],[Total Returnees PiN]],sev_pin_hlp[[#This Row],[Total HC PiN]])</f>
        <v>17955.477924230796</v>
      </c>
    </row>
    <row r="177" spans="1:22" ht="15" x14ac:dyDescent="0.25">
      <c r="A177" t="s">
        <v>395</v>
      </c>
      <c r="B177" t="s">
        <v>396</v>
      </c>
      <c r="C177" t="s">
        <v>397</v>
      </c>
      <c r="D177" t="s">
        <v>396</v>
      </c>
      <c r="E177" t="s">
        <v>405</v>
      </c>
      <c r="F177" t="s">
        <v>406</v>
      </c>
      <c r="G177" s="4">
        <v>222.44552743279357</v>
      </c>
      <c r="H177" s="7">
        <v>5</v>
      </c>
      <c r="I177" s="5">
        <v>222.44552743279357</v>
      </c>
      <c r="J177" s="5">
        <v>0</v>
      </c>
      <c r="K177" s="8">
        <v>222.44552743279357</v>
      </c>
      <c r="L177" s="5">
        <v>124.1991864486716</v>
      </c>
      <c r="M177" s="7">
        <v>2</v>
      </c>
      <c r="N177" s="5">
        <v>0</v>
      </c>
      <c r="O177" s="5">
        <v>0</v>
      </c>
      <c r="P177" s="5">
        <v>0</v>
      </c>
      <c r="Q177" s="5">
        <v>15786.171238798932</v>
      </c>
      <c r="R177" s="5">
        <v>5</v>
      </c>
      <c r="S177" s="5">
        <v>4324.9784215887485</v>
      </c>
      <c r="T177" s="5">
        <v>216.24892107943742</v>
      </c>
      <c r="U177" s="5">
        <v>4541.2273426681859</v>
      </c>
      <c r="V177" s="26">
        <f>SUM(sev_pin_hlp[[#This Row],[Total IDPs PiN]],sev_pin_hlp[[#This Row],[Total Returnees PiN]],sev_pin_hlp[[#This Row],[Total HC PiN]])</f>
        <v>4763.6728701009797</v>
      </c>
    </row>
    <row r="178" spans="1:22" ht="15" x14ac:dyDescent="0.25">
      <c r="A178" t="s">
        <v>395</v>
      </c>
      <c r="B178" t="s">
        <v>396</v>
      </c>
      <c r="C178" t="s">
        <v>397</v>
      </c>
      <c r="D178" t="s">
        <v>396</v>
      </c>
      <c r="E178" t="s">
        <v>407</v>
      </c>
      <c r="F178" t="s">
        <v>408</v>
      </c>
      <c r="G178" s="4">
        <v>5385.7359117490705</v>
      </c>
      <c r="H178" s="7">
        <v>5</v>
      </c>
      <c r="I178" s="5">
        <v>2154.2943646996282</v>
      </c>
      <c r="J178" s="5">
        <v>2154.2943646996282</v>
      </c>
      <c r="K178" s="8">
        <v>4308.5887293992564</v>
      </c>
      <c r="L178" s="5">
        <v>76.608187134502927</v>
      </c>
      <c r="M178" s="7">
        <v>2</v>
      </c>
      <c r="N178" s="5">
        <v>0</v>
      </c>
      <c r="O178" s="5">
        <v>0</v>
      </c>
      <c r="P178" s="5">
        <v>0</v>
      </c>
      <c r="Q178" s="5">
        <v>15724.391547049443</v>
      </c>
      <c r="R178" s="5">
        <v>5</v>
      </c>
      <c r="S178" s="5">
        <v>5432.062534435262</v>
      </c>
      <c r="T178" s="5">
        <v>571.79605625634338</v>
      </c>
      <c r="U178" s="5">
        <v>6003.8585906916051</v>
      </c>
      <c r="V178" s="26">
        <f>SUM(sev_pin_hlp[[#This Row],[Total IDPs PiN]],sev_pin_hlp[[#This Row],[Total Returnees PiN]],sev_pin_hlp[[#This Row],[Total HC PiN]])</f>
        <v>10312.447320090861</v>
      </c>
    </row>
    <row r="179" spans="1:22" ht="15" x14ac:dyDescent="0.25">
      <c r="A179" t="s">
        <v>395</v>
      </c>
      <c r="B179" t="s">
        <v>396</v>
      </c>
      <c r="C179" t="s">
        <v>397</v>
      </c>
      <c r="D179" t="s">
        <v>396</v>
      </c>
      <c r="E179" t="s">
        <v>409</v>
      </c>
      <c r="F179" t="s">
        <v>410</v>
      </c>
      <c r="G179" s="4">
        <v>20458.0046311673</v>
      </c>
      <c r="H179" s="7">
        <v>5</v>
      </c>
      <c r="I179" s="5">
        <v>17184.723890180532</v>
      </c>
      <c r="J179" s="5">
        <v>1636.6403704933839</v>
      </c>
      <c r="K179" s="8">
        <v>18821.364260673916</v>
      </c>
      <c r="L179" s="5">
        <v>95.545647399153594</v>
      </c>
      <c r="M179" s="7">
        <v>2</v>
      </c>
      <c r="N179" s="5">
        <v>0</v>
      </c>
      <c r="O179" s="5">
        <v>0</v>
      </c>
      <c r="P179" s="5">
        <v>0</v>
      </c>
      <c r="Q179" s="5">
        <v>5505.3993598328598</v>
      </c>
      <c r="R179" s="5">
        <v>5</v>
      </c>
      <c r="S179" s="5">
        <v>3303.2396158997158</v>
      </c>
      <c r="T179" s="5">
        <v>880.86389757325753</v>
      </c>
      <c r="U179" s="5">
        <v>4184.1035134729736</v>
      </c>
      <c r="V179" s="26">
        <f>SUM(sev_pin_hlp[[#This Row],[Total IDPs PiN]],sev_pin_hlp[[#This Row],[Total Returnees PiN]],sev_pin_hlp[[#This Row],[Total HC PiN]])</f>
        <v>23005.467774146891</v>
      </c>
    </row>
    <row r="180" spans="1:22" ht="15" x14ac:dyDescent="0.25">
      <c r="A180" t="s">
        <v>395</v>
      </c>
      <c r="B180" t="s">
        <v>396</v>
      </c>
      <c r="C180" t="s">
        <v>411</v>
      </c>
      <c r="D180" t="s">
        <v>412</v>
      </c>
      <c r="E180" t="s">
        <v>413</v>
      </c>
      <c r="F180" t="s">
        <v>412</v>
      </c>
      <c r="G180" s="4">
        <v>39793.928631177296</v>
      </c>
      <c r="H180" s="7">
        <v>2</v>
      </c>
      <c r="I180" s="5">
        <v>6920.6832402047467</v>
      </c>
      <c r="J180" s="5">
        <v>0</v>
      </c>
      <c r="K180" s="8">
        <v>6920.6832402047467</v>
      </c>
      <c r="L180" s="5">
        <v>764.98508254531191</v>
      </c>
      <c r="M180" s="7">
        <v>2</v>
      </c>
      <c r="N180" s="5">
        <v>0</v>
      </c>
      <c r="O180" s="5">
        <v>0</v>
      </c>
      <c r="P180" s="5">
        <v>0</v>
      </c>
      <c r="Q180" s="5">
        <v>160266.84521643975</v>
      </c>
      <c r="R180" s="5">
        <v>2</v>
      </c>
      <c r="S180" s="5">
        <v>13581.936035291494</v>
      </c>
      <c r="T180" s="5">
        <v>2716.3872070582993</v>
      </c>
      <c r="U180" s="5">
        <v>16298.323242349794</v>
      </c>
      <c r="V180" s="26">
        <f>SUM(sev_pin_hlp[[#This Row],[Total IDPs PiN]],sev_pin_hlp[[#This Row],[Total Returnees PiN]],sev_pin_hlp[[#This Row],[Total HC PiN]])</f>
        <v>23219.006482554541</v>
      </c>
    </row>
    <row r="181" spans="1:22" ht="15" x14ac:dyDescent="0.25">
      <c r="A181" t="s">
        <v>395</v>
      </c>
      <c r="B181" t="s">
        <v>396</v>
      </c>
      <c r="C181" t="s">
        <v>411</v>
      </c>
      <c r="D181" t="s">
        <v>412</v>
      </c>
      <c r="E181" t="s">
        <v>414</v>
      </c>
      <c r="F181" t="s">
        <v>415</v>
      </c>
      <c r="G181" s="4">
        <v>83.792537748013814</v>
      </c>
      <c r="H181" s="7">
        <v>2</v>
      </c>
      <c r="I181" s="5">
        <v>0</v>
      </c>
      <c r="J181" s="5">
        <v>0</v>
      </c>
      <c r="K181" s="8">
        <v>0</v>
      </c>
      <c r="L181" s="5">
        <v>134.817455596689</v>
      </c>
      <c r="M181" s="7">
        <v>2</v>
      </c>
      <c r="N181" s="5">
        <v>0</v>
      </c>
      <c r="O181" s="5">
        <v>0</v>
      </c>
      <c r="P181" s="5">
        <v>0</v>
      </c>
      <c r="Q181" s="5">
        <v>29653.174343829294</v>
      </c>
      <c r="R181" s="5">
        <v>4</v>
      </c>
      <c r="S181" s="5">
        <v>9093.6401321076501</v>
      </c>
      <c r="T181" s="5">
        <v>2372.2539475063436</v>
      </c>
      <c r="U181" s="5">
        <v>11465.894079613994</v>
      </c>
      <c r="V181" s="26">
        <f>SUM(sev_pin_hlp[[#This Row],[Total IDPs PiN]],sev_pin_hlp[[#This Row],[Total Returnees PiN]],sev_pin_hlp[[#This Row],[Total HC PiN]])</f>
        <v>11465.894079613994</v>
      </c>
    </row>
    <row r="182" spans="1:22" ht="15" x14ac:dyDescent="0.25">
      <c r="A182" t="s">
        <v>395</v>
      </c>
      <c r="B182" t="s">
        <v>396</v>
      </c>
      <c r="C182" t="s">
        <v>411</v>
      </c>
      <c r="D182" t="s">
        <v>412</v>
      </c>
      <c r="E182" t="s">
        <v>416</v>
      </c>
      <c r="F182" t="s">
        <v>417</v>
      </c>
      <c r="G182" s="4">
        <v>11225.803294117646</v>
      </c>
      <c r="H182" s="7">
        <v>2</v>
      </c>
      <c r="I182" s="5">
        <v>1347.0963952941174</v>
      </c>
      <c r="J182" s="5">
        <v>449.03213176470587</v>
      </c>
      <c r="K182" s="8">
        <v>1796.1285270588232</v>
      </c>
      <c r="L182" s="5">
        <v>379.7293122171946</v>
      </c>
      <c r="M182" s="7">
        <v>2</v>
      </c>
      <c r="N182" s="5">
        <v>0</v>
      </c>
      <c r="O182" s="5">
        <v>0</v>
      </c>
      <c r="P182" s="5">
        <v>0</v>
      </c>
      <c r="Q182" s="5">
        <v>20008.987402714934</v>
      </c>
      <c r="R182" s="5">
        <v>2</v>
      </c>
      <c r="S182" s="5">
        <v>784.66617265548757</v>
      </c>
      <c r="T182" s="5">
        <v>1961.6654316387189</v>
      </c>
      <c r="U182" s="5">
        <v>2746.3316042942065</v>
      </c>
      <c r="V182" s="26">
        <f>SUM(sev_pin_hlp[[#This Row],[Total IDPs PiN]],sev_pin_hlp[[#This Row],[Total Returnees PiN]],sev_pin_hlp[[#This Row],[Total HC PiN]])</f>
        <v>4542.4601313530293</v>
      </c>
    </row>
    <row r="183" spans="1:22" ht="15" x14ac:dyDescent="0.25">
      <c r="A183" t="s">
        <v>395</v>
      </c>
      <c r="B183" t="s">
        <v>396</v>
      </c>
      <c r="C183" t="s">
        <v>411</v>
      </c>
      <c r="D183" t="s">
        <v>412</v>
      </c>
      <c r="E183" t="s">
        <v>418</v>
      </c>
      <c r="F183" t="s">
        <v>419</v>
      </c>
      <c r="G183" s="4">
        <v>2556.3153800286213</v>
      </c>
      <c r="H183" s="7">
        <v>2</v>
      </c>
      <c r="I183" s="5">
        <v>0</v>
      </c>
      <c r="J183" s="5">
        <v>0</v>
      </c>
      <c r="K183" s="8">
        <v>0</v>
      </c>
      <c r="L183" s="5">
        <v>125.89757115598664</v>
      </c>
      <c r="M183" s="7">
        <v>2</v>
      </c>
      <c r="N183" s="5">
        <v>0</v>
      </c>
      <c r="O183" s="5">
        <v>0</v>
      </c>
      <c r="P183" s="5">
        <v>0</v>
      </c>
      <c r="Q183" s="5">
        <v>29041.485355382414</v>
      </c>
      <c r="R183" s="5">
        <v>2</v>
      </c>
      <c r="S183" s="5">
        <v>2135.4033349545894</v>
      </c>
      <c r="T183" s="5">
        <v>0</v>
      </c>
      <c r="U183" s="5">
        <v>2135.4033349545894</v>
      </c>
      <c r="V183" s="26">
        <f>SUM(sev_pin_hlp[[#This Row],[Total IDPs PiN]],sev_pin_hlp[[#This Row],[Total Returnees PiN]],sev_pin_hlp[[#This Row],[Total HC PiN]])</f>
        <v>2135.4033349545894</v>
      </c>
    </row>
    <row r="184" spans="1:22" ht="15" x14ac:dyDescent="0.25">
      <c r="A184" t="s">
        <v>395</v>
      </c>
      <c r="B184" t="s">
        <v>396</v>
      </c>
      <c r="C184" t="s">
        <v>420</v>
      </c>
      <c r="D184" t="s">
        <v>421</v>
      </c>
      <c r="E184" t="s">
        <v>422</v>
      </c>
      <c r="F184" t="s">
        <v>421</v>
      </c>
      <c r="G184" s="4">
        <v>13039.672029702971</v>
      </c>
      <c r="H184" s="7">
        <v>2</v>
      </c>
      <c r="I184" s="5">
        <v>1303.9672029702972</v>
      </c>
      <c r="J184" s="5">
        <v>0</v>
      </c>
      <c r="K184" s="8">
        <v>1303.9672029702972</v>
      </c>
      <c r="L184" s="5">
        <v>765.5872782590759</v>
      </c>
      <c r="M184" s="7">
        <v>2</v>
      </c>
      <c r="N184" s="5">
        <v>0</v>
      </c>
      <c r="O184" s="5">
        <v>0</v>
      </c>
      <c r="P184" s="5">
        <v>0</v>
      </c>
      <c r="Q184" s="5">
        <v>55036.194337871289</v>
      </c>
      <c r="R184" s="5">
        <v>2</v>
      </c>
      <c r="S184" s="5">
        <v>821.43573638613816</v>
      </c>
      <c r="T184" s="5">
        <v>0</v>
      </c>
      <c r="U184" s="5">
        <v>821.43573638613816</v>
      </c>
      <c r="V184" s="26">
        <f>SUM(sev_pin_hlp[[#This Row],[Total IDPs PiN]],sev_pin_hlp[[#This Row],[Total Returnees PiN]],sev_pin_hlp[[#This Row],[Total HC PiN]])</f>
        <v>2125.4029393564351</v>
      </c>
    </row>
    <row r="185" spans="1:22" ht="15" x14ac:dyDescent="0.25">
      <c r="A185" t="s">
        <v>395</v>
      </c>
      <c r="B185" t="s">
        <v>396</v>
      </c>
      <c r="C185" t="s">
        <v>420</v>
      </c>
      <c r="D185" t="s">
        <v>421</v>
      </c>
      <c r="E185" t="s">
        <v>423</v>
      </c>
      <c r="F185" t="s">
        <v>424</v>
      </c>
      <c r="G185" s="4">
        <v>1922.0498060941827</v>
      </c>
      <c r="H185" s="7">
        <v>2</v>
      </c>
      <c r="I185" s="5">
        <v>0</v>
      </c>
      <c r="J185" s="5">
        <v>0</v>
      </c>
      <c r="K185" s="8">
        <v>0</v>
      </c>
      <c r="L185" s="5">
        <v>0</v>
      </c>
      <c r="M185" s="7">
        <v>2</v>
      </c>
      <c r="N185" s="5">
        <v>0</v>
      </c>
      <c r="O185" s="5">
        <v>0</v>
      </c>
      <c r="P185" s="5">
        <v>0</v>
      </c>
      <c r="Q185" s="5">
        <v>15662.282243767311</v>
      </c>
      <c r="R185" s="5">
        <v>2</v>
      </c>
      <c r="S185" s="5">
        <v>690.98304016620489</v>
      </c>
      <c r="T185" s="5">
        <v>230.32768005540163</v>
      </c>
      <c r="U185" s="5">
        <v>921.31072022160652</v>
      </c>
      <c r="V185" s="26">
        <f>SUM(sev_pin_hlp[[#This Row],[Total IDPs PiN]],sev_pin_hlp[[#This Row],[Total Returnees PiN]],sev_pin_hlp[[#This Row],[Total HC PiN]])</f>
        <v>921.31072022160652</v>
      </c>
    </row>
    <row r="186" spans="1:22" ht="15" x14ac:dyDescent="0.25">
      <c r="A186" t="s">
        <v>395</v>
      </c>
      <c r="B186" t="s">
        <v>396</v>
      </c>
      <c r="C186" t="s">
        <v>420</v>
      </c>
      <c r="D186" t="s">
        <v>421</v>
      </c>
      <c r="E186" t="s">
        <v>425</v>
      </c>
      <c r="F186" t="s">
        <v>426</v>
      </c>
      <c r="G186" s="4">
        <v>1339.1007406227602</v>
      </c>
      <c r="H186" s="7">
        <v>2</v>
      </c>
      <c r="I186" s="5">
        <v>0</v>
      </c>
      <c r="J186" s="5">
        <v>0</v>
      </c>
      <c r="K186" s="8">
        <v>0</v>
      </c>
      <c r="L186" s="5">
        <v>273.97853289002148</v>
      </c>
      <c r="M186" s="7">
        <v>2</v>
      </c>
      <c r="N186" s="5">
        <v>0</v>
      </c>
      <c r="O186" s="5">
        <v>0</v>
      </c>
      <c r="P186" s="5">
        <v>0</v>
      </c>
      <c r="Q186" s="5">
        <v>23669.943256749226</v>
      </c>
      <c r="R186" s="5">
        <v>2</v>
      </c>
      <c r="S186" s="5">
        <v>2333.6563774259798</v>
      </c>
      <c r="T186" s="5">
        <v>0</v>
      </c>
      <c r="U186" s="5">
        <v>2333.6563774259798</v>
      </c>
      <c r="V186" s="26">
        <f>SUM(sev_pin_hlp[[#This Row],[Total IDPs PiN]],sev_pin_hlp[[#This Row],[Total Returnees PiN]],sev_pin_hlp[[#This Row],[Total HC PiN]])</f>
        <v>2333.6563774259798</v>
      </c>
    </row>
    <row r="187" spans="1:22" ht="15" x14ac:dyDescent="0.25">
      <c r="A187" t="s">
        <v>395</v>
      </c>
      <c r="B187" t="s">
        <v>396</v>
      </c>
      <c r="C187" t="s">
        <v>427</v>
      </c>
      <c r="D187" t="s">
        <v>428</v>
      </c>
      <c r="E187" t="s">
        <v>429</v>
      </c>
      <c r="F187" t="s">
        <v>428</v>
      </c>
      <c r="G187" s="4">
        <v>4883.9325013360158</v>
      </c>
      <c r="H187" s="7">
        <v>5</v>
      </c>
      <c r="I187" s="5">
        <v>2219.969318789098</v>
      </c>
      <c r="J187" s="5">
        <v>443.99386375781961</v>
      </c>
      <c r="K187" s="8">
        <v>2663.9631825469178</v>
      </c>
      <c r="L187" s="5">
        <v>191.67999591336331</v>
      </c>
      <c r="M187" s="7">
        <v>5</v>
      </c>
      <c r="N187" s="5">
        <v>191.67999591336331</v>
      </c>
      <c r="O187" s="5">
        <v>0</v>
      </c>
      <c r="P187" s="5">
        <v>191.67999591336331</v>
      </c>
      <c r="Q187" s="5">
        <v>26541.700575272705</v>
      </c>
      <c r="R187" s="5">
        <v>5</v>
      </c>
      <c r="S187" s="5">
        <v>21857.871061989284</v>
      </c>
      <c r="T187" s="5">
        <v>1170.9573783208548</v>
      </c>
      <c r="U187" s="5">
        <v>23028.828440310139</v>
      </c>
      <c r="V187" s="26">
        <f>SUM(sev_pin_hlp[[#This Row],[Total IDPs PiN]],sev_pin_hlp[[#This Row],[Total Returnees PiN]],sev_pin_hlp[[#This Row],[Total HC PiN]])</f>
        <v>25884.471618770418</v>
      </c>
    </row>
    <row r="188" spans="1:22" ht="15" x14ac:dyDescent="0.25">
      <c r="A188" t="s">
        <v>395</v>
      </c>
      <c r="B188" t="s">
        <v>396</v>
      </c>
      <c r="C188" t="s">
        <v>427</v>
      </c>
      <c r="D188" t="s">
        <v>428</v>
      </c>
      <c r="E188" t="s">
        <v>430</v>
      </c>
      <c r="F188" t="s">
        <v>431</v>
      </c>
      <c r="G188" s="4">
        <v>3757.3205833898637</v>
      </c>
      <c r="H188" s="7">
        <v>5</v>
      </c>
      <c r="I188" s="5">
        <v>1073.5201666828182</v>
      </c>
      <c r="J188" s="5">
        <v>1610.2802500242271</v>
      </c>
      <c r="K188" s="8">
        <v>2683.8004167070453</v>
      </c>
      <c r="L188" s="5">
        <v>254.01579368155831</v>
      </c>
      <c r="M188" s="7">
        <v>2</v>
      </c>
      <c r="N188" s="5">
        <v>0</v>
      </c>
      <c r="O188" s="5">
        <v>0</v>
      </c>
      <c r="P188" s="5">
        <v>0</v>
      </c>
      <c r="Q188" s="5">
        <v>21528.49560034887</v>
      </c>
      <c r="R188" s="5">
        <v>4</v>
      </c>
      <c r="S188" s="5">
        <v>6648.5059942253865</v>
      </c>
      <c r="T188" s="5">
        <v>4115.7418059490483</v>
      </c>
      <c r="U188" s="5">
        <v>10764.247800174435</v>
      </c>
      <c r="V188" s="26">
        <f>SUM(sev_pin_hlp[[#This Row],[Total IDPs PiN]],sev_pin_hlp[[#This Row],[Total Returnees PiN]],sev_pin_hlp[[#This Row],[Total HC PiN]])</f>
        <v>13448.04821688148</v>
      </c>
    </row>
    <row r="189" spans="1:22" ht="15" x14ac:dyDescent="0.25">
      <c r="A189" t="s">
        <v>432</v>
      </c>
      <c r="B189" t="s">
        <v>433</v>
      </c>
      <c r="C189" t="s">
        <v>434</v>
      </c>
      <c r="D189" t="s">
        <v>433</v>
      </c>
      <c r="E189" t="s">
        <v>435</v>
      </c>
      <c r="F189" t="s">
        <v>433</v>
      </c>
      <c r="G189" s="4">
        <v>11562.235668146779</v>
      </c>
      <c r="H189" s="7">
        <v>5</v>
      </c>
      <c r="I189" s="5">
        <v>11562.235668146779</v>
      </c>
      <c r="J189" s="5">
        <v>0</v>
      </c>
      <c r="K189" s="8">
        <v>11562.235668146779</v>
      </c>
      <c r="L189" s="5">
        <v>13599.78549147438</v>
      </c>
      <c r="M189" s="7">
        <v>3</v>
      </c>
      <c r="N189" s="5">
        <v>1942.8264987820542</v>
      </c>
      <c r="O189" s="5">
        <v>3885.6529975641083</v>
      </c>
      <c r="P189" s="5">
        <v>5828.4794963461627</v>
      </c>
      <c r="Q189" s="5">
        <v>145571.39505659507</v>
      </c>
      <c r="R189" s="5">
        <v>3</v>
      </c>
      <c r="S189" s="5">
        <v>23606.172171339767</v>
      </c>
      <c r="T189" s="5">
        <v>9835.9050713915694</v>
      </c>
      <c r="U189" s="5">
        <v>33442.077242731335</v>
      </c>
      <c r="V189" s="26">
        <f>SUM(sev_pin_hlp[[#This Row],[Total IDPs PiN]],sev_pin_hlp[[#This Row],[Total Returnees PiN]],sev_pin_hlp[[#This Row],[Total HC PiN]])</f>
        <v>50832.792407224275</v>
      </c>
    </row>
    <row r="190" spans="1:22" ht="15" x14ac:dyDescent="0.25">
      <c r="A190" t="s">
        <v>432</v>
      </c>
      <c r="B190" t="s">
        <v>433</v>
      </c>
      <c r="C190" t="s">
        <v>434</v>
      </c>
      <c r="D190" t="s">
        <v>433</v>
      </c>
      <c r="E190" t="s">
        <v>436</v>
      </c>
      <c r="F190" t="s">
        <v>437</v>
      </c>
      <c r="G190" s="4">
        <v>18761.489128158137</v>
      </c>
      <c r="H190" s="7">
        <v>5</v>
      </c>
      <c r="I190" s="5">
        <v>17563.947268914002</v>
      </c>
      <c r="J190" s="5">
        <v>798.36123949609089</v>
      </c>
      <c r="K190" s="8">
        <v>18362.308508410093</v>
      </c>
      <c r="L190" s="5">
        <v>694.57466618667365</v>
      </c>
      <c r="M190" s="7">
        <v>2</v>
      </c>
      <c r="N190" s="5">
        <v>0</v>
      </c>
      <c r="O190" s="5">
        <v>0</v>
      </c>
      <c r="P190" s="5">
        <v>0</v>
      </c>
      <c r="Q190" s="5">
        <v>42743.133685691842</v>
      </c>
      <c r="R190" s="5">
        <v>5</v>
      </c>
      <c r="S190" s="5">
        <v>38538.891028082806</v>
      </c>
      <c r="T190" s="5">
        <v>1401.4142192030113</v>
      </c>
      <c r="U190" s="5">
        <v>39940.305247285818</v>
      </c>
      <c r="V190" s="26">
        <f>SUM(sev_pin_hlp[[#This Row],[Total IDPs PiN]],sev_pin_hlp[[#This Row],[Total Returnees PiN]],sev_pin_hlp[[#This Row],[Total HC PiN]])</f>
        <v>58302.613755695915</v>
      </c>
    </row>
    <row r="191" spans="1:22" ht="15" x14ac:dyDescent="0.25">
      <c r="A191" t="s">
        <v>432</v>
      </c>
      <c r="B191" t="s">
        <v>433</v>
      </c>
      <c r="C191" t="s">
        <v>434</v>
      </c>
      <c r="D191" t="s">
        <v>433</v>
      </c>
      <c r="E191" t="s">
        <v>438</v>
      </c>
      <c r="F191" t="s">
        <v>439</v>
      </c>
      <c r="G191" s="4">
        <v>764.09214062142144</v>
      </c>
      <c r="H191" s="7">
        <v>5</v>
      </c>
      <c r="I191" s="5">
        <v>764.09214062142144</v>
      </c>
      <c r="J191" s="5">
        <v>0</v>
      </c>
      <c r="K191" s="8">
        <v>764.09214062142144</v>
      </c>
      <c r="L191" s="5">
        <v>1012.5203317047103</v>
      </c>
      <c r="M191" s="7">
        <v>5</v>
      </c>
      <c r="N191" s="5">
        <v>1012.5203317047103</v>
      </c>
      <c r="O191" s="5">
        <v>0</v>
      </c>
      <c r="P191" s="5">
        <v>1012.5203317047103</v>
      </c>
      <c r="Q191" s="5">
        <v>21604.214062142149</v>
      </c>
      <c r="R191" s="5">
        <v>5</v>
      </c>
      <c r="S191" s="5">
        <v>15181.339611235026</v>
      </c>
      <c r="T191" s="5">
        <v>583.89767735519331</v>
      </c>
      <c r="U191" s="5">
        <v>15765.237288590219</v>
      </c>
      <c r="V191" s="26">
        <f>SUM(sev_pin_hlp[[#This Row],[Total IDPs PiN]],sev_pin_hlp[[#This Row],[Total Returnees PiN]],sev_pin_hlp[[#This Row],[Total HC PiN]])</f>
        <v>17541.84976091635</v>
      </c>
    </row>
    <row r="192" spans="1:22" ht="15" x14ac:dyDescent="0.25">
      <c r="A192" t="s">
        <v>432</v>
      </c>
      <c r="B192" t="s">
        <v>433</v>
      </c>
      <c r="C192" t="s">
        <v>434</v>
      </c>
      <c r="D192" t="s">
        <v>433</v>
      </c>
      <c r="E192" t="s">
        <v>440</v>
      </c>
      <c r="F192" t="s">
        <v>441</v>
      </c>
      <c r="G192" s="4">
        <v>233.22145137524561</v>
      </c>
      <c r="H192" s="7">
        <v>2</v>
      </c>
      <c r="I192" s="5">
        <v>0</v>
      </c>
      <c r="J192" s="5">
        <v>0</v>
      </c>
      <c r="K192" s="8">
        <v>0</v>
      </c>
      <c r="L192" s="5">
        <v>7333.4184292116897</v>
      </c>
      <c r="M192" s="7">
        <v>2</v>
      </c>
      <c r="N192" s="5">
        <v>0</v>
      </c>
      <c r="O192" s="5">
        <v>0</v>
      </c>
      <c r="P192" s="5">
        <v>0</v>
      </c>
      <c r="Q192" s="5">
        <v>10696.8892896611</v>
      </c>
      <c r="R192" s="5">
        <v>2</v>
      </c>
      <c r="S192" s="5">
        <v>0</v>
      </c>
      <c r="T192" s="5">
        <v>0</v>
      </c>
      <c r="U192" s="5">
        <v>0</v>
      </c>
      <c r="V192" s="26">
        <f>SUM(sev_pin_hlp[[#This Row],[Total IDPs PiN]],sev_pin_hlp[[#This Row],[Total Returnees PiN]],sev_pin_hlp[[#This Row],[Total HC PiN]])</f>
        <v>0</v>
      </c>
    </row>
    <row r="193" spans="1:22" ht="15" x14ac:dyDescent="0.25">
      <c r="A193" t="s">
        <v>432</v>
      </c>
      <c r="B193" t="s">
        <v>433</v>
      </c>
      <c r="C193" t="s">
        <v>434</v>
      </c>
      <c r="D193" t="s">
        <v>433</v>
      </c>
      <c r="E193" t="s">
        <v>442</v>
      </c>
      <c r="F193" t="s">
        <v>443</v>
      </c>
      <c r="G193" s="4">
        <v>86.799181635816538</v>
      </c>
      <c r="H193" s="7">
        <v>2</v>
      </c>
      <c r="I193" s="5">
        <v>0</v>
      </c>
      <c r="J193" s="5">
        <v>0</v>
      </c>
      <c r="K193" s="8">
        <v>0</v>
      </c>
      <c r="L193" s="5">
        <v>1820.7211805872162</v>
      </c>
      <c r="M193" s="7">
        <v>2</v>
      </c>
      <c r="N193" s="5">
        <v>0</v>
      </c>
      <c r="O193" s="5">
        <v>0</v>
      </c>
      <c r="P193" s="5">
        <v>0</v>
      </c>
      <c r="Q193" s="5">
        <v>57911.678234704115</v>
      </c>
      <c r="R193" s="5">
        <v>5</v>
      </c>
      <c r="S193" s="5">
        <v>15072.902554238057</v>
      </c>
      <c r="T193" s="5">
        <v>1586.6213214987429</v>
      </c>
      <c r="U193" s="5">
        <v>16659.523875736799</v>
      </c>
      <c r="V193" s="26">
        <f>SUM(sev_pin_hlp[[#This Row],[Total IDPs PiN]],sev_pin_hlp[[#This Row],[Total Returnees PiN]],sev_pin_hlp[[#This Row],[Total HC PiN]])</f>
        <v>16659.523875736799</v>
      </c>
    </row>
    <row r="194" spans="1:22" ht="15" x14ac:dyDescent="0.25">
      <c r="A194" t="s">
        <v>432</v>
      </c>
      <c r="B194" t="s">
        <v>433</v>
      </c>
      <c r="C194" t="s">
        <v>434</v>
      </c>
      <c r="D194" t="s">
        <v>433</v>
      </c>
      <c r="E194" t="s">
        <v>444</v>
      </c>
      <c r="F194" t="s">
        <v>445</v>
      </c>
      <c r="G194" s="4">
        <v>1972.7719689428627</v>
      </c>
      <c r="H194" s="7">
        <v>2</v>
      </c>
      <c r="I194" s="5">
        <v>0</v>
      </c>
      <c r="J194" s="5">
        <v>0</v>
      </c>
      <c r="K194" s="8">
        <v>0</v>
      </c>
      <c r="L194" s="5">
        <v>1789.0459473919968</v>
      </c>
      <c r="M194" s="7">
        <v>4</v>
      </c>
      <c r="N194" s="5">
        <v>447.26148684799921</v>
      </c>
      <c r="O194" s="5">
        <v>0</v>
      </c>
      <c r="P194" s="5">
        <v>447.26148684799921</v>
      </c>
      <c r="Q194" s="5">
        <v>15295.085792852879</v>
      </c>
      <c r="R194" s="5">
        <v>2</v>
      </c>
      <c r="S194" s="5">
        <v>215.42374356130816</v>
      </c>
      <c r="T194" s="5">
        <v>646.27123068392439</v>
      </c>
      <c r="U194" s="5">
        <v>861.69497424523252</v>
      </c>
      <c r="V194" s="26">
        <f>SUM(sev_pin_hlp[[#This Row],[Total IDPs PiN]],sev_pin_hlp[[#This Row],[Total Returnees PiN]],sev_pin_hlp[[#This Row],[Total HC PiN]])</f>
        <v>1308.9564610932316</v>
      </c>
    </row>
    <row r="195" spans="1:22" ht="15" x14ac:dyDescent="0.25">
      <c r="A195" t="s">
        <v>432</v>
      </c>
      <c r="B195" t="s">
        <v>433</v>
      </c>
      <c r="C195" t="s">
        <v>434</v>
      </c>
      <c r="D195" t="s">
        <v>433</v>
      </c>
      <c r="E195" t="s">
        <v>446</v>
      </c>
      <c r="F195" t="s">
        <v>447</v>
      </c>
      <c r="G195" s="4">
        <v>467.71071054960976</v>
      </c>
      <c r="H195" s="7">
        <v>5</v>
      </c>
      <c r="I195" s="5">
        <v>467.71071054960976</v>
      </c>
      <c r="J195" s="5">
        <v>0</v>
      </c>
      <c r="K195" s="8">
        <v>467.71071054960976</v>
      </c>
      <c r="L195" s="5">
        <v>395.13807033073147</v>
      </c>
      <c r="M195" s="7">
        <v>2</v>
      </c>
      <c r="N195" s="5">
        <v>0</v>
      </c>
      <c r="O195" s="5">
        <v>0</v>
      </c>
      <c r="P195" s="5">
        <v>0</v>
      </c>
      <c r="Q195" s="5">
        <v>16486.124044419412</v>
      </c>
      <c r="R195" s="5">
        <v>5</v>
      </c>
      <c r="S195" s="5">
        <v>16486.124044419412</v>
      </c>
      <c r="T195" s="5">
        <v>0</v>
      </c>
      <c r="U195" s="5">
        <v>16486.124044419412</v>
      </c>
      <c r="V195" s="26">
        <f>SUM(sev_pin_hlp[[#This Row],[Total IDPs PiN]],sev_pin_hlp[[#This Row],[Total Returnees PiN]],sev_pin_hlp[[#This Row],[Total HC PiN]])</f>
        <v>16953.834754969022</v>
      </c>
    </row>
    <row r="196" spans="1:22" ht="15" x14ac:dyDescent="0.25">
      <c r="A196" t="s">
        <v>432</v>
      </c>
      <c r="B196" t="s">
        <v>433</v>
      </c>
      <c r="C196" t="s">
        <v>448</v>
      </c>
      <c r="D196" t="s">
        <v>449</v>
      </c>
      <c r="E196" t="s">
        <v>450</v>
      </c>
      <c r="F196" t="s">
        <v>449</v>
      </c>
      <c r="G196" s="4">
        <v>25.868311924250353</v>
      </c>
      <c r="H196" s="7">
        <v>2</v>
      </c>
      <c r="I196" s="5">
        <v>0</v>
      </c>
      <c r="J196" s="5">
        <v>0</v>
      </c>
      <c r="K196" s="8">
        <v>0</v>
      </c>
      <c r="L196" s="5">
        <v>7167.065002320277</v>
      </c>
      <c r="M196" s="7">
        <v>2</v>
      </c>
      <c r="N196" s="5">
        <v>0</v>
      </c>
      <c r="O196" s="5">
        <v>0</v>
      </c>
      <c r="P196" s="5">
        <v>0</v>
      </c>
      <c r="Q196" s="5">
        <v>45535.252061097352</v>
      </c>
      <c r="R196" s="5">
        <v>2</v>
      </c>
      <c r="S196" s="5">
        <v>5059.4724512330386</v>
      </c>
      <c r="T196" s="5">
        <v>0</v>
      </c>
      <c r="U196" s="5">
        <v>5059.4724512330386</v>
      </c>
      <c r="V196" s="26">
        <f>SUM(sev_pin_hlp[[#This Row],[Total IDPs PiN]],sev_pin_hlp[[#This Row],[Total Returnees PiN]],sev_pin_hlp[[#This Row],[Total HC PiN]])</f>
        <v>5059.4724512330386</v>
      </c>
    </row>
    <row r="197" spans="1:22" ht="15" x14ac:dyDescent="0.25">
      <c r="A197" t="s">
        <v>432</v>
      </c>
      <c r="B197" t="s">
        <v>433</v>
      </c>
      <c r="C197" t="s">
        <v>448</v>
      </c>
      <c r="D197" t="s">
        <v>449</v>
      </c>
      <c r="E197" t="s">
        <v>451</v>
      </c>
      <c r="F197" t="s">
        <v>452</v>
      </c>
      <c r="G197" s="4">
        <v>1407.3480357623191</v>
      </c>
      <c r="H197" s="7">
        <v>2</v>
      </c>
      <c r="I197" s="5">
        <v>0</v>
      </c>
      <c r="J197" s="5">
        <v>0</v>
      </c>
      <c r="K197" s="8">
        <v>0</v>
      </c>
      <c r="L197" s="5">
        <v>2245.421215944461</v>
      </c>
      <c r="M197" s="7">
        <v>5</v>
      </c>
      <c r="N197" s="5">
        <v>748.47373864815359</v>
      </c>
      <c r="O197" s="5">
        <v>0</v>
      </c>
      <c r="P197" s="5">
        <v>748.47373864815359</v>
      </c>
      <c r="Q197" s="5">
        <v>41303.434883631577</v>
      </c>
      <c r="R197" s="5">
        <v>5</v>
      </c>
      <c r="S197" s="5">
        <v>12499.723714783266</v>
      </c>
      <c r="T197" s="5">
        <v>543.46624846883765</v>
      </c>
      <c r="U197" s="5">
        <v>13043.189963252104</v>
      </c>
      <c r="V197" s="26">
        <f>SUM(sev_pin_hlp[[#This Row],[Total IDPs PiN]],sev_pin_hlp[[#This Row],[Total Returnees PiN]],sev_pin_hlp[[#This Row],[Total HC PiN]])</f>
        <v>13791.663701900257</v>
      </c>
    </row>
    <row r="198" spans="1:22" ht="15" x14ac:dyDescent="0.25">
      <c r="A198" t="s">
        <v>432</v>
      </c>
      <c r="B198" t="s">
        <v>433</v>
      </c>
      <c r="C198" t="s">
        <v>448</v>
      </c>
      <c r="D198" t="s">
        <v>449</v>
      </c>
      <c r="E198" t="s">
        <v>453</v>
      </c>
      <c r="F198" t="s">
        <v>454</v>
      </c>
      <c r="G198" s="4">
        <v>20.400505831944777</v>
      </c>
      <c r="H198" s="7">
        <v>2</v>
      </c>
      <c r="I198" s="5">
        <v>0</v>
      </c>
      <c r="J198" s="5">
        <v>0</v>
      </c>
      <c r="K198" s="8">
        <v>0</v>
      </c>
      <c r="L198" s="5">
        <v>1356.2425136872173</v>
      </c>
      <c r="M198" s="7">
        <v>2</v>
      </c>
      <c r="N198" s="5">
        <v>0</v>
      </c>
      <c r="O198" s="5">
        <v>0</v>
      </c>
      <c r="P198" s="5">
        <v>0</v>
      </c>
      <c r="Q198" s="5">
        <v>16261.367882646988</v>
      </c>
      <c r="R198" s="5">
        <v>2</v>
      </c>
      <c r="S198" s="5">
        <v>0</v>
      </c>
      <c r="T198" s="5">
        <v>222.75846414584913</v>
      </c>
      <c r="U198" s="5">
        <v>222.75846414584913</v>
      </c>
      <c r="V198" s="26">
        <f>SUM(sev_pin_hlp[[#This Row],[Total IDPs PiN]],sev_pin_hlp[[#This Row],[Total Returnees PiN]],sev_pin_hlp[[#This Row],[Total HC PiN]])</f>
        <v>222.75846414584913</v>
      </c>
    </row>
    <row r="199" spans="1:22" ht="15" x14ac:dyDescent="0.25">
      <c r="A199" t="s">
        <v>432</v>
      </c>
      <c r="B199" t="s">
        <v>433</v>
      </c>
      <c r="C199" t="s">
        <v>448</v>
      </c>
      <c r="D199" t="s">
        <v>449</v>
      </c>
      <c r="E199" t="s">
        <v>455</v>
      </c>
      <c r="F199" t="s">
        <v>456</v>
      </c>
      <c r="G199" s="4">
        <v>2460.8899685008082</v>
      </c>
      <c r="H199" s="7">
        <v>2</v>
      </c>
      <c r="I199" s="5">
        <v>0</v>
      </c>
      <c r="J199" s="5">
        <v>0</v>
      </c>
      <c r="K199" s="8">
        <v>0</v>
      </c>
      <c r="L199" s="5">
        <v>1.137742274184852</v>
      </c>
      <c r="M199" s="7">
        <v>5</v>
      </c>
      <c r="N199" s="5">
        <v>1.137742274184852</v>
      </c>
      <c r="O199" s="5">
        <v>0</v>
      </c>
      <c r="P199" s="5">
        <v>1.137742274184852</v>
      </c>
      <c r="Q199" s="5">
        <v>17440.986500752009</v>
      </c>
      <c r="R199" s="5">
        <v>5</v>
      </c>
      <c r="S199" s="5">
        <v>5987.2043211536748</v>
      </c>
      <c r="T199" s="5">
        <v>0</v>
      </c>
      <c r="U199" s="5">
        <v>5987.2043211536748</v>
      </c>
      <c r="V199" s="26">
        <f>SUM(sev_pin_hlp[[#This Row],[Total IDPs PiN]],sev_pin_hlp[[#This Row],[Total Returnees PiN]],sev_pin_hlp[[#This Row],[Total HC PiN]])</f>
        <v>5988.34206342786</v>
      </c>
    </row>
    <row r="200" spans="1:22" ht="15" x14ac:dyDescent="0.25">
      <c r="A200" t="s">
        <v>432</v>
      </c>
      <c r="B200" t="s">
        <v>433</v>
      </c>
      <c r="C200" t="s">
        <v>457</v>
      </c>
      <c r="D200" t="s">
        <v>458</v>
      </c>
      <c r="E200" t="s">
        <v>459</v>
      </c>
      <c r="F200" t="s">
        <v>458</v>
      </c>
      <c r="G200" s="4">
        <v>439.25870532148355</v>
      </c>
      <c r="H200" s="7">
        <v>2</v>
      </c>
      <c r="I200" s="5">
        <v>0</v>
      </c>
      <c r="J200" s="5">
        <v>0</v>
      </c>
      <c r="K200" s="8">
        <v>0</v>
      </c>
      <c r="L200" s="5">
        <v>10992.013601355384</v>
      </c>
      <c r="M200" s="7">
        <v>3</v>
      </c>
      <c r="N200" s="5">
        <v>0</v>
      </c>
      <c r="O200" s="5">
        <v>6106.6742229752135</v>
      </c>
      <c r="P200" s="5">
        <v>6106.6742229752135</v>
      </c>
      <c r="Q200" s="5">
        <v>43641.144940428647</v>
      </c>
      <c r="R200" s="5">
        <v>3</v>
      </c>
      <c r="S200" s="5">
        <v>632.48036145548804</v>
      </c>
      <c r="T200" s="5">
        <v>8222.2446989213458</v>
      </c>
      <c r="U200" s="5">
        <v>8854.7250603768334</v>
      </c>
      <c r="V200" s="26">
        <f>SUM(sev_pin_hlp[[#This Row],[Total IDPs PiN]],sev_pin_hlp[[#This Row],[Total Returnees PiN]],sev_pin_hlp[[#This Row],[Total HC PiN]])</f>
        <v>14961.399283352046</v>
      </c>
    </row>
    <row r="201" spans="1:22" ht="15" x14ac:dyDescent="0.25">
      <c r="A201" t="s">
        <v>432</v>
      </c>
      <c r="B201" t="s">
        <v>433</v>
      </c>
      <c r="C201" t="s">
        <v>457</v>
      </c>
      <c r="D201" t="s">
        <v>458</v>
      </c>
      <c r="E201" t="s">
        <v>460</v>
      </c>
      <c r="F201" t="s">
        <v>461</v>
      </c>
      <c r="G201" s="4">
        <v>1382.8478232491352</v>
      </c>
      <c r="H201" s="7">
        <v>5</v>
      </c>
      <c r="I201" s="5">
        <v>1382.8478232491352</v>
      </c>
      <c r="J201" s="5">
        <v>0</v>
      </c>
      <c r="K201" s="8">
        <v>1382.8478232491352</v>
      </c>
      <c r="L201" s="5">
        <v>739.06785893000881</v>
      </c>
      <c r="M201" s="7">
        <v>5</v>
      </c>
      <c r="N201" s="5">
        <v>739.06785893000881</v>
      </c>
      <c r="O201" s="5">
        <v>0</v>
      </c>
      <c r="P201" s="5">
        <v>739.06785893000881</v>
      </c>
      <c r="Q201" s="5">
        <v>19051.332954767964</v>
      </c>
      <c r="R201" s="5">
        <v>5</v>
      </c>
      <c r="S201" s="5">
        <v>17224.492808420349</v>
      </c>
      <c r="T201" s="5">
        <v>0</v>
      </c>
      <c r="U201" s="5">
        <v>17224.492808420349</v>
      </c>
      <c r="V201" s="26">
        <f>SUM(sev_pin_hlp[[#This Row],[Total IDPs PiN]],sev_pin_hlp[[#This Row],[Total Returnees PiN]],sev_pin_hlp[[#This Row],[Total HC PiN]])</f>
        <v>19346.408490599493</v>
      </c>
    </row>
    <row r="202" spans="1:22" ht="15" x14ac:dyDescent="0.25">
      <c r="A202" t="s">
        <v>432</v>
      </c>
      <c r="B202" t="s">
        <v>433</v>
      </c>
      <c r="C202" t="s">
        <v>457</v>
      </c>
      <c r="D202" t="s">
        <v>458</v>
      </c>
      <c r="E202" t="s">
        <v>462</v>
      </c>
      <c r="F202" t="s">
        <v>463</v>
      </c>
      <c r="G202" s="4">
        <v>429.13664571584729</v>
      </c>
      <c r="H202" s="7">
        <v>2</v>
      </c>
      <c r="I202" s="5">
        <v>0</v>
      </c>
      <c r="J202" s="5">
        <v>0</v>
      </c>
      <c r="K202" s="8">
        <v>0</v>
      </c>
      <c r="L202" s="5">
        <v>16534.637702779917</v>
      </c>
      <c r="M202" s="7">
        <v>2</v>
      </c>
      <c r="N202" s="5">
        <v>0</v>
      </c>
      <c r="O202" s="5">
        <v>787.36370013237695</v>
      </c>
      <c r="P202" s="5">
        <v>787.36370013237695</v>
      </c>
      <c r="Q202" s="5">
        <v>72049.836635281856</v>
      </c>
      <c r="R202" s="5">
        <v>2</v>
      </c>
      <c r="S202" s="5">
        <v>0</v>
      </c>
      <c r="T202" s="5">
        <v>1091.6641914436634</v>
      </c>
      <c r="U202" s="5">
        <v>1091.6641914436634</v>
      </c>
      <c r="V202" s="26">
        <f>SUM(sev_pin_hlp[[#This Row],[Total IDPs PiN]],sev_pin_hlp[[#This Row],[Total Returnees PiN]],sev_pin_hlp[[#This Row],[Total HC PiN]])</f>
        <v>1879.0278915760405</v>
      </c>
    </row>
    <row r="203" spans="1:22" ht="15" x14ac:dyDescent="0.25">
      <c r="A203" t="s">
        <v>464</v>
      </c>
      <c r="B203" t="s">
        <v>465</v>
      </c>
      <c r="C203" t="s">
        <v>466</v>
      </c>
      <c r="D203" t="s">
        <v>465</v>
      </c>
      <c r="E203" t="s">
        <v>467</v>
      </c>
      <c r="F203" t="s">
        <v>465</v>
      </c>
      <c r="G203" s="4">
        <v>23877.4449003517</v>
      </c>
      <c r="H203" s="7">
        <v>3</v>
      </c>
      <c r="I203" s="5">
        <v>1224.4843538641896</v>
      </c>
      <c r="J203" s="5">
        <v>3673.4530615925696</v>
      </c>
      <c r="K203" s="8">
        <v>4897.9374154567595</v>
      </c>
      <c r="L203" s="5">
        <v>2760.3394668433657</v>
      </c>
      <c r="M203" s="7">
        <v>2</v>
      </c>
      <c r="N203" s="5">
        <v>0</v>
      </c>
      <c r="O203" s="5">
        <v>0</v>
      </c>
      <c r="P203" s="5">
        <v>0</v>
      </c>
      <c r="Q203" s="5">
        <v>158787.5068228321</v>
      </c>
      <c r="R203" s="5">
        <v>5</v>
      </c>
      <c r="S203" s="5">
        <v>58978.216819908987</v>
      </c>
      <c r="T203" s="5">
        <v>13610.357727671315</v>
      </c>
      <c r="U203" s="5">
        <v>72588.574547580298</v>
      </c>
      <c r="V203" s="26">
        <f>SUM(sev_pin_hlp[[#This Row],[Total IDPs PiN]],sev_pin_hlp[[#This Row],[Total Returnees PiN]],sev_pin_hlp[[#This Row],[Total HC PiN]])</f>
        <v>77486.511963037061</v>
      </c>
    </row>
    <row r="204" spans="1:22" ht="15" x14ac:dyDescent="0.25">
      <c r="A204" t="s">
        <v>464</v>
      </c>
      <c r="B204" t="s">
        <v>465</v>
      </c>
      <c r="C204" t="s">
        <v>466</v>
      </c>
      <c r="D204" t="s">
        <v>465</v>
      </c>
      <c r="E204" t="s">
        <v>468</v>
      </c>
      <c r="F204" t="s">
        <v>469</v>
      </c>
      <c r="G204" s="4">
        <v>33.363507109004736</v>
      </c>
      <c r="H204" s="7">
        <v>2</v>
      </c>
      <c r="I204" s="5">
        <v>0</v>
      </c>
      <c r="J204" s="5">
        <v>0</v>
      </c>
      <c r="K204" s="8">
        <v>0</v>
      </c>
      <c r="L204" s="5">
        <v>15.608640174990885</v>
      </c>
      <c r="M204" s="7">
        <v>2</v>
      </c>
      <c r="N204" s="5">
        <v>0</v>
      </c>
      <c r="O204" s="5">
        <v>0</v>
      </c>
      <c r="P204" s="5">
        <v>0</v>
      </c>
      <c r="Q204" s="5">
        <v>4197.7000546846521</v>
      </c>
      <c r="R204" s="5">
        <v>2</v>
      </c>
      <c r="S204" s="5">
        <v>0</v>
      </c>
      <c r="T204" s="5">
        <v>0</v>
      </c>
      <c r="U204" s="5">
        <v>0</v>
      </c>
      <c r="V204" s="26">
        <f>SUM(sev_pin_hlp[[#This Row],[Total IDPs PiN]],sev_pin_hlp[[#This Row],[Total Returnees PiN]],sev_pin_hlp[[#This Row],[Total HC PiN]])</f>
        <v>0</v>
      </c>
    </row>
    <row r="205" spans="1:22" ht="15" x14ac:dyDescent="0.25">
      <c r="A205" t="s">
        <v>464</v>
      </c>
      <c r="B205" t="s">
        <v>465</v>
      </c>
      <c r="C205" t="s">
        <v>466</v>
      </c>
      <c r="D205" t="s">
        <v>465</v>
      </c>
      <c r="E205" t="s">
        <v>470</v>
      </c>
      <c r="F205" t="s">
        <v>471</v>
      </c>
      <c r="G205" s="4">
        <v>3338.5248247743825</v>
      </c>
      <c r="H205" s="7">
        <v>2</v>
      </c>
      <c r="I205" s="5">
        <v>0</v>
      </c>
      <c r="J205" s="5">
        <v>476.93211782491176</v>
      </c>
      <c r="K205" s="8">
        <v>476.93211782491176</v>
      </c>
      <c r="L205" s="5">
        <v>132.9242750469559</v>
      </c>
      <c r="M205" s="7">
        <v>2</v>
      </c>
      <c r="N205" s="5">
        <v>0</v>
      </c>
      <c r="O205" s="5">
        <v>0</v>
      </c>
      <c r="P205" s="5">
        <v>0</v>
      </c>
      <c r="Q205" s="5">
        <v>11847.472948829538</v>
      </c>
      <c r="R205" s="5">
        <v>2</v>
      </c>
      <c r="S205" s="5">
        <v>707.31181784056946</v>
      </c>
      <c r="T205" s="5">
        <v>353.65590892028473</v>
      </c>
      <c r="U205" s="5">
        <v>1060.9677267608542</v>
      </c>
      <c r="V205" s="26">
        <f>SUM(sev_pin_hlp[[#This Row],[Total IDPs PiN]],sev_pin_hlp[[#This Row],[Total Returnees PiN]],sev_pin_hlp[[#This Row],[Total HC PiN]])</f>
        <v>1537.899844585766</v>
      </c>
    </row>
    <row r="206" spans="1:22" ht="15" x14ac:dyDescent="0.25">
      <c r="A206" t="s">
        <v>464</v>
      </c>
      <c r="B206" t="s">
        <v>465</v>
      </c>
      <c r="C206" t="s">
        <v>466</v>
      </c>
      <c r="D206" t="s">
        <v>465</v>
      </c>
      <c r="E206" t="s">
        <v>472</v>
      </c>
      <c r="F206" t="s">
        <v>473</v>
      </c>
      <c r="G206" s="4">
        <v>989.52316361440933</v>
      </c>
      <c r="H206" s="7">
        <v>5</v>
      </c>
      <c r="I206" s="5">
        <v>494.76158180720466</v>
      </c>
      <c r="J206" s="5">
        <v>0</v>
      </c>
      <c r="K206" s="8">
        <v>494.76158180720466</v>
      </c>
      <c r="L206" s="5">
        <v>14.019319782652445</v>
      </c>
      <c r="M206" s="7">
        <v>2</v>
      </c>
      <c r="N206" s="5">
        <v>0</v>
      </c>
      <c r="O206" s="5">
        <v>0</v>
      </c>
      <c r="P206" s="5">
        <v>0</v>
      </c>
      <c r="Q206" s="5">
        <v>12821.089353994766</v>
      </c>
      <c r="R206" s="5">
        <v>5</v>
      </c>
      <c r="S206" s="5">
        <v>7552.1485235859591</v>
      </c>
      <c r="T206" s="5">
        <v>1405.0508881090154</v>
      </c>
      <c r="U206" s="5">
        <v>8957.1994116949754</v>
      </c>
      <c r="V206" s="26">
        <f>SUM(sev_pin_hlp[[#This Row],[Total IDPs PiN]],sev_pin_hlp[[#This Row],[Total Returnees PiN]],sev_pin_hlp[[#This Row],[Total HC PiN]])</f>
        <v>9451.9609935021799</v>
      </c>
    </row>
    <row r="207" spans="1:22" ht="15" x14ac:dyDescent="0.25">
      <c r="A207" t="s">
        <v>464</v>
      </c>
      <c r="B207" t="s">
        <v>465</v>
      </c>
      <c r="C207" t="s">
        <v>466</v>
      </c>
      <c r="D207" t="s">
        <v>465</v>
      </c>
      <c r="E207" t="s">
        <v>474</v>
      </c>
      <c r="F207" t="s">
        <v>475</v>
      </c>
      <c r="G207" s="4">
        <v>846.08928673080209</v>
      </c>
      <c r="H207" s="7">
        <v>2</v>
      </c>
      <c r="I207" s="5">
        <v>0</v>
      </c>
      <c r="J207" s="5">
        <v>0</v>
      </c>
      <c r="K207" s="8">
        <v>0</v>
      </c>
      <c r="L207" s="5">
        <v>125.87981727101952</v>
      </c>
      <c r="M207" s="7">
        <v>2</v>
      </c>
      <c r="N207" s="5">
        <v>0</v>
      </c>
      <c r="O207" s="5">
        <v>0</v>
      </c>
      <c r="P207" s="5">
        <v>0</v>
      </c>
      <c r="Q207" s="5">
        <v>22543.208928673081</v>
      </c>
      <c r="R207" s="5">
        <v>2</v>
      </c>
      <c r="S207" s="5">
        <v>2222.5698943762191</v>
      </c>
      <c r="T207" s="5">
        <v>1587.5499245544424</v>
      </c>
      <c r="U207" s="5">
        <v>3810.1198189306615</v>
      </c>
      <c r="V207" s="26">
        <f>SUM(sev_pin_hlp[[#This Row],[Total IDPs PiN]],sev_pin_hlp[[#This Row],[Total Returnees PiN]],sev_pin_hlp[[#This Row],[Total HC PiN]])</f>
        <v>3810.1198189306615</v>
      </c>
    </row>
    <row r="208" spans="1:22" ht="15" x14ac:dyDescent="0.25">
      <c r="A208" t="s">
        <v>464</v>
      </c>
      <c r="B208" t="s">
        <v>465</v>
      </c>
      <c r="C208" t="s">
        <v>466</v>
      </c>
      <c r="D208" t="s">
        <v>465</v>
      </c>
      <c r="E208" t="s">
        <v>476</v>
      </c>
      <c r="F208" t="s">
        <v>477</v>
      </c>
      <c r="G208" s="4">
        <v>1359.9552906656886</v>
      </c>
      <c r="H208" s="7">
        <v>2</v>
      </c>
      <c r="I208" s="5">
        <v>0</v>
      </c>
      <c r="J208" s="5">
        <v>0</v>
      </c>
      <c r="K208" s="8">
        <v>0</v>
      </c>
      <c r="L208" s="5">
        <v>613.74175683110218</v>
      </c>
      <c r="M208" s="7">
        <v>2</v>
      </c>
      <c r="N208" s="5">
        <v>0</v>
      </c>
      <c r="O208" s="5">
        <v>0</v>
      </c>
      <c r="P208" s="5">
        <v>0</v>
      </c>
      <c r="Q208" s="5">
        <v>9073.179240784888</v>
      </c>
      <c r="R208" s="5">
        <v>2</v>
      </c>
      <c r="S208" s="5">
        <v>131.49535131572301</v>
      </c>
      <c r="T208" s="5">
        <v>0</v>
      </c>
      <c r="U208" s="5">
        <v>131.49535131572301</v>
      </c>
      <c r="V208" s="26">
        <f>SUM(sev_pin_hlp[[#This Row],[Total IDPs PiN]],sev_pin_hlp[[#This Row],[Total Returnees PiN]],sev_pin_hlp[[#This Row],[Total HC PiN]])</f>
        <v>131.49535131572301</v>
      </c>
    </row>
    <row r="209" spans="1:22" ht="15" x14ac:dyDescent="0.25">
      <c r="A209" t="s">
        <v>464</v>
      </c>
      <c r="B209" t="s">
        <v>465</v>
      </c>
      <c r="C209" t="s">
        <v>466</v>
      </c>
      <c r="D209" t="s">
        <v>465</v>
      </c>
      <c r="E209" t="s">
        <v>478</v>
      </c>
      <c r="F209" t="s">
        <v>479</v>
      </c>
      <c r="G209" s="4">
        <v>3756.486006563222</v>
      </c>
      <c r="H209" s="7">
        <v>2</v>
      </c>
      <c r="I209" s="5">
        <v>0</v>
      </c>
      <c r="J209" s="5">
        <v>417.38733406258018</v>
      </c>
      <c r="K209" s="8">
        <v>417.38733406258018</v>
      </c>
      <c r="L209" s="5">
        <v>51.606239111939395</v>
      </c>
      <c r="M209" s="7">
        <v>2</v>
      </c>
      <c r="N209" s="5">
        <v>0</v>
      </c>
      <c r="O209" s="5">
        <v>0</v>
      </c>
      <c r="P209" s="5">
        <v>0</v>
      </c>
      <c r="Q209" s="5">
        <v>14169.021695093788</v>
      </c>
      <c r="R209" s="5">
        <v>2</v>
      </c>
      <c r="S209" s="5">
        <v>410.69628101721128</v>
      </c>
      <c r="T209" s="5">
        <v>616.04442152581692</v>
      </c>
      <c r="U209" s="5">
        <v>1026.7407025430282</v>
      </c>
      <c r="V209" s="26">
        <f>SUM(sev_pin_hlp[[#This Row],[Total IDPs PiN]],sev_pin_hlp[[#This Row],[Total Returnees PiN]],sev_pin_hlp[[#This Row],[Total HC PiN]])</f>
        <v>1444.1280366056085</v>
      </c>
    </row>
    <row r="210" spans="1:22" ht="15" x14ac:dyDescent="0.25">
      <c r="A210" t="s">
        <v>464</v>
      </c>
      <c r="B210" t="s">
        <v>465</v>
      </c>
      <c r="C210" t="s">
        <v>480</v>
      </c>
      <c r="D210" t="s">
        <v>481</v>
      </c>
      <c r="E210" t="s">
        <v>482</v>
      </c>
      <c r="F210" t="s">
        <v>481</v>
      </c>
      <c r="G210" s="4">
        <v>8466.1080635616054</v>
      </c>
      <c r="H210" s="7">
        <v>2</v>
      </c>
      <c r="I210" s="5">
        <v>0</v>
      </c>
      <c r="J210" s="5">
        <v>0</v>
      </c>
      <c r="K210" s="8">
        <v>0</v>
      </c>
      <c r="L210" s="5">
        <v>9746.3478929098255</v>
      </c>
      <c r="M210" s="7">
        <v>2</v>
      </c>
      <c r="N210" s="5">
        <v>590.68775108544401</v>
      </c>
      <c r="O210" s="5">
        <v>147.671937771361</v>
      </c>
      <c r="P210" s="5">
        <v>738.35968885680495</v>
      </c>
      <c r="Q210" s="5">
        <v>72570.715459355371</v>
      </c>
      <c r="R210" s="5">
        <v>2</v>
      </c>
      <c r="S210" s="5">
        <v>10885.607318903294</v>
      </c>
      <c r="T210" s="5">
        <v>2721.401829725824</v>
      </c>
      <c r="U210" s="5">
        <v>13607.009148629118</v>
      </c>
      <c r="V210" s="26">
        <f>SUM(sev_pin_hlp[[#This Row],[Total IDPs PiN]],sev_pin_hlp[[#This Row],[Total Returnees PiN]],sev_pin_hlp[[#This Row],[Total HC PiN]])</f>
        <v>14345.368837485923</v>
      </c>
    </row>
    <row r="211" spans="1:22" ht="15" x14ac:dyDescent="0.25">
      <c r="A211" t="s">
        <v>464</v>
      </c>
      <c r="B211" t="s">
        <v>465</v>
      </c>
      <c r="C211" t="s">
        <v>480</v>
      </c>
      <c r="D211" t="s">
        <v>481</v>
      </c>
      <c r="E211" t="s">
        <v>483</v>
      </c>
      <c r="F211" t="s">
        <v>484</v>
      </c>
      <c r="G211" s="4">
        <v>10.50937525062154</v>
      </c>
      <c r="H211" s="7">
        <v>2</v>
      </c>
      <c r="I211" s="5">
        <v>0</v>
      </c>
      <c r="J211" s="5">
        <v>0</v>
      </c>
      <c r="K211" s="8">
        <v>0</v>
      </c>
      <c r="L211" s="5">
        <v>0</v>
      </c>
      <c r="M211" s="7">
        <v>2</v>
      </c>
      <c r="N211" s="5">
        <v>0</v>
      </c>
      <c r="O211" s="5">
        <v>0</v>
      </c>
      <c r="P211" s="5">
        <v>0</v>
      </c>
      <c r="Q211" s="5">
        <v>8644.1835351672162</v>
      </c>
      <c r="R211" s="5">
        <v>2</v>
      </c>
      <c r="S211" s="5">
        <v>116.8132910157732</v>
      </c>
      <c r="T211" s="5">
        <v>0</v>
      </c>
      <c r="U211" s="5">
        <v>116.8132910157732</v>
      </c>
      <c r="V211" s="26">
        <f>SUM(sev_pin_hlp[[#This Row],[Total IDPs PiN]],sev_pin_hlp[[#This Row],[Total Returnees PiN]],sev_pin_hlp[[#This Row],[Total HC PiN]])</f>
        <v>116.8132910157732</v>
      </c>
    </row>
    <row r="212" spans="1:22" ht="15" x14ac:dyDescent="0.25">
      <c r="A212" t="s">
        <v>464</v>
      </c>
      <c r="B212" t="s">
        <v>465</v>
      </c>
      <c r="C212" t="s">
        <v>480</v>
      </c>
      <c r="D212" t="s">
        <v>481</v>
      </c>
      <c r="E212" t="s">
        <v>485</v>
      </c>
      <c r="F212" t="s">
        <v>486</v>
      </c>
      <c r="G212" s="4">
        <v>1120.5158253329203</v>
      </c>
      <c r="H212" s="7">
        <v>5</v>
      </c>
      <c r="I212" s="5">
        <v>560.25791266646013</v>
      </c>
      <c r="J212" s="5">
        <v>0</v>
      </c>
      <c r="K212" s="8">
        <v>560.25791266646013</v>
      </c>
      <c r="L212" s="5">
        <v>0</v>
      </c>
      <c r="M212" s="7">
        <v>2</v>
      </c>
      <c r="N212" s="5">
        <v>0</v>
      </c>
      <c r="O212" s="5">
        <v>0</v>
      </c>
      <c r="P212" s="5">
        <v>0</v>
      </c>
      <c r="Q212" s="5">
        <v>6066.2353669866825</v>
      </c>
      <c r="R212" s="5">
        <v>5</v>
      </c>
      <c r="S212" s="5">
        <v>1623.3587601795346</v>
      </c>
      <c r="T212" s="5">
        <v>170.8798694925826</v>
      </c>
      <c r="U212" s="5">
        <v>1794.2386296721172</v>
      </c>
      <c r="V212" s="26">
        <f>SUM(sev_pin_hlp[[#This Row],[Total IDPs PiN]],sev_pin_hlp[[#This Row],[Total Returnees PiN]],sev_pin_hlp[[#This Row],[Total HC PiN]])</f>
        <v>2354.4965423385775</v>
      </c>
    </row>
    <row r="213" spans="1:22" ht="15" x14ac:dyDescent="0.25">
      <c r="A213" t="s">
        <v>464</v>
      </c>
      <c r="B213" t="s">
        <v>465</v>
      </c>
      <c r="C213" t="s">
        <v>487</v>
      </c>
      <c r="D213" t="s">
        <v>488</v>
      </c>
      <c r="E213" t="s">
        <v>489</v>
      </c>
      <c r="F213" t="s">
        <v>488</v>
      </c>
      <c r="G213" s="4">
        <v>2866.266763338167</v>
      </c>
      <c r="H213" s="7">
        <v>5</v>
      </c>
      <c r="I213" s="5">
        <v>2866.266763338167</v>
      </c>
      <c r="J213" s="5">
        <v>0</v>
      </c>
      <c r="K213" s="8">
        <v>2866.266763338167</v>
      </c>
      <c r="L213" s="5">
        <v>62.539626981349066</v>
      </c>
      <c r="M213" s="7">
        <v>2</v>
      </c>
      <c r="N213" s="5">
        <v>0</v>
      </c>
      <c r="O213" s="5">
        <v>0</v>
      </c>
      <c r="P213" s="5">
        <v>0</v>
      </c>
      <c r="Q213" s="5">
        <v>38402.989654482721</v>
      </c>
      <c r="R213" s="5">
        <v>5</v>
      </c>
      <c r="S213" s="5">
        <v>19201.49482724136</v>
      </c>
      <c r="T213" s="5">
        <v>4151.6745572413756</v>
      </c>
      <c r="U213" s="5">
        <v>23353.169384482735</v>
      </c>
      <c r="V213" s="26">
        <f>SUM(sev_pin_hlp[[#This Row],[Total IDPs PiN]],sev_pin_hlp[[#This Row],[Total Returnees PiN]],sev_pin_hlp[[#This Row],[Total HC PiN]])</f>
        <v>26219.436147820903</v>
      </c>
    </row>
    <row r="214" spans="1:22" ht="15" x14ac:dyDescent="0.25">
      <c r="A214" t="s">
        <v>464</v>
      </c>
      <c r="B214" t="s">
        <v>465</v>
      </c>
      <c r="C214" t="s">
        <v>487</v>
      </c>
      <c r="D214" t="s">
        <v>488</v>
      </c>
      <c r="E214" t="s">
        <v>490</v>
      </c>
      <c r="F214" t="s">
        <v>491</v>
      </c>
      <c r="G214" s="4">
        <v>1425.7565331010451</v>
      </c>
      <c r="H214" s="7">
        <v>2</v>
      </c>
      <c r="I214" s="5">
        <v>0</v>
      </c>
      <c r="J214" s="5">
        <v>0</v>
      </c>
      <c r="K214" s="8">
        <v>0</v>
      </c>
      <c r="L214" s="5">
        <v>22.82273519163763</v>
      </c>
      <c r="M214" s="7">
        <v>2</v>
      </c>
      <c r="N214" s="5">
        <v>0</v>
      </c>
      <c r="O214" s="5">
        <v>0</v>
      </c>
      <c r="P214" s="5">
        <v>0</v>
      </c>
      <c r="Q214" s="5">
        <v>10737.813190642109</v>
      </c>
      <c r="R214" s="5">
        <v>2</v>
      </c>
      <c r="S214" s="5">
        <v>162.69413925215318</v>
      </c>
      <c r="T214" s="5">
        <v>325.38827850430636</v>
      </c>
      <c r="U214" s="5">
        <v>488.08241775645956</v>
      </c>
      <c r="V214" s="26">
        <f>SUM(sev_pin_hlp[[#This Row],[Total IDPs PiN]],sev_pin_hlp[[#This Row],[Total Returnees PiN]],sev_pin_hlp[[#This Row],[Total HC PiN]])</f>
        <v>488.08241775645956</v>
      </c>
    </row>
    <row r="215" spans="1:22" ht="15" x14ac:dyDescent="0.25">
      <c r="A215" t="s">
        <v>464</v>
      </c>
      <c r="B215" t="s">
        <v>465</v>
      </c>
      <c r="C215" t="s">
        <v>487</v>
      </c>
      <c r="D215" t="s">
        <v>488</v>
      </c>
      <c r="E215" t="s">
        <v>492</v>
      </c>
      <c r="F215" t="s">
        <v>493</v>
      </c>
      <c r="G215" s="4">
        <v>105.33526011560693</v>
      </c>
      <c r="H215" s="7">
        <v>3</v>
      </c>
      <c r="I215" s="5">
        <v>0</v>
      </c>
      <c r="J215" s="5">
        <v>105.33526011560693</v>
      </c>
      <c r="K215" s="8">
        <v>105.33526011560693</v>
      </c>
      <c r="L215" s="5">
        <v>0</v>
      </c>
      <c r="M215" s="7">
        <v>2</v>
      </c>
      <c r="N215" s="5">
        <v>0</v>
      </c>
      <c r="O215" s="5">
        <v>0</v>
      </c>
      <c r="P215" s="5">
        <v>0</v>
      </c>
      <c r="Q215" s="5">
        <v>5032.3329479768781</v>
      </c>
      <c r="R215" s="5">
        <v>5</v>
      </c>
      <c r="S215" s="5">
        <v>3898.2860864609615</v>
      </c>
      <c r="T215" s="5">
        <v>0</v>
      </c>
      <c r="U215" s="5">
        <v>3898.2860864609615</v>
      </c>
      <c r="V215" s="26">
        <f>SUM(sev_pin_hlp[[#This Row],[Total IDPs PiN]],sev_pin_hlp[[#This Row],[Total Returnees PiN]],sev_pin_hlp[[#This Row],[Total HC PiN]])</f>
        <v>4003.6213465765686</v>
      </c>
    </row>
    <row r="216" spans="1:22" ht="15" x14ac:dyDescent="0.25">
      <c r="A216" t="s">
        <v>464</v>
      </c>
      <c r="B216" t="s">
        <v>465</v>
      </c>
      <c r="C216" t="s">
        <v>487</v>
      </c>
      <c r="D216" t="s">
        <v>488</v>
      </c>
      <c r="E216" t="s">
        <v>494</v>
      </c>
      <c r="F216" t="s">
        <v>495</v>
      </c>
      <c r="G216" s="4">
        <v>452.2988313856427</v>
      </c>
      <c r="H216" s="7">
        <v>5</v>
      </c>
      <c r="I216" s="5">
        <v>452.2988313856427</v>
      </c>
      <c r="J216" s="5">
        <v>0</v>
      </c>
      <c r="K216" s="8">
        <v>452.2988313856427</v>
      </c>
      <c r="L216" s="5">
        <v>7.3200205470656217</v>
      </c>
      <c r="M216" s="7">
        <v>2</v>
      </c>
      <c r="N216" s="5">
        <v>0</v>
      </c>
      <c r="O216" s="5">
        <v>0</v>
      </c>
      <c r="P216" s="5">
        <v>0</v>
      </c>
      <c r="Q216" s="5">
        <v>5205.3566200077048</v>
      </c>
      <c r="R216" s="5">
        <v>5</v>
      </c>
      <c r="S216" s="5">
        <v>5205.3566200077048</v>
      </c>
      <c r="T216" s="5">
        <v>0</v>
      </c>
      <c r="U216" s="5">
        <v>5205.3566200077048</v>
      </c>
      <c r="V216" s="26">
        <f>SUM(sev_pin_hlp[[#This Row],[Total IDPs PiN]],sev_pin_hlp[[#This Row],[Total Returnees PiN]],sev_pin_hlp[[#This Row],[Total HC PiN]])</f>
        <v>5657.6554513933479</v>
      </c>
    </row>
    <row r="217" spans="1:22" ht="15" x14ac:dyDescent="0.25">
      <c r="A217" t="s">
        <v>464</v>
      </c>
      <c r="B217" t="s">
        <v>465</v>
      </c>
      <c r="C217" t="s">
        <v>487</v>
      </c>
      <c r="D217" t="s">
        <v>488</v>
      </c>
      <c r="E217" t="s">
        <v>496</v>
      </c>
      <c r="F217" t="s">
        <v>497</v>
      </c>
      <c r="G217" s="4">
        <v>497.60616457724575</v>
      </c>
      <c r="H217" s="7">
        <v>2</v>
      </c>
      <c r="I217" s="5">
        <v>0</v>
      </c>
      <c r="J217" s="5">
        <v>0</v>
      </c>
      <c r="K217" s="8">
        <v>0</v>
      </c>
      <c r="L217" s="5">
        <v>160.29989395796022</v>
      </c>
      <c r="M217" s="7">
        <v>2</v>
      </c>
      <c r="N217" s="5">
        <v>0</v>
      </c>
      <c r="O217" s="5">
        <v>0</v>
      </c>
      <c r="P217" s="5">
        <v>0</v>
      </c>
      <c r="Q217" s="5">
        <v>14193.917287208973</v>
      </c>
      <c r="R217" s="5">
        <v>5</v>
      </c>
      <c r="S217" s="5">
        <v>4666.4933546988404</v>
      </c>
      <c r="T217" s="5">
        <v>1944.3722311245167</v>
      </c>
      <c r="U217" s="5">
        <v>6610.8655858233569</v>
      </c>
      <c r="V217" s="26">
        <f>SUM(sev_pin_hlp[[#This Row],[Total IDPs PiN]],sev_pin_hlp[[#This Row],[Total Returnees PiN]],sev_pin_hlp[[#This Row],[Total HC PiN]])</f>
        <v>6610.8655858233569</v>
      </c>
    </row>
    <row r="218" spans="1:22" ht="15" x14ac:dyDescent="0.25">
      <c r="A218" t="s">
        <v>464</v>
      </c>
      <c r="B218" t="s">
        <v>465</v>
      </c>
      <c r="C218" t="s">
        <v>487</v>
      </c>
      <c r="D218" t="s">
        <v>488</v>
      </c>
      <c r="E218" t="s">
        <v>498</v>
      </c>
      <c r="F218" t="s">
        <v>499</v>
      </c>
      <c r="G218" s="4">
        <v>1367.984696519321</v>
      </c>
      <c r="H218" s="7">
        <v>5</v>
      </c>
      <c r="I218" s="5">
        <v>1367.984696519321</v>
      </c>
      <c r="J218" s="5">
        <v>0</v>
      </c>
      <c r="K218" s="8">
        <v>1367.984696519321</v>
      </c>
      <c r="L218" s="5">
        <v>7.9510739284686931</v>
      </c>
      <c r="M218" s="7">
        <v>2</v>
      </c>
      <c r="N218" s="5">
        <v>0</v>
      </c>
      <c r="O218" s="5">
        <v>0</v>
      </c>
      <c r="P218" s="5">
        <v>0</v>
      </c>
      <c r="Q218" s="5">
        <v>15137.435780036436</v>
      </c>
      <c r="R218" s="5">
        <v>5</v>
      </c>
      <c r="S218" s="5">
        <v>3525.1562775427315</v>
      </c>
      <c r="T218" s="5">
        <v>2695.7077416503239</v>
      </c>
      <c r="U218" s="5">
        <v>6220.8640191930554</v>
      </c>
      <c r="V218" s="26">
        <f>SUM(sev_pin_hlp[[#This Row],[Total IDPs PiN]],sev_pin_hlp[[#This Row],[Total Returnees PiN]],sev_pin_hlp[[#This Row],[Total HC PiN]])</f>
        <v>7588.8487157123764</v>
      </c>
    </row>
    <row r="219" spans="1:22" ht="15" x14ac:dyDescent="0.25">
      <c r="A219" t="s">
        <v>464</v>
      </c>
      <c r="B219" t="s">
        <v>465</v>
      </c>
      <c r="C219" t="s">
        <v>500</v>
      </c>
      <c r="D219" t="s">
        <v>501</v>
      </c>
      <c r="E219" t="s">
        <v>502</v>
      </c>
      <c r="F219" t="s">
        <v>501</v>
      </c>
      <c r="G219" s="4">
        <v>5335.8737318557833</v>
      </c>
      <c r="H219" s="7">
        <v>5</v>
      </c>
      <c r="I219" s="5">
        <v>5335.8737318557833</v>
      </c>
      <c r="J219" s="5">
        <v>0</v>
      </c>
      <c r="K219" s="8">
        <v>5335.8737318557833</v>
      </c>
      <c r="L219" s="5">
        <v>134.71872282548105</v>
      </c>
      <c r="M219" s="7">
        <v>5</v>
      </c>
      <c r="N219" s="5">
        <v>134.71872282548105</v>
      </c>
      <c r="O219" s="5">
        <v>0</v>
      </c>
      <c r="P219" s="5">
        <v>134.71872282548105</v>
      </c>
      <c r="Q219" s="5">
        <v>24737.709300095878</v>
      </c>
      <c r="R219" s="5">
        <v>5</v>
      </c>
      <c r="S219" s="5">
        <v>23706.97141259188</v>
      </c>
      <c r="T219" s="5">
        <v>1030.7378875039949</v>
      </c>
      <c r="U219" s="5">
        <v>24737.709300095874</v>
      </c>
      <c r="V219" s="26">
        <f>SUM(sev_pin_hlp[[#This Row],[Total IDPs PiN]],sev_pin_hlp[[#This Row],[Total Returnees PiN]],sev_pin_hlp[[#This Row],[Total HC PiN]])</f>
        <v>30208.301754777138</v>
      </c>
    </row>
    <row r="220" spans="1:22" ht="15" x14ac:dyDescent="0.25">
      <c r="A220" t="s">
        <v>464</v>
      </c>
      <c r="B220" t="s">
        <v>465</v>
      </c>
      <c r="C220" t="s">
        <v>500</v>
      </c>
      <c r="D220" t="s">
        <v>501</v>
      </c>
      <c r="E220" t="s">
        <v>503</v>
      </c>
      <c r="F220" t="s">
        <v>504</v>
      </c>
      <c r="G220" s="4">
        <v>1526.3321318228629</v>
      </c>
      <c r="H220" s="7">
        <v>5</v>
      </c>
      <c r="I220" s="5">
        <v>1526.3321318228629</v>
      </c>
      <c r="J220" s="5">
        <v>0</v>
      </c>
      <c r="K220" s="8">
        <v>1526.3321318228629</v>
      </c>
      <c r="L220" s="5">
        <v>0</v>
      </c>
      <c r="M220" s="7">
        <v>2</v>
      </c>
      <c r="N220" s="5">
        <v>0</v>
      </c>
      <c r="O220" s="5">
        <v>0</v>
      </c>
      <c r="P220" s="5">
        <v>0</v>
      </c>
      <c r="Q220" s="5">
        <v>6610.5202111225544</v>
      </c>
      <c r="R220" s="5">
        <v>5</v>
      </c>
      <c r="S220" s="5">
        <v>6424.3083741895252</v>
      </c>
      <c r="T220" s="5">
        <v>186.2118369330297</v>
      </c>
      <c r="U220" s="5">
        <v>6610.5202111225553</v>
      </c>
      <c r="V220" s="26">
        <f>SUM(sev_pin_hlp[[#This Row],[Total IDPs PiN]],sev_pin_hlp[[#This Row],[Total Returnees PiN]],sev_pin_hlp[[#This Row],[Total HC PiN]])</f>
        <v>8136.8523429454181</v>
      </c>
    </row>
    <row r="221" spans="1:22" ht="15" x14ac:dyDescent="0.25">
      <c r="A221" t="s">
        <v>464</v>
      </c>
      <c r="B221" t="s">
        <v>465</v>
      </c>
      <c r="C221" t="s">
        <v>500</v>
      </c>
      <c r="D221" t="s">
        <v>501</v>
      </c>
      <c r="E221" t="s">
        <v>505</v>
      </c>
      <c r="F221" t="s">
        <v>506</v>
      </c>
      <c r="G221" s="4">
        <v>669.86427061310781</v>
      </c>
      <c r="H221" s="7">
        <v>2</v>
      </c>
      <c r="I221" s="5">
        <v>0</v>
      </c>
      <c r="J221" s="5">
        <v>0</v>
      </c>
      <c r="K221" s="8">
        <v>0</v>
      </c>
      <c r="L221" s="5">
        <v>19.907980972515855</v>
      </c>
      <c r="M221" s="7">
        <v>2</v>
      </c>
      <c r="N221" s="5">
        <v>0</v>
      </c>
      <c r="O221" s="5">
        <v>0</v>
      </c>
      <c r="P221" s="5">
        <v>0</v>
      </c>
      <c r="Q221" s="5">
        <v>5550.7189217758996</v>
      </c>
      <c r="R221" s="5">
        <v>2</v>
      </c>
      <c r="S221" s="5">
        <v>859.97053717654774</v>
      </c>
      <c r="T221" s="5">
        <v>78.179139743322537</v>
      </c>
      <c r="U221" s="5">
        <v>938.14967691987022</v>
      </c>
      <c r="V221" s="26">
        <f>SUM(sev_pin_hlp[[#This Row],[Total IDPs PiN]],sev_pin_hlp[[#This Row],[Total Returnees PiN]],sev_pin_hlp[[#This Row],[Total HC PiN]])</f>
        <v>938.14967691987022</v>
      </c>
    </row>
    <row r="222" spans="1:22" ht="15" x14ac:dyDescent="0.25">
      <c r="A222" t="s">
        <v>464</v>
      </c>
      <c r="B222" t="s">
        <v>465</v>
      </c>
      <c r="C222" t="s">
        <v>500</v>
      </c>
      <c r="D222" t="s">
        <v>501</v>
      </c>
      <c r="E222" t="s">
        <v>507</v>
      </c>
      <c r="F222" t="s">
        <v>508</v>
      </c>
      <c r="G222" s="4">
        <v>1036.9617269076305</v>
      </c>
      <c r="H222" s="7">
        <v>5</v>
      </c>
      <c r="I222" s="5">
        <v>1036.9617269076305</v>
      </c>
      <c r="J222" s="5">
        <v>0</v>
      </c>
      <c r="K222" s="8">
        <v>1036.9617269076305</v>
      </c>
      <c r="L222" s="5">
        <v>35.6213922356091</v>
      </c>
      <c r="M222" s="7">
        <v>2</v>
      </c>
      <c r="N222" s="5">
        <v>0</v>
      </c>
      <c r="O222" s="5">
        <v>0</v>
      </c>
      <c r="P222" s="5">
        <v>0</v>
      </c>
      <c r="Q222" s="5">
        <v>9099.820120481927</v>
      </c>
      <c r="R222" s="5">
        <v>5</v>
      </c>
      <c r="S222" s="5">
        <v>6886.3503614457832</v>
      </c>
      <c r="T222" s="5">
        <v>122.9705421686747</v>
      </c>
      <c r="U222" s="5">
        <v>7009.3209036144581</v>
      </c>
      <c r="V222" s="26">
        <f>SUM(sev_pin_hlp[[#This Row],[Total IDPs PiN]],sev_pin_hlp[[#This Row],[Total Returnees PiN]],sev_pin_hlp[[#This Row],[Total HC PiN]])</f>
        <v>8046.2826305220888</v>
      </c>
    </row>
    <row r="223" spans="1:22" ht="15" x14ac:dyDescent="0.25">
      <c r="A223" t="s">
        <v>464</v>
      </c>
      <c r="B223" t="s">
        <v>465</v>
      </c>
      <c r="C223" t="s">
        <v>509</v>
      </c>
      <c r="D223" t="s">
        <v>510</v>
      </c>
      <c r="E223" t="s">
        <v>511</v>
      </c>
      <c r="F223" t="s">
        <v>510</v>
      </c>
      <c r="G223" s="4">
        <v>1468.1352133236016</v>
      </c>
      <c r="H223" s="7">
        <v>2</v>
      </c>
      <c r="I223" s="5">
        <v>0</v>
      </c>
      <c r="J223" s="5">
        <v>0</v>
      </c>
      <c r="K223" s="8">
        <v>0</v>
      </c>
      <c r="L223" s="5">
        <v>3.4124394532545947</v>
      </c>
      <c r="M223" s="7">
        <v>2</v>
      </c>
      <c r="N223" s="5">
        <v>0</v>
      </c>
      <c r="O223" s="5">
        <v>0</v>
      </c>
      <c r="P223" s="5">
        <v>0</v>
      </c>
      <c r="Q223" s="5">
        <v>18929.463041603081</v>
      </c>
      <c r="R223" s="5">
        <v>5</v>
      </c>
      <c r="S223" s="5">
        <v>8413.0946851569261</v>
      </c>
      <c r="T223" s="5">
        <v>788.72762673346165</v>
      </c>
      <c r="U223" s="5">
        <v>9201.8223118903879</v>
      </c>
      <c r="V223" s="26">
        <f>SUM(sev_pin_hlp[[#This Row],[Total IDPs PiN]],sev_pin_hlp[[#This Row],[Total Returnees PiN]],sev_pin_hlp[[#This Row],[Total HC PiN]])</f>
        <v>9201.8223118903879</v>
      </c>
    </row>
    <row r="224" spans="1:22" ht="15" x14ac:dyDescent="0.25">
      <c r="A224" t="s">
        <v>464</v>
      </c>
      <c r="B224" t="s">
        <v>465</v>
      </c>
      <c r="C224" t="s">
        <v>509</v>
      </c>
      <c r="D224" t="s">
        <v>510</v>
      </c>
      <c r="E224" t="s">
        <v>512</v>
      </c>
      <c r="F224" t="s">
        <v>513</v>
      </c>
      <c r="G224" s="4">
        <v>288.11548609271523</v>
      </c>
      <c r="H224" s="7">
        <v>2</v>
      </c>
      <c r="I224" s="5">
        <v>0</v>
      </c>
      <c r="J224" s="5">
        <v>0</v>
      </c>
      <c r="K224" s="8">
        <v>0</v>
      </c>
      <c r="L224" s="5">
        <v>116.00535099337749</v>
      </c>
      <c r="M224" s="7">
        <v>5</v>
      </c>
      <c r="N224" s="5">
        <v>116.00535099337749</v>
      </c>
      <c r="O224" s="5">
        <v>0</v>
      </c>
      <c r="P224" s="5">
        <v>116.00535099337749</v>
      </c>
      <c r="Q224" s="5">
        <v>11593.495427814571</v>
      </c>
      <c r="R224" s="5">
        <v>5</v>
      </c>
      <c r="S224" s="5">
        <v>3811.5601406513656</v>
      </c>
      <c r="T224" s="5">
        <v>317.6300117209471</v>
      </c>
      <c r="U224" s="5">
        <v>4129.1901523723127</v>
      </c>
      <c r="V224" s="26">
        <f>SUM(sev_pin_hlp[[#This Row],[Total IDPs PiN]],sev_pin_hlp[[#This Row],[Total Returnees PiN]],sev_pin_hlp[[#This Row],[Total HC PiN]])</f>
        <v>4245.1955033656905</v>
      </c>
    </row>
    <row r="225" spans="1:22" ht="15" x14ac:dyDescent="0.25">
      <c r="A225" t="s">
        <v>464</v>
      </c>
      <c r="B225" t="s">
        <v>465</v>
      </c>
      <c r="C225" t="s">
        <v>509</v>
      </c>
      <c r="D225" t="s">
        <v>510</v>
      </c>
      <c r="E225" t="s">
        <v>514</v>
      </c>
      <c r="F225" t="s">
        <v>515</v>
      </c>
      <c r="G225" s="4">
        <v>110.98473666092943</v>
      </c>
      <c r="H225" s="7">
        <v>2</v>
      </c>
      <c r="I225" s="5">
        <v>0</v>
      </c>
      <c r="J225" s="5">
        <v>0</v>
      </c>
      <c r="K225" s="8">
        <v>0</v>
      </c>
      <c r="L225" s="5">
        <v>0</v>
      </c>
      <c r="M225" s="7">
        <v>2</v>
      </c>
      <c r="N225" s="5">
        <v>0</v>
      </c>
      <c r="O225" s="5">
        <v>0</v>
      </c>
      <c r="P225" s="5">
        <v>0</v>
      </c>
      <c r="Q225" s="5">
        <v>9123.9183063683322</v>
      </c>
      <c r="R225" s="5">
        <v>5</v>
      </c>
      <c r="S225" s="5">
        <v>2835.8124465739411</v>
      </c>
      <c r="T225" s="5">
        <v>123.29619332930179</v>
      </c>
      <c r="U225" s="5">
        <v>2959.1086399032429</v>
      </c>
      <c r="V225" s="26">
        <f>SUM(sev_pin_hlp[[#This Row],[Total IDPs PiN]],sev_pin_hlp[[#This Row],[Total Returnees PiN]],sev_pin_hlp[[#This Row],[Total HC PiN]])</f>
        <v>2959.1086399032429</v>
      </c>
    </row>
    <row r="226" spans="1:22" ht="15" x14ac:dyDescent="0.25">
      <c r="A226" t="s">
        <v>464</v>
      </c>
      <c r="B226" t="s">
        <v>465</v>
      </c>
      <c r="C226" t="s">
        <v>516</v>
      </c>
      <c r="D226" t="s">
        <v>517</v>
      </c>
      <c r="E226" t="s">
        <v>518</v>
      </c>
      <c r="F226" t="s">
        <v>519</v>
      </c>
      <c r="G226" s="4">
        <v>2854.1874608577268</v>
      </c>
      <c r="H226" s="7">
        <v>2</v>
      </c>
      <c r="I226" s="5">
        <v>0</v>
      </c>
      <c r="J226" s="5">
        <v>0</v>
      </c>
      <c r="K226" s="8">
        <v>0</v>
      </c>
      <c r="L226" s="5">
        <v>0</v>
      </c>
      <c r="M226" s="7">
        <v>2</v>
      </c>
      <c r="N226" s="5">
        <v>0</v>
      </c>
      <c r="O226" s="5">
        <v>0</v>
      </c>
      <c r="P226" s="5">
        <v>0</v>
      </c>
      <c r="Q226" s="5">
        <v>12749.921415929204</v>
      </c>
      <c r="R226" s="5">
        <v>5</v>
      </c>
      <c r="S226" s="5">
        <v>4194.0530973451323</v>
      </c>
      <c r="T226" s="5">
        <v>3523.0046017699119</v>
      </c>
      <c r="U226" s="5">
        <v>7717.0576991150447</v>
      </c>
      <c r="V226" s="26">
        <f>SUM(sev_pin_hlp[[#This Row],[Total IDPs PiN]],sev_pin_hlp[[#This Row],[Total Returnees PiN]],sev_pin_hlp[[#This Row],[Total HC PiN]])</f>
        <v>7717.0576991150447</v>
      </c>
    </row>
    <row r="227" spans="1:22" ht="15" x14ac:dyDescent="0.25">
      <c r="A227" t="s">
        <v>464</v>
      </c>
      <c r="B227" t="s">
        <v>465</v>
      </c>
      <c r="C227" t="s">
        <v>516</v>
      </c>
      <c r="D227" t="s">
        <v>517</v>
      </c>
      <c r="E227" t="s">
        <v>520</v>
      </c>
      <c r="F227" t="s">
        <v>517</v>
      </c>
      <c r="G227" s="4">
        <v>1394.231803480041</v>
      </c>
      <c r="H227" s="7">
        <v>2</v>
      </c>
      <c r="I227" s="5">
        <v>0</v>
      </c>
      <c r="J227" s="5">
        <v>0</v>
      </c>
      <c r="K227" s="8">
        <v>0</v>
      </c>
      <c r="L227" s="5">
        <v>16.128812691914021</v>
      </c>
      <c r="M227" s="7">
        <v>2</v>
      </c>
      <c r="N227" s="5">
        <v>0</v>
      </c>
      <c r="O227" s="5">
        <v>0</v>
      </c>
      <c r="P227" s="5">
        <v>0</v>
      </c>
      <c r="Q227" s="5">
        <v>14216.763201637666</v>
      </c>
      <c r="R227" s="5">
        <v>5</v>
      </c>
      <c r="S227" s="5">
        <v>6532.0263358875773</v>
      </c>
      <c r="T227" s="5">
        <v>2305.4210597250271</v>
      </c>
      <c r="U227" s="5">
        <v>8837.4473956126039</v>
      </c>
      <c r="V227" s="26">
        <f>SUM(sev_pin_hlp[[#This Row],[Total IDPs PiN]],sev_pin_hlp[[#This Row],[Total Returnees PiN]],sev_pin_hlp[[#This Row],[Total HC PiN]])</f>
        <v>8837.4473956126039</v>
      </c>
    </row>
    <row r="228" spans="1:22" ht="15" x14ac:dyDescent="0.25">
      <c r="A228" t="s">
        <v>464</v>
      </c>
      <c r="B228" t="s">
        <v>465</v>
      </c>
      <c r="C228" t="s">
        <v>516</v>
      </c>
      <c r="D228" t="s">
        <v>517</v>
      </c>
      <c r="E228" t="s">
        <v>521</v>
      </c>
      <c r="F228" t="s">
        <v>522</v>
      </c>
      <c r="G228" s="4">
        <v>767.21881855854394</v>
      </c>
      <c r="H228" s="7">
        <v>2</v>
      </c>
      <c r="I228" s="5">
        <v>0</v>
      </c>
      <c r="J228" s="5">
        <v>0</v>
      </c>
      <c r="K228" s="8">
        <v>0</v>
      </c>
      <c r="L228" s="5">
        <v>17.019176078654425</v>
      </c>
      <c r="M228" s="7">
        <v>2</v>
      </c>
      <c r="N228" s="5">
        <v>0</v>
      </c>
      <c r="O228" s="5">
        <v>0</v>
      </c>
      <c r="P228" s="5">
        <v>0</v>
      </c>
      <c r="Q228" s="5">
        <v>7543.0040302267007</v>
      </c>
      <c r="R228" s="5">
        <v>3</v>
      </c>
      <c r="S228" s="5">
        <v>1136.6170456505986</v>
      </c>
      <c r="T228" s="5">
        <v>1239.9458679824713</v>
      </c>
      <c r="U228" s="5">
        <v>2376.5629136330699</v>
      </c>
      <c r="V228" s="26">
        <f>SUM(sev_pin_hlp[[#This Row],[Total IDPs PiN]],sev_pin_hlp[[#This Row],[Total Returnees PiN]],sev_pin_hlp[[#This Row],[Total HC PiN]])</f>
        <v>2376.5629136330699</v>
      </c>
    </row>
    <row r="229" spans="1:22" ht="15" x14ac:dyDescent="0.25">
      <c r="A229" t="s">
        <v>464</v>
      </c>
      <c r="B229" t="s">
        <v>465</v>
      </c>
      <c r="C229" t="s">
        <v>516</v>
      </c>
      <c r="D229" t="s">
        <v>517</v>
      </c>
      <c r="E229" t="s">
        <v>523</v>
      </c>
      <c r="F229" t="s">
        <v>524</v>
      </c>
      <c r="G229" s="4">
        <v>1728.1066008462624</v>
      </c>
      <c r="H229" s="7">
        <v>2</v>
      </c>
      <c r="I229" s="5">
        <v>0</v>
      </c>
      <c r="J229" s="5">
        <v>0</v>
      </c>
      <c r="K229" s="8">
        <v>0</v>
      </c>
      <c r="L229" s="5">
        <v>0</v>
      </c>
      <c r="M229" s="7">
        <v>2</v>
      </c>
      <c r="N229" s="5">
        <v>0</v>
      </c>
      <c r="O229" s="5">
        <v>0</v>
      </c>
      <c r="P229" s="5">
        <v>0</v>
      </c>
      <c r="Q229" s="5">
        <v>6452.0076163610711</v>
      </c>
      <c r="R229" s="5">
        <v>5</v>
      </c>
      <c r="S229" s="5">
        <v>4621.0324819883344</v>
      </c>
      <c r="T229" s="5">
        <v>1133.460797468837</v>
      </c>
      <c r="U229" s="5">
        <v>5754.4932794571714</v>
      </c>
      <c r="V229" s="26">
        <f>SUM(sev_pin_hlp[[#This Row],[Total IDPs PiN]],sev_pin_hlp[[#This Row],[Total Returnees PiN]],sev_pin_hlp[[#This Row],[Total HC PiN]])</f>
        <v>5754.4932794571714</v>
      </c>
    </row>
    <row r="230" spans="1:22" ht="15" x14ac:dyDescent="0.25">
      <c r="A230" t="s">
        <v>525</v>
      </c>
      <c r="B230" t="s">
        <v>526</v>
      </c>
      <c r="C230" t="s">
        <v>527</v>
      </c>
      <c r="D230" t="s">
        <v>526</v>
      </c>
      <c r="E230" t="s">
        <v>528</v>
      </c>
      <c r="F230" t="s">
        <v>529</v>
      </c>
      <c r="G230" s="4">
        <v>423.09777142683407</v>
      </c>
      <c r="H230" s="7">
        <v>2</v>
      </c>
      <c r="I230" s="5">
        <v>0</v>
      </c>
      <c r="J230" s="5">
        <v>0</v>
      </c>
      <c r="K230" s="8">
        <v>0</v>
      </c>
      <c r="L230" s="5">
        <v>8358.5532942142218</v>
      </c>
      <c r="M230" s="7">
        <v>3</v>
      </c>
      <c r="N230" s="5">
        <v>597.03952101530149</v>
      </c>
      <c r="O230" s="5">
        <v>3462.8292218887491</v>
      </c>
      <c r="P230" s="5">
        <v>4059.8687429040506</v>
      </c>
      <c r="Q230" s="5">
        <v>17407.092621081756</v>
      </c>
      <c r="R230" s="5">
        <v>3</v>
      </c>
      <c r="S230" s="5">
        <v>791.2314827764435</v>
      </c>
      <c r="T230" s="5">
        <v>8703.546310540878</v>
      </c>
      <c r="U230" s="5">
        <v>9494.777793317322</v>
      </c>
      <c r="V230" s="26">
        <f>SUM(sev_pin_hlp[[#This Row],[Total IDPs PiN]],sev_pin_hlp[[#This Row],[Total Returnees PiN]],sev_pin_hlp[[#This Row],[Total HC PiN]])</f>
        <v>13554.646536221373</v>
      </c>
    </row>
    <row r="231" spans="1:22" ht="15" x14ac:dyDescent="0.25">
      <c r="A231" t="s">
        <v>525</v>
      </c>
      <c r="B231" t="s">
        <v>526</v>
      </c>
      <c r="C231" t="s">
        <v>530</v>
      </c>
      <c r="D231" t="s">
        <v>531</v>
      </c>
      <c r="E231" t="s">
        <v>532</v>
      </c>
      <c r="F231" t="s">
        <v>531</v>
      </c>
      <c r="G231" s="4">
        <v>3271.9429948611719</v>
      </c>
      <c r="H231" s="7">
        <v>3</v>
      </c>
      <c r="I231" s="5">
        <v>163.59714974305859</v>
      </c>
      <c r="J231" s="5">
        <v>490.79144922917578</v>
      </c>
      <c r="K231" s="8">
        <v>654.38859897223438</v>
      </c>
      <c r="L231" s="5">
        <v>363.67973947336975</v>
      </c>
      <c r="M231" s="7">
        <v>2</v>
      </c>
      <c r="N231" s="5">
        <v>0</v>
      </c>
      <c r="O231" s="5">
        <v>0</v>
      </c>
      <c r="P231" s="5">
        <v>0</v>
      </c>
      <c r="Q231" s="5">
        <v>23556.235274668368</v>
      </c>
      <c r="R231" s="5">
        <v>5</v>
      </c>
      <c r="S231" s="5">
        <v>5020.1812880440784</v>
      </c>
      <c r="T231" s="5">
        <v>0</v>
      </c>
      <c r="U231" s="5">
        <v>5020.1812880440784</v>
      </c>
      <c r="V231" s="26">
        <f>SUM(sev_pin_hlp[[#This Row],[Total IDPs PiN]],sev_pin_hlp[[#This Row],[Total Returnees PiN]],sev_pin_hlp[[#This Row],[Total HC PiN]])</f>
        <v>5674.5698870163124</v>
      </c>
    </row>
    <row r="232" spans="1:22" ht="15" x14ac:dyDescent="0.25">
      <c r="A232" t="s">
        <v>525</v>
      </c>
      <c r="B232" t="s">
        <v>526</v>
      </c>
      <c r="C232" t="s">
        <v>530</v>
      </c>
      <c r="D232" t="s">
        <v>531</v>
      </c>
      <c r="E232" t="s">
        <v>533</v>
      </c>
      <c r="F232" t="s">
        <v>534</v>
      </c>
      <c r="G232" s="4">
        <v>1924.3901725104315</v>
      </c>
      <c r="H232" s="7">
        <v>5</v>
      </c>
      <c r="I232" s="5">
        <v>1202.7438578190197</v>
      </c>
      <c r="J232" s="5">
        <v>601.37192890950985</v>
      </c>
      <c r="K232" s="8">
        <v>1804.1157867285297</v>
      </c>
      <c r="L232" s="5">
        <v>1032.7216790184966</v>
      </c>
      <c r="M232" s="7">
        <v>3</v>
      </c>
      <c r="N232" s="5">
        <v>0</v>
      </c>
      <c r="O232" s="5">
        <v>1032.7216790184966</v>
      </c>
      <c r="P232" s="5">
        <v>1032.7216790184966</v>
      </c>
      <c r="Q232" s="5">
        <v>22759.582462477425</v>
      </c>
      <c r="R232" s="5">
        <v>5</v>
      </c>
      <c r="S232" s="5">
        <v>8702.1932944766613</v>
      </c>
      <c r="T232" s="5">
        <v>13387.98968381025</v>
      </c>
      <c r="U232" s="5">
        <v>22090.18297828691</v>
      </c>
      <c r="V232" s="26">
        <f>SUM(sev_pin_hlp[[#This Row],[Total IDPs PiN]],sev_pin_hlp[[#This Row],[Total Returnees PiN]],sev_pin_hlp[[#This Row],[Total HC PiN]])</f>
        <v>24927.020444033937</v>
      </c>
    </row>
    <row r="233" spans="1:22" ht="15" x14ac:dyDescent="0.25">
      <c r="A233" t="s">
        <v>525</v>
      </c>
      <c r="B233" t="s">
        <v>526</v>
      </c>
      <c r="C233" t="s">
        <v>530</v>
      </c>
      <c r="D233" t="s">
        <v>531</v>
      </c>
      <c r="E233" t="s">
        <v>535</v>
      </c>
      <c r="F233" t="s">
        <v>536</v>
      </c>
      <c r="G233" s="4">
        <v>241.36601214860855</v>
      </c>
      <c r="H233" s="7">
        <v>2</v>
      </c>
      <c r="I233" s="5">
        <v>0</v>
      </c>
      <c r="J233" s="5">
        <v>0</v>
      </c>
      <c r="K233" s="8">
        <v>0</v>
      </c>
      <c r="L233" s="5">
        <v>330.14606582850683</v>
      </c>
      <c r="M233" s="7">
        <v>5</v>
      </c>
      <c r="N233" s="5">
        <v>330.14606582850683</v>
      </c>
      <c r="O233" s="5">
        <v>0</v>
      </c>
      <c r="P233" s="5">
        <v>330.14606582850683</v>
      </c>
      <c r="Q233" s="5">
        <v>21562.144271789803</v>
      </c>
      <c r="R233" s="5">
        <v>5</v>
      </c>
      <c r="S233" s="5">
        <v>11080.54636189198</v>
      </c>
      <c r="T233" s="5">
        <v>1497.3711299854031</v>
      </c>
      <c r="U233" s="5">
        <v>12577.917491877382</v>
      </c>
      <c r="V233" s="26">
        <f>SUM(sev_pin_hlp[[#This Row],[Total IDPs PiN]],sev_pin_hlp[[#This Row],[Total Returnees PiN]],sev_pin_hlp[[#This Row],[Total HC PiN]])</f>
        <v>12908.063557705889</v>
      </c>
    </row>
    <row r="234" spans="1:22" ht="15" x14ac:dyDescent="0.25">
      <c r="A234" t="s">
        <v>537</v>
      </c>
      <c r="B234" t="s">
        <v>538</v>
      </c>
      <c r="C234" t="s">
        <v>539</v>
      </c>
      <c r="D234" t="s">
        <v>538</v>
      </c>
      <c r="E234" t="s">
        <v>540</v>
      </c>
      <c r="F234" t="s">
        <v>538</v>
      </c>
      <c r="G234" s="4">
        <v>11844.699918021055</v>
      </c>
      <c r="H234" s="7">
        <v>3</v>
      </c>
      <c r="I234" s="5">
        <v>2125.9717801576253</v>
      </c>
      <c r="J234" s="5">
        <v>303.71025430823215</v>
      </c>
      <c r="K234" s="8">
        <v>2429.6820344658572</v>
      </c>
      <c r="L234" s="5">
        <v>19720.514342411741</v>
      </c>
      <c r="M234" s="7">
        <v>2</v>
      </c>
      <c r="N234" s="5">
        <v>0</v>
      </c>
      <c r="O234" s="5">
        <v>0</v>
      </c>
      <c r="P234" s="5">
        <v>0</v>
      </c>
      <c r="Q234" s="5">
        <v>85105.078474671114</v>
      </c>
      <c r="R234" s="5">
        <v>2</v>
      </c>
      <c r="S234" s="5">
        <v>7294.7210121146754</v>
      </c>
      <c r="T234" s="5">
        <v>0</v>
      </c>
      <c r="U234" s="5">
        <v>7294.7210121146754</v>
      </c>
      <c r="V234" s="26">
        <f>SUM(sev_pin_hlp[[#This Row],[Total IDPs PiN]],sev_pin_hlp[[#This Row],[Total Returnees PiN]],sev_pin_hlp[[#This Row],[Total HC PiN]])</f>
        <v>9724.4030465805336</v>
      </c>
    </row>
    <row r="235" spans="1:22" ht="15" x14ac:dyDescent="0.25">
      <c r="A235" t="s">
        <v>537</v>
      </c>
      <c r="B235" t="s">
        <v>538</v>
      </c>
      <c r="C235" t="s">
        <v>539</v>
      </c>
      <c r="D235" t="s">
        <v>538</v>
      </c>
      <c r="E235" t="s">
        <v>541</v>
      </c>
      <c r="F235" t="s">
        <v>542</v>
      </c>
      <c r="G235" s="4">
        <v>3592.1888748527995</v>
      </c>
      <c r="H235" s="7">
        <v>3</v>
      </c>
      <c r="I235" s="5">
        <v>449.02360935659993</v>
      </c>
      <c r="J235" s="5">
        <v>449.02360935659993</v>
      </c>
      <c r="K235" s="8">
        <v>898.04721871319987</v>
      </c>
      <c r="L235" s="5">
        <v>1153.3872090782572</v>
      </c>
      <c r="M235" s="7">
        <v>2</v>
      </c>
      <c r="N235" s="5">
        <v>0</v>
      </c>
      <c r="O235" s="5">
        <v>0</v>
      </c>
      <c r="P235" s="5">
        <v>0</v>
      </c>
      <c r="Q235" s="5">
        <v>19396.904892409806</v>
      </c>
      <c r="R235" s="5">
        <v>2</v>
      </c>
      <c r="S235" s="5">
        <v>0</v>
      </c>
      <c r="T235" s="5">
        <v>855.74580407690326</v>
      </c>
      <c r="U235" s="5">
        <v>855.74580407690326</v>
      </c>
      <c r="V235" s="26">
        <f>SUM(sev_pin_hlp[[#This Row],[Total IDPs PiN]],sev_pin_hlp[[#This Row],[Total Returnees PiN]],sev_pin_hlp[[#This Row],[Total HC PiN]])</f>
        <v>1753.7930227901031</v>
      </c>
    </row>
    <row r="236" spans="1:22" ht="15" x14ac:dyDescent="0.25">
      <c r="A236" t="s">
        <v>537</v>
      </c>
      <c r="B236" t="s">
        <v>538</v>
      </c>
      <c r="C236" t="s">
        <v>539</v>
      </c>
      <c r="D236" t="s">
        <v>538</v>
      </c>
      <c r="E236" t="s">
        <v>543</v>
      </c>
      <c r="F236" t="s">
        <v>544</v>
      </c>
      <c r="G236" s="4">
        <v>1409.0729229919957</v>
      </c>
      <c r="H236" s="7">
        <v>2</v>
      </c>
      <c r="I236" s="5">
        <v>0</v>
      </c>
      <c r="J236" s="5">
        <v>0</v>
      </c>
      <c r="K236" s="8">
        <v>0</v>
      </c>
      <c r="L236" s="5">
        <v>1915.3954759522494</v>
      </c>
      <c r="M236" s="7">
        <v>2</v>
      </c>
      <c r="N236" s="5">
        <v>0</v>
      </c>
      <c r="O236" s="5">
        <v>0</v>
      </c>
      <c r="P236" s="5">
        <v>0</v>
      </c>
      <c r="Q236" s="5">
        <v>26799.810631727847</v>
      </c>
      <c r="R236" s="5">
        <v>2</v>
      </c>
      <c r="S236" s="5">
        <v>4152.0833373099476</v>
      </c>
      <c r="T236" s="5">
        <v>0</v>
      </c>
      <c r="U236" s="5">
        <v>4152.0833373099476</v>
      </c>
      <c r="V236" s="26">
        <f>SUM(sev_pin_hlp[[#This Row],[Total IDPs PiN]],sev_pin_hlp[[#This Row],[Total Returnees PiN]],sev_pin_hlp[[#This Row],[Total HC PiN]])</f>
        <v>4152.0833373099476</v>
      </c>
    </row>
    <row r="237" spans="1:22" ht="15" x14ac:dyDescent="0.25">
      <c r="A237" t="s">
        <v>537</v>
      </c>
      <c r="B237" t="s">
        <v>538</v>
      </c>
      <c r="C237" t="s">
        <v>539</v>
      </c>
      <c r="D237" t="s">
        <v>538</v>
      </c>
      <c r="E237" t="s">
        <v>545</v>
      </c>
      <c r="F237" t="s">
        <v>546</v>
      </c>
      <c r="G237" s="4">
        <v>106.39082622414398</v>
      </c>
      <c r="H237" s="7">
        <v>2</v>
      </c>
      <c r="I237" s="5">
        <v>0</v>
      </c>
      <c r="J237" s="5">
        <v>0</v>
      </c>
      <c r="K237" s="8">
        <v>0</v>
      </c>
      <c r="L237" s="5">
        <v>1094.913394491839</v>
      </c>
      <c r="M237" s="7">
        <v>5</v>
      </c>
      <c r="N237" s="5">
        <v>364.97113149727966</v>
      </c>
      <c r="O237" s="5">
        <v>0</v>
      </c>
      <c r="P237" s="5">
        <v>364.97113149727966</v>
      </c>
      <c r="Q237" s="5">
        <v>24056.207689610845</v>
      </c>
      <c r="R237" s="5">
        <v>3</v>
      </c>
      <c r="S237" s="5">
        <v>2965.8338247465422</v>
      </c>
      <c r="T237" s="5">
        <v>3624.9080080235517</v>
      </c>
      <c r="U237" s="5">
        <v>6590.7418327700943</v>
      </c>
      <c r="V237" s="26">
        <f>SUM(sev_pin_hlp[[#This Row],[Total IDPs PiN]],sev_pin_hlp[[#This Row],[Total Returnees PiN]],sev_pin_hlp[[#This Row],[Total HC PiN]])</f>
        <v>6955.7129642673735</v>
      </c>
    </row>
    <row r="238" spans="1:22" ht="15" x14ac:dyDescent="0.25">
      <c r="A238" t="s">
        <v>537</v>
      </c>
      <c r="B238" t="s">
        <v>538</v>
      </c>
      <c r="C238" t="s">
        <v>539</v>
      </c>
      <c r="D238" t="s">
        <v>538</v>
      </c>
      <c r="E238" t="s">
        <v>547</v>
      </c>
      <c r="F238" t="s">
        <v>548</v>
      </c>
      <c r="G238" s="4">
        <v>833.56785595198403</v>
      </c>
      <c r="H238" s="7">
        <v>2</v>
      </c>
      <c r="I238" s="5">
        <v>75.778895995634912</v>
      </c>
      <c r="J238" s="5">
        <v>0</v>
      </c>
      <c r="K238" s="8">
        <v>75.778895995634912</v>
      </c>
      <c r="L238" s="5">
        <v>1242.97771479382</v>
      </c>
      <c r="M238" s="7">
        <v>2</v>
      </c>
      <c r="N238" s="5">
        <v>0</v>
      </c>
      <c r="O238" s="5">
        <v>0</v>
      </c>
      <c r="P238" s="5">
        <v>0</v>
      </c>
      <c r="Q238" s="5">
        <v>21259.562387462491</v>
      </c>
      <c r="R238" s="5">
        <v>2</v>
      </c>
      <c r="S238" s="5">
        <v>283.46083183283321</v>
      </c>
      <c r="T238" s="5">
        <v>850.38249549849968</v>
      </c>
      <c r="U238" s="5">
        <v>1133.8433273313328</v>
      </c>
      <c r="V238" s="26">
        <f>SUM(sev_pin_hlp[[#This Row],[Total IDPs PiN]],sev_pin_hlp[[#This Row],[Total Returnees PiN]],sev_pin_hlp[[#This Row],[Total HC PiN]])</f>
        <v>1209.6222233269677</v>
      </c>
    </row>
    <row r="239" spans="1:22" ht="15" x14ac:dyDescent="0.25">
      <c r="A239" t="s">
        <v>537</v>
      </c>
      <c r="B239" t="s">
        <v>538</v>
      </c>
      <c r="C239" t="s">
        <v>539</v>
      </c>
      <c r="D239" t="s">
        <v>538</v>
      </c>
      <c r="E239" t="s">
        <v>549</v>
      </c>
      <c r="F239" t="s">
        <v>550</v>
      </c>
      <c r="G239" s="4">
        <v>3137.550667709565</v>
      </c>
      <c r="H239" s="7">
        <v>2</v>
      </c>
      <c r="I239" s="5">
        <v>0</v>
      </c>
      <c r="J239" s="5">
        <v>0</v>
      </c>
      <c r="K239" s="8">
        <v>0</v>
      </c>
      <c r="L239" s="5">
        <v>1503.1705024991413</v>
      </c>
      <c r="M239" s="7">
        <v>2</v>
      </c>
      <c r="N239" s="5">
        <v>0</v>
      </c>
      <c r="O239" s="5">
        <v>0</v>
      </c>
      <c r="P239" s="5">
        <v>0</v>
      </c>
      <c r="Q239" s="5">
        <v>46981.444228127737</v>
      </c>
      <c r="R239" s="5">
        <v>2</v>
      </c>
      <c r="S239" s="5">
        <v>1930.7442833477171</v>
      </c>
      <c r="T239" s="5">
        <v>0</v>
      </c>
      <c r="U239" s="5">
        <v>1930.7442833477171</v>
      </c>
      <c r="V239" s="26">
        <f>SUM(sev_pin_hlp[[#This Row],[Total IDPs PiN]],sev_pin_hlp[[#This Row],[Total Returnees PiN]],sev_pin_hlp[[#This Row],[Total HC PiN]])</f>
        <v>1930.7442833477171</v>
      </c>
    </row>
    <row r="240" spans="1:22" ht="15" x14ac:dyDescent="0.25">
      <c r="A240" t="s">
        <v>537</v>
      </c>
      <c r="B240" t="s">
        <v>538</v>
      </c>
      <c r="C240" t="s">
        <v>539</v>
      </c>
      <c r="D240" t="s">
        <v>538</v>
      </c>
      <c r="E240" t="s">
        <v>551</v>
      </c>
      <c r="F240" t="s">
        <v>552</v>
      </c>
      <c r="G240" s="4">
        <v>932.74473871362341</v>
      </c>
      <c r="H240" s="7">
        <v>2</v>
      </c>
      <c r="I240" s="5">
        <v>0</v>
      </c>
      <c r="J240" s="5">
        <v>0</v>
      </c>
      <c r="K240" s="8">
        <v>0</v>
      </c>
      <c r="L240" s="5">
        <v>0</v>
      </c>
      <c r="M240" s="7">
        <v>2</v>
      </c>
      <c r="N240" s="5">
        <v>0</v>
      </c>
      <c r="O240" s="5">
        <v>0</v>
      </c>
      <c r="P240" s="5">
        <v>0</v>
      </c>
      <c r="Q240" s="5">
        <v>17746.822803174698</v>
      </c>
      <c r="R240" s="5">
        <v>2</v>
      </c>
      <c r="S240" s="5">
        <v>0</v>
      </c>
      <c r="T240" s="5">
        <v>492.96730008818605</v>
      </c>
      <c r="U240" s="5">
        <v>492.96730008818605</v>
      </c>
      <c r="V240" s="26">
        <f>SUM(sev_pin_hlp[[#This Row],[Total IDPs PiN]],sev_pin_hlp[[#This Row],[Total Returnees PiN]],sev_pin_hlp[[#This Row],[Total HC PiN]])</f>
        <v>492.96730008818605</v>
      </c>
    </row>
    <row r="241" spans="1:22" ht="15" x14ac:dyDescent="0.25">
      <c r="A241" t="s">
        <v>537</v>
      </c>
      <c r="B241" t="s">
        <v>538</v>
      </c>
      <c r="C241" t="s">
        <v>539</v>
      </c>
      <c r="D241" t="s">
        <v>538</v>
      </c>
      <c r="E241" t="s">
        <v>553</v>
      </c>
      <c r="F241" t="s">
        <v>554</v>
      </c>
      <c r="G241" s="4">
        <v>2434.0980095047867</v>
      </c>
      <c r="H241" s="7">
        <v>5</v>
      </c>
      <c r="I241" s="5">
        <v>811.36600316826218</v>
      </c>
      <c r="J241" s="5">
        <v>405.68300158413109</v>
      </c>
      <c r="K241" s="8">
        <v>1217.0490047523933</v>
      </c>
      <c r="L241" s="5">
        <v>0</v>
      </c>
      <c r="M241" s="7">
        <v>2</v>
      </c>
      <c r="N241" s="5">
        <v>0</v>
      </c>
      <c r="O241" s="5">
        <v>0</v>
      </c>
      <c r="P241" s="5">
        <v>0</v>
      </c>
      <c r="Q241" s="5">
        <v>20334.65797919967</v>
      </c>
      <c r="R241" s="5">
        <v>2</v>
      </c>
      <c r="S241" s="5">
        <v>308.10087847272229</v>
      </c>
      <c r="T241" s="5">
        <v>0</v>
      </c>
      <c r="U241" s="5">
        <v>308.10087847272229</v>
      </c>
      <c r="V241" s="26">
        <f>SUM(sev_pin_hlp[[#This Row],[Total IDPs PiN]],sev_pin_hlp[[#This Row],[Total Returnees PiN]],sev_pin_hlp[[#This Row],[Total HC PiN]])</f>
        <v>1525.1498832251157</v>
      </c>
    </row>
    <row r="242" spans="1:22" ht="15" x14ac:dyDescent="0.25">
      <c r="A242" t="s">
        <v>537</v>
      </c>
      <c r="B242" t="s">
        <v>538</v>
      </c>
      <c r="C242" t="s">
        <v>555</v>
      </c>
      <c r="D242" t="s">
        <v>556</v>
      </c>
      <c r="E242" t="s">
        <v>557</v>
      </c>
      <c r="F242" t="s">
        <v>556</v>
      </c>
      <c r="G242" s="4">
        <v>1023.4270242960872</v>
      </c>
      <c r="H242" s="7">
        <v>5</v>
      </c>
      <c r="I242" s="5">
        <v>511.71351214804361</v>
      </c>
      <c r="J242" s="5">
        <v>0</v>
      </c>
      <c r="K242" s="8">
        <v>511.71351214804361</v>
      </c>
      <c r="L242" s="5">
        <v>8676.7623634114279</v>
      </c>
      <c r="M242" s="7">
        <v>5</v>
      </c>
      <c r="N242" s="5">
        <v>1735.3524726822857</v>
      </c>
      <c r="O242" s="5">
        <v>0</v>
      </c>
      <c r="P242" s="5">
        <v>1735.3524726822857</v>
      </c>
      <c r="Q242" s="5">
        <v>67061.635284058881</v>
      </c>
      <c r="R242" s="5">
        <v>5</v>
      </c>
      <c r="S242" s="5">
        <v>19291.703300893631</v>
      </c>
      <c r="T242" s="5">
        <v>0</v>
      </c>
      <c r="U242" s="5">
        <v>19291.703300893631</v>
      </c>
      <c r="V242" s="26">
        <f>SUM(sev_pin_hlp[[#This Row],[Total IDPs PiN]],sev_pin_hlp[[#This Row],[Total Returnees PiN]],sev_pin_hlp[[#This Row],[Total HC PiN]])</f>
        <v>21538.76928572396</v>
      </c>
    </row>
    <row r="243" spans="1:22" ht="15" x14ac:dyDescent="0.25">
      <c r="A243" t="s">
        <v>537</v>
      </c>
      <c r="B243" t="s">
        <v>538</v>
      </c>
      <c r="C243" t="s">
        <v>555</v>
      </c>
      <c r="D243" t="s">
        <v>556</v>
      </c>
      <c r="E243" t="s">
        <v>558</v>
      </c>
      <c r="F243" t="s">
        <v>559</v>
      </c>
      <c r="G243" s="4">
        <v>364.47423516959827</v>
      </c>
      <c r="H243" s="7">
        <v>2</v>
      </c>
      <c r="I243" s="5">
        <v>0</v>
      </c>
      <c r="J243" s="5">
        <v>0</v>
      </c>
      <c r="K243" s="8">
        <v>0</v>
      </c>
      <c r="L243" s="5">
        <v>503.41138047477443</v>
      </c>
      <c r="M243" s="7">
        <v>2</v>
      </c>
      <c r="N243" s="5">
        <v>0</v>
      </c>
      <c r="O243" s="5">
        <v>0</v>
      </c>
      <c r="P243" s="5">
        <v>0</v>
      </c>
      <c r="Q243" s="5">
        <v>8494.2962703492758</v>
      </c>
      <c r="R243" s="5">
        <v>2</v>
      </c>
      <c r="S243" s="5">
        <v>0</v>
      </c>
      <c r="T243" s="5">
        <v>119.6379756387222</v>
      </c>
      <c r="U243" s="5">
        <v>119.6379756387222</v>
      </c>
      <c r="V243" s="26">
        <f>SUM(sev_pin_hlp[[#This Row],[Total IDPs PiN]],sev_pin_hlp[[#This Row],[Total Returnees PiN]],sev_pin_hlp[[#This Row],[Total HC PiN]])</f>
        <v>119.6379756387222</v>
      </c>
    </row>
    <row r="244" spans="1:22" ht="15" x14ac:dyDescent="0.25">
      <c r="A244" t="s">
        <v>537</v>
      </c>
      <c r="B244" t="s">
        <v>538</v>
      </c>
      <c r="C244" t="s">
        <v>555</v>
      </c>
      <c r="D244" t="s">
        <v>556</v>
      </c>
      <c r="E244" t="s">
        <v>560</v>
      </c>
      <c r="F244" t="s">
        <v>561</v>
      </c>
      <c r="G244" s="4">
        <v>776.35702995129645</v>
      </c>
      <c r="H244" s="7">
        <v>2</v>
      </c>
      <c r="I244" s="5">
        <v>0</v>
      </c>
      <c r="J244" s="5">
        <v>0</v>
      </c>
      <c r="K244" s="8">
        <v>0</v>
      </c>
      <c r="L244" s="5">
        <v>1994.6519525212168</v>
      </c>
      <c r="M244" s="7">
        <v>3</v>
      </c>
      <c r="N244" s="5">
        <v>0</v>
      </c>
      <c r="O244" s="5">
        <v>569.90055786320477</v>
      </c>
      <c r="P244" s="5">
        <v>569.90055786320477</v>
      </c>
      <c r="Q244" s="5">
        <v>31868.488258625213</v>
      </c>
      <c r="R244" s="5">
        <v>5</v>
      </c>
      <c r="S244" s="5">
        <v>11897.568949886747</v>
      </c>
      <c r="T244" s="5">
        <v>1699.6527071266783</v>
      </c>
      <c r="U244" s="5">
        <v>13597.221657013426</v>
      </c>
      <c r="V244" s="26">
        <f>SUM(sev_pin_hlp[[#This Row],[Total IDPs PiN]],sev_pin_hlp[[#This Row],[Total Returnees PiN]],sev_pin_hlp[[#This Row],[Total HC PiN]])</f>
        <v>14167.12221487663</v>
      </c>
    </row>
    <row r="245" spans="1:22" ht="15" x14ac:dyDescent="0.25">
      <c r="A245" t="s">
        <v>537</v>
      </c>
      <c r="B245" t="s">
        <v>538</v>
      </c>
      <c r="C245" t="s">
        <v>562</v>
      </c>
      <c r="D245" t="s">
        <v>563</v>
      </c>
      <c r="E245" t="s">
        <v>564</v>
      </c>
      <c r="F245" t="s">
        <v>563</v>
      </c>
      <c r="G245" s="4">
        <v>3313.0673116939361</v>
      </c>
      <c r="H245" s="7">
        <v>5</v>
      </c>
      <c r="I245" s="5">
        <v>1104.3557705646454</v>
      </c>
      <c r="J245" s="5">
        <v>0</v>
      </c>
      <c r="K245" s="8">
        <v>1104.3557705646454</v>
      </c>
      <c r="L245" s="5">
        <v>8225.8746749337188</v>
      </c>
      <c r="M245" s="7">
        <v>5</v>
      </c>
      <c r="N245" s="5">
        <v>4112.9373374668594</v>
      </c>
      <c r="O245" s="5">
        <v>2056.4686687334297</v>
      </c>
      <c r="P245" s="5">
        <v>6169.4060062002891</v>
      </c>
      <c r="Q245" s="5">
        <v>32906.815440516308</v>
      </c>
      <c r="R245" s="5">
        <v>5</v>
      </c>
      <c r="S245" s="5">
        <v>8806.0492023916868</v>
      </c>
      <c r="T245" s="5">
        <v>463.47627381008886</v>
      </c>
      <c r="U245" s="5">
        <v>9269.5254762017757</v>
      </c>
      <c r="V245" s="26">
        <f>SUM(sev_pin_hlp[[#This Row],[Total IDPs PiN]],sev_pin_hlp[[#This Row],[Total Returnees PiN]],sev_pin_hlp[[#This Row],[Total HC PiN]])</f>
        <v>16543.287252966711</v>
      </c>
    </row>
    <row r="246" spans="1:22" ht="15" x14ac:dyDescent="0.25">
      <c r="A246" t="s">
        <v>537</v>
      </c>
      <c r="B246" t="s">
        <v>538</v>
      </c>
      <c r="C246" t="s">
        <v>562</v>
      </c>
      <c r="D246" t="s">
        <v>563</v>
      </c>
      <c r="E246" t="s">
        <v>565</v>
      </c>
      <c r="F246" t="s">
        <v>566</v>
      </c>
      <c r="G246" s="4">
        <v>848.82463855421679</v>
      </c>
      <c r="H246" s="7">
        <v>3</v>
      </c>
      <c r="I246" s="5">
        <v>0</v>
      </c>
      <c r="J246" s="5">
        <v>424.41231927710839</v>
      </c>
      <c r="K246" s="8">
        <v>424.41231927710839</v>
      </c>
      <c r="L246" s="5">
        <v>1305.6213333333333</v>
      </c>
      <c r="M246" s="7">
        <v>2</v>
      </c>
      <c r="N246" s="5">
        <v>0</v>
      </c>
      <c r="O246" s="5">
        <v>0</v>
      </c>
      <c r="P246" s="5">
        <v>0</v>
      </c>
      <c r="Q246" s="5">
        <v>25277.009024096384</v>
      </c>
      <c r="R246" s="5">
        <v>2</v>
      </c>
      <c r="S246" s="5">
        <v>0</v>
      </c>
      <c r="T246" s="5">
        <v>0</v>
      </c>
      <c r="U246" s="5">
        <v>0</v>
      </c>
      <c r="V246" s="26">
        <f>SUM(sev_pin_hlp[[#This Row],[Total IDPs PiN]],sev_pin_hlp[[#This Row],[Total Returnees PiN]],sev_pin_hlp[[#This Row],[Total HC PiN]])</f>
        <v>424.41231927710839</v>
      </c>
    </row>
    <row r="247" spans="1:22" ht="15" x14ac:dyDescent="0.25">
      <c r="A247" t="s">
        <v>537</v>
      </c>
      <c r="B247" t="s">
        <v>538</v>
      </c>
      <c r="C247" t="s">
        <v>562</v>
      </c>
      <c r="D247" t="s">
        <v>563</v>
      </c>
      <c r="E247" t="s">
        <v>567</v>
      </c>
      <c r="F247" t="s">
        <v>568</v>
      </c>
      <c r="G247" s="4">
        <v>8343.1388009304428</v>
      </c>
      <c r="H247" s="7">
        <v>5</v>
      </c>
      <c r="I247" s="5">
        <v>1668.6277601860886</v>
      </c>
      <c r="J247" s="5">
        <v>834.3138800930443</v>
      </c>
      <c r="K247" s="8">
        <v>2502.941640279133</v>
      </c>
      <c r="L247" s="5">
        <v>2997.2023936369774</v>
      </c>
      <c r="M247" s="7">
        <v>2</v>
      </c>
      <c r="N247" s="5">
        <v>0</v>
      </c>
      <c r="O247" s="5">
        <v>0</v>
      </c>
      <c r="P247" s="5">
        <v>0</v>
      </c>
      <c r="Q247" s="5">
        <v>22343.17466496586</v>
      </c>
      <c r="R247" s="5">
        <v>2</v>
      </c>
      <c r="S247" s="5">
        <v>2062.446892150695</v>
      </c>
      <c r="T247" s="5">
        <v>0</v>
      </c>
      <c r="U247" s="5">
        <v>2062.446892150695</v>
      </c>
      <c r="V247" s="26">
        <f>SUM(sev_pin_hlp[[#This Row],[Total IDPs PiN]],sev_pin_hlp[[#This Row],[Total Returnees PiN]],sev_pin_hlp[[#This Row],[Total HC PiN]])</f>
        <v>4565.388532429828</v>
      </c>
    </row>
    <row r="248" spans="1:22" ht="15" x14ac:dyDescent="0.25">
      <c r="A248" t="s">
        <v>537</v>
      </c>
      <c r="B248" t="s">
        <v>538</v>
      </c>
      <c r="C248" t="s">
        <v>562</v>
      </c>
      <c r="D248" t="s">
        <v>563</v>
      </c>
      <c r="E248" t="s">
        <v>569</v>
      </c>
      <c r="F248" t="s">
        <v>570</v>
      </c>
      <c r="G248" s="4">
        <v>1613.9691447586306</v>
      </c>
      <c r="H248" s="7">
        <v>5</v>
      </c>
      <c r="I248" s="5">
        <v>1075.9794298390871</v>
      </c>
      <c r="J248" s="5">
        <v>537.98971491954353</v>
      </c>
      <c r="K248" s="8">
        <v>1613.9691447586306</v>
      </c>
      <c r="L248" s="5">
        <v>1343.0015628696244</v>
      </c>
      <c r="M248" s="7">
        <v>3</v>
      </c>
      <c r="N248" s="5">
        <v>167.87519535870305</v>
      </c>
      <c r="O248" s="5">
        <v>167.87519535870305</v>
      </c>
      <c r="P248" s="5">
        <v>335.75039071740611</v>
      </c>
      <c r="Q248" s="5">
        <v>29268.633462126825</v>
      </c>
      <c r="R248" s="5">
        <v>5</v>
      </c>
      <c r="S248" s="5">
        <v>6504.1407693615174</v>
      </c>
      <c r="T248" s="5">
        <v>8536.684759786991</v>
      </c>
      <c r="U248" s="5">
        <v>15040.825529148507</v>
      </c>
      <c r="V248" s="26">
        <f>SUM(sev_pin_hlp[[#This Row],[Total IDPs PiN]],sev_pin_hlp[[#This Row],[Total Returnees PiN]],sev_pin_hlp[[#This Row],[Total HC PiN]])</f>
        <v>16990.545064624544</v>
      </c>
    </row>
    <row r="249" spans="1:22" ht="15" x14ac:dyDescent="0.25">
      <c r="A249" t="s">
        <v>537</v>
      </c>
      <c r="B249" t="s">
        <v>538</v>
      </c>
      <c r="C249" t="s">
        <v>562</v>
      </c>
      <c r="D249" t="s">
        <v>563</v>
      </c>
      <c r="E249" t="s">
        <v>571</v>
      </c>
      <c r="F249" t="s">
        <v>572</v>
      </c>
      <c r="G249" s="4">
        <v>890.84388112989609</v>
      </c>
      <c r="H249" s="7">
        <v>2</v>
      </c>
      <c r="I249" s="5">
        <v>0</v>
      </c>
      <c r="J249" s="5">
        <v>0</v>
      </c>
      <c r="K249" s="8">
        <v>0</v>
      </c>
      <c r="L249" s="5">
        <v>2082.5744828310408</v>
      </c>
      <c r="M249" s="7">
        <v>2</v>
      </c>
      <c r="N249" s="5">
        <v>0</v>
      </c>
      <c r="O249" s="5">
        <v>0</v>
      </c>
      <c r="P249" s="5">
        <v>0</v>
      </c>
      <c r="Q249" s="5">
        <v>22267.911941615035</v>
      </c>
      <c r="R249" s="5">
        <v>2</v>
      </c>
      <c r="S249" s="5">
        <v>0</v>
      </c>
      <c r="T249" s="5">
        <v>627.26512511591648</v>
      </c>
      <c r="U249" s="5">
        <v>627.26512511591648</v>
      </c>
      <c r="V249" s="26">
        <f>SUM(sev_pin_hlp[[#This Row],[Total IDPs PiN]],sev_pin_hlp[[#This Row],[Total Returnees PiN]],sev_pin_hlp[[#This Row],[Total HC PiN]])</f>
        <v>627.26512511591648</v>
      </c>
    </row>
    <row r="250" spans="1:22" ht="15" x14ac:dyDescent="0.25">
      <c r="A250" t="s">
        <v>537</v>
      </c>
      <c r="B250" t="s">
        <v>538</v>
      </c>
      <c r="C250" t="s">
        <v>562</v>
      </c>
      <c r="D250" t="s">
        <v>563</v>
      </c>
      <c r="E250" t="s">
        <v>573</v>
      </c>
      <c r="F250" t="s">
        <v>574</v>
      </c>
      <c r="G250" s="4">
        <v>211.7892440274899</v>
      </c>
      <c r="H250" s="7">
        <v>5</v>
      </c>
      <c r="I250" s="5">
        <v>151.27803144820706</v>
      </c>
      <c r="J250" s="5">
        <v>0</v>
      </c>
      <c r="K250" s="8">
        <v>151.27803144820706</v>
      </c>
      <c r="L250" s="5">
        <v>908.71798298243698</v>
      </c>
      <c r="M250" s="7">
        <v>3</v>
      </c>
      <c r="N250" s="5">
        <v>0</v>
      </c>
      <c r="O250" s="5">
        <v>181.74359659648741</v>
      </c>
      <c r="P250" s="5">
        <v>181.74359659648741</v>
      </c>
      <c r="Q250" s="5">
        <v>12951.367568452057</v>
      </c>
      <c r="R250" s="5">
        <v>5</v>
      </c>
      <c r="S250" s="5">
        <v>7296.5451089870749</v>
      </c>
      <c r="T250" s="5">
        <v>1641.7226495220916</v>
      </c>
      <c r="U250" s="5">
        <v>8938.267758509166</v>
      </c>
      <c r="V250" s="26">
        <f>SUM(sev_pin_hlp[[#This Row],[Total IDPs PiN]],sev_pin_hlp[[#This Row],[Total Returnees PiN]],sev_pin_hlp[[#This Row],[Total HC PiN]])</f>
        <v>9271.2893865538608</v>
      </c>
    </row>
    <row r="251" spans="1:22" ht="15" x14ac:dyDescent="0.25">
      <c r="A251" t="s">
        <v>575</v>
      </c>
      <c r="B251" t="s">
        <v>576</v>
      </c>
      <c r="C251" t="s">
        <v>577</v>
      </c>
      <c r="D251" t="s">
        <v>576</v>
      </c>
      <c r="E251" t="s">
        <v>578</v>
      </c>
      <c r="F251" t="s">
        <v>576</v>
      </c>
      <c r="G251" s="4">
        <v>47526.769601038366</v>
      </c>
      <c r="H251" s="7">
        <v>5</v>
      </c>
      <c r="I251" s="5">
        <v>35934.874576394854</v>
      </c>
      <c r="J251" s="5">
        <v>1159.1895024643497</v>
      </c>
      <c r="K251" s="8">
        <v>37094.064078859206</v>
      </c>
      <c r="L251" s="5">
        <v>5387.1496727483609</v>
      </c>
      <c r="M251" s="7">
        <v>5</v>
      </c>
      <c r="N251" s="5">
        <v>4760.7369201032025</v>
      </c>
      <c r="O251" s="5">
        <v>125.28255052903165</v>
      </c>
      <c r="P251" s="5">
        <v>4886.0194706322345</v>
      </c>
      <c r="Q251" s="5">
        <v>84123.477189041892</v>
      </c>
      <c r="R251" s="5">
        <v>5</v>
      </c>
      <c r="S251" s="5">
        <v>57417.611414742787</v>
      </c>
      <c r="T251" s="5">
        <v>5341.1731548597963</v>
      </c>
      <c r="U251" s="5">
        <v>62758.784569602583</v>
      </c>
      <c r="V251" s="26">
        <f>SUM(sev_pin_hlp[[#This Row],[Total IDPs PiN]],sev_pin_hlp[[#This Row],[Total Returnees PiN]],sev_pin_hlp[[#This Row],[Total HC PiN]])</f>
        <v>104738.86811909403</v>
      </c>
    </row>
    <row r="252" spans="1:22" ht="15" x14ac:dyDescent="0.25">
      <c r="A252" t="s">
        <v>575</v>
      </c>
      <c r="B252" t="s">
        <v>576</v>
      </c>
      <c r="C252" t="s">
        <v>577</v>
      </c>
      <c r="D252" t="s">
        <v>576</v>
      </c>
      <c r="E252" t="s">
        <v>579</v>
      </c>
      <c r="F252" t="s">
        <v>580</v>
      </c>
      <c r="G252" s="4">
        <v>495.27263970771401</v>
      </c>
      <c r="H252" s="7">
        <v>5</v>
      </c>
      <c r="I252" s="5">
        <v>198.1090558830856</v>
      </c>
      <c r="J252" s="5">
        <v>148.5817919123142</v>
      </c>
      <c r="K252" s="8">
        <v>346.6908477953998</v>
      </c>
      <c r="L252" s="5">
        <v>371.63190234991282</v>
      </c>
      <c r="M252" s="7">
        <v>5</v>
      </c>
      <c r="N252" s="5">
        <v>171.52241646919055</v>
      </c>
      <c r="O252" s="5">
        <v>200.10948588072227</v>
      </c>
      <c r="P252" s="5">
        <v>371.63190234991282</v>
      </c>
      <c r="Q252" s="5">
        <v>6262.1318691355973</v>
      </c>
      <c r="R252" s="5">
        <v>5</v>
      </c>
      <c r="S252" s="5">
        <v>1789.1805340387423</v>
      </c>
      <c r="T252" s="5">
        <v>255.5972191483917</v>
      </c>
      <c r="U252" s="5">
        <v>2044.7777531871341</v>
      </c>
      <c r="V252" s="26">
        <f>SUM(sev_pin_hlp[[#This Row],[Total IDPs PiN]],sev_pin_hlp[[#This Row],[Total Returnees PiN]],sev_pin_hlp[[#This Row],[Total HC PiN]])</f>
        <v>2763.1005033324468</v>
      </c>
    </row>
    <row r="253" spans="1:22" ht="15" x14ac:dyDescent="0.25">
      <c r="A253" t="s">
        <v>575</v>
      </c>
      <c r="B253" t="s">
        <v>576</v>
      </c>
      <c r="C253" t="s">
        <v>577</v>
      </c>
      <c r="D253" t="s">
        <v>576</v>
      </c>
      <c r="E253" t="s">
        <v>581</v>
      </c>
      <c r="F253" t="s">
        <v>582</v>
      </c>
      <c r="G253" s="4">
        <v>2646.388181571921</v>
      </c>
      <c r="H253" s="7">
        <v>5</v>
      </c>
      <c r="I253" s="5">
        <v>1134.1663635308232</v>
      </c>
      <c r="J253" s="5">
        <v>0</v>
      </c>
      <c r="K253" s="8">
        <v>1134.1663635308232</v>
      </c>
      <c r="L253" s="5">
        <v>376.69001780116866</v>
      </c>
      <c r="M253" s="7">
        <v>2</v>
      </c>
      <c r="N253" s="5">
        <v>0</v>
      </c>
      <c r="O253" s="5">
        <v>0</v>
      </c>
      <c r="P253" s="5">
        <v>0</v>
      </c>
      <c r="Q253" s="5">
        <v>12201.72781626098</v>
      </c>
      <c r="R253" s="5">
        <v>5</v>
      </c>
      <c r="S253" s="5">
        <v>5577.9327160050198</v>
      </c>
      <c r="T253" s="5">
        <v>4532.0703317540783</v>
      </c>
      <c r="U253" s="5">
        <v>10110.003047759099</v>
      </c>
      <c r="V253" s="26">
        <f>SUM(sev_pin_hlp[[#This Row],[Total IDPs PiN]],sev_pin_hlp[[#This Row],[Total Returnees PiN]],sev_pin_hlp[[#This Row],[Total HC PiN]])</f>
        <v>11244.169411289922</v>
      </c>
    </row>
    <row r="254" spans="1:22" ht="15" x14ac:dyDescent="0.25">
      <c r="A254" t="s">
        <v>575</v>
      </c>
      <c r="B254" t="s">
        <v>576</v>
      </c>
      <c r="C254" t="s">
        <v>583</v>
      </c>
      <c r="D254" t="s">
        <v>584</v>
      </c>
      <c r="E254" t="s">
        <v>585</v>
      </c>
      <c r="F254" t="s">
        <v>584</v>
      </c>
      <c r="G254" s="4">
        <v>9590.9024761077326</v>
      </c>
      <c r="H254" s="7">
        <v>5</v>
      </c>
      <c r="I254" s="5">
        <v>2397.7256190269331</v>
      </c>
      <c r="J254" s="5">
        <v>0</v>
      </c>
      <c r="K254" s="8">
        <v>2397.7256190269331</v>
      </c>
      <c r="L254" s="5">
        <v>861.57228014287091</v>
      </c>
      <c r="M254" s="7">
        <v>4</v>
      </c>
      <c r="N254" s="5">
        <v>246.16350861224882</v>
      </c>
      <c r="O254" s="5">
        <v>123.08175430612441</v>
      </c>
      <c r="P254" s="5">
        <v>369.24526291837321</v>
      </c>
      <c r="Q254" s="5">
        <v>18946.587749782801</v>
      </c>
      <c r="R254" s="5">
        <v>3</v>
      </c>
      <c r="S254" s="5">
        <v>3157.7646249638001</v>
      </c>
      <c r="T254" s="5">
        <v>5683.9763249348398</v>
      </c>
      <c r="U254" s="5">
        <v>8841.7409498986399</v>
      </c>
      <c r="V254" s="26">
        <f>SUM(sev_pin_hlp[[#This Row],[Total IDPs PiN]],sev_pin_hlp[[#This Row],[Total Returnees PiN]],sev_pin_hlp[[#This Row],[Total HC PiN]])</f>
        <v>11608.711831843946</v>
      </c>
    </row>
    <row r="255" spans="1:22" ht="15" x14ac:dyDescent="0.25">
      <c r="A255" t="s">
        <v>575</v>
      </c>
      <c r="B255" t="s">
        <v>576</v>
      </c>
      <c r="C255" t="s">
        <v>583</v>
      </c>
      <c r="D255" t="s">
        <v>584</v>
      </c>
      <c r="E255" t="s">
        <v>586</v>
      </c>
      <c r="F255" t="s">
        <v>587</v>
      </c>
      <c r="G255" s="4">
        <v>1231.7883192731992</v>
      </c>
      <c r="H255" s="7">
        <v>5</v>
      </c>
      <c r="I255" s="5">
        <v>985.43065541855947</v>
      </c>
      <c r="J255" s="5">
        <v>246.35766385463987</v>
      </c>
      <c r="K255" s="8">
        <v>1231.7883192731992</v>
      </c>
      <c r="L255" s="5">
        <v>404.88819273199226</v>
      </c>
      <c r="M255" s="7">
        <v>5</v>
      </c>
      <c r="N255" s="5">
        <v>303.66614454899423</v>
      </c>
      <c r="O255" s="5">
        <v>101.22204818299807</v>
      </c>
      <c r="P255" s="5">
        <v>404.88819273199226</v>
      </c>
      <c r="Q255" s="5">
        <v>7619.7546268656715</v>
      </c>
      <c r="R255" s="5">
        <v>5</v>
      </c>
      <c r="S255" s="5">
        <v>4156.2297964721838</v>
      </c>
      <c r="T255" s="5">
        <v>2886.2706919945726</v>
      </c>
      <c r="U255" s="5">
        <v>7042.500488466756</v>
      </c>
      <c r="V255" s="26">
        <f>SUM(sev_pin_hlp[[#This Row],[Total IDPs PiN]],sev_pin_hlp[[#This Row],[Total Returnees PiN]],sev_pin_hlp[[#This Row],[Total HC PiN]])</f>
        <v>8679.1770004719474</v>
      </c>
    </row>
    <row r="256" spans="1:22" ht="15" x14ac:dyDescent="0.25">
      <c r="A256" t="s">
        <v>575</v>
      </c>
      <c r="B256" t="s">
        <v>576</v>
      </c>
      <c r="C256" t="s">
        <v>583</v>
      </c>
      <c r="D256" t="s">
        <v>584</v>
      </c>
      <c r="E256" t="s">
        <v>588</v>
      </c>
      <c r="F256" t="s">
        <v>589</v>
      </c>
      <c r="G256" s="4">
        <v>1973.2977439420665</v>
      </c>
      <c r="H256" s="7">
        <v>5</v>
      </c>
      <c r="I256" s="5">
        <v>1183.9786463652401</v>
      </c>
      <c r="J256" s="5">
        <v>394.6595487884133</v>
      </c>
      <c r="K256" s="8">
        <v>1578.6381951536534</v>
      </c>
      <c r="L256" s="5">
        <v>559.1228669575712</v>
      </c>
      <c r="M256" s="7">
        <v>5</v>
      </c>
      <c r="N256" s="5">
        <v>139.7807167393928</v>
      </c>
      <c r="O256" s="5">
        <v>0</v>
      </c>
      <c r="P256" s="5">
        <v>139.7807167393928</v>
      </c>
      <c r="Q256" s="5">
        <v>4222.7613777736515</v>
      </c>
      <c r="R256" s="5">
        <v>4</v>
      </c>
      <c r="S256" s="5">
        <v>959.71849494855712</v>
      </c>
      <c r="T256" s="5">
        <v>511.84986397256381</v>
      </c>
      <c r="U256" s="5">
        <v>1471.568358921121</v>
      </c>
      <c r="V256" s="26">
        <f>SUM(sev_pin_hlp[[#This Row],[Total IDPs PiN]],sev_pin_hlp[[#This Row],[Total Returnees PiN]],sev_pin_hlp[[#This Row],[Total HC PiN]])</f>
        <v>3189.9872708141675</v>
      </c>
    </row>
    <row r="257" spans="1:22" ht="15" x14ac:dyDescent="0.25">
      <c r="A257" t="s">
        <v>575</v>
      </c>
      <c r="B257" t="s">
        <v>576</v>
      </c>
      <c r="C257" t="s">
        <v>583</v>
      </c>
      <c r="D257" t="s">
        <v>584</v>
      </c>
      <c r="E257" t="s">
        <v>590</v>
      </c>
      <c r="F257" t="s">
        <v>591</v>
      </c>
      <c r="G257" s="4">
        <v>1870.5249623909338</v>
      </c>
      <c r="H257" s="7">
        <v>5</v>
      </c>
      <c r="I257" s="5">
        <v>935.26248119546688</v>
      </c>
      <c r="J257" s="5">
        <v>935.26248119546688</v>
      </c>
      <c r="K257" s="8">
        <v>1870.5249623909338</v>
      </c>
      <c r="L257" s="5">
        <v>298.21708955972321</v>
      </c>
      <c r="M257" s="7">
        <v>3</v>
      </c>
      <c r="N257" s="5">
        <v>0</v>
      </c>
      <c r="O257" s="5">
        <v>298.21708955972321</v>
      </c>
      <c r="P257" s="5">
        <v>298.21708955972321</v>
      </c>
      <c r="Q257" s="5">
        <v>4869.4526526928094</v>
      </c>
      <c r="R257" s="5">
        <v>5</v>
      </c>
      <c r="S257" s="5">
        <v>2434.7263263464047</v>
      </c>
      <c r="T257" s="5">
        <v>1739.0902331045747</v>
      </c>
      <c r="U257" s="5">
        <v>4173.8165594509792</v>
      </c>
      <c r="V257" s="26">
        <f>SUM(sev_pin_hlp[[#This Row],[Total IDPs PiN]],sev_pin_hlp[[#This Row],[Total Returnees PiN]],sev_pin_hlp[[#This Row],[Total HC PiN]])</f>
        <v>6342.558611401636</v>
      </c>
    </row>
    <row r="258" spans="1:22" ht="15" x14ac:dyDescent="0.25">
      <c r="A258" t="s">
        <v>575</v>
      </c>
      <c r="B258" t="s">
        <v>576</v>
      </c>
      <c r="C258" t="s">
        <v>583</v>
      </c>
      <c r="D258" t="s">
        <v>584</v>
      </c>
      <c r="E258" t="s">
        <v>592</v>
      </c>
      <c r="F258" t="s">
        <v>593</v>
      </c>
      <c r="G258" s="4">
        <v>1649.7613530014708</v>
      </c>
      <c r="H258" s="7">
        <v>5</v>
      </c>
      <c r="I258" s="5">
        <v>824.88067650073538</v>
      </c>
      <c r="J258" s="5">
        <v>824.88067650073538</v>
      </c>
      <c r="K258" s="8">
        <v>1649.7613530014708</v>
      </c>
      <c r="L258" s="5">
        <v>1086.1087281073133</v>
      </c>
      <c r="M258" s="7">
        <v>5</v>
      </c>
      <c r="N258" s="5">
        <v>407.29077304024247</v>
      </c>
      <c r="O258" s="5">
        <v>543.05436405365663</v>
      </c>
      <c r="P258" s="5">
        <v>950.3451370938991</v>
      </c>
      <c r="Q258" s="5">
        <v>10935.281255849191</v>
      </c>
      <c r="R258" s="5">
        <v>5</v>
      </c>
      <c r="S258" s="5">
        <v>6814.7404927755833</v>
      </c>
      <c r="T258" s="5">
        <v>3486.6114149084374</v>
      </c>
      <c r="U258" s="5">
        <v>10301.35190768402</v>
      </c>
      <c r="V258" s="26">
        <f>SUM(sev_pin_hlp[[#This Row],[Total IDPs PiN]],sev_pin_hlp[[#This Row],[Total Returnees PiN]],sev_pin_hlp[[#This Row],[Total HC PiN]])</f>
        <v>12901.45839777939</v>
      </c>
    </row>
    <row r="259" spans="1:22" ht="15" x14ac:dyDescent="0.25">
      <c r="A259" t="s">
        <v>575</v>
      </c>
      <c r="B259" t="s">
        <v>576</v>
      </c>
      <c r="C259" t="s">
        <v>594</v>
      </c>
      <c r="D259" t="s">
        <v>595</v>
      </c>
      <c r="E259" t="s">
        <v>596</v>
      </c>
      <c r="F259" t="s">
        <v>595</v>
      </c>
      <c r="G259" s="4">
        <v>29185.189191514994</v>
      </c>
      <c r="H259" s="7">
        <v>5</v>
      </c>
      <c r="I259" s="5">
        <v>26531.99017410454</v>
      </c>
      <c r="J259" s="5">
        <v>0</v>
      </c>
      <c r="K259" s="8">
        <v>26531.99017410454</v>
      </c>
      <c r="L259" s="5">
        <v>317.75468066491692</v>
      </c>
      <c r="M259" s="7">
        <v>5</v>
      </c>
      <c r="N259" s="5">
        <v>317.75468066491692</v>
      </c>
      <c r="O259" s="5">
        <v>0</v>
      </c>
      <c r="P259" s="5">
        <v>317.75468066491692</v>
      </c>
      <c r="Q259" s="5">
        <v>18187.713308377435</v>
      </c>
      <c r="R259" s="5">
        <v>5</v>
      </c>
      <c r="S259" s="5">
        <v>12864.480144949894</v>
      </c>
      <c r="T259" s="5">
        <v>0</v>
      </c>
      <c r="U259" s="5">
        <v>12864.480144949894</v>
      </c>
      <c r="V259" s="26">
        <f>SUM(sev_pin_hlp[[#This Row],[Total IDPs PiN]],sev_pin_hlp[[#This Row],[Total Returnees PiN]],sev_pin_hlp[[#This Row],[Total HC PiN]])</f>
        <v>39714.22499971935</v>
      </c>
    </row>
    <row r="260" spans="1:22" ht="15" x14ac:dyDescent="0.25">
      <c r="A260" t="s">
        <v>575</v>
      </c>
      <c r="B260" t="s">
        <v>576</v>
      </c>
      <c r="C260" t="s">
        <v>594</v>
      </c>
      <c r="D260" t="s">
        <v>595</v>
      </c>
      <c r="E260" t="s">
        <v>597</v>
      </c>
      <c r="F260" t="s">
        <v>598</v>
      </c>
      <c r="G260" s="4">
        <v>486.37002625437577</v>
      </c>
      <c r="H260" s="7">
        <v>5</v>
      </c>
      <c r="I260" s="5">
        <v>486.37002625437577</v>
      </c>
      <c r="J260" s="5">
        <v>0</v>
      </c>
      <c r="K260" s="8">
        <v>486.37002625437577</v>
      </c>
      <c r="L260" s="5">
        <v>791.77677946324388</v>
      </c>
      <c r="M260" s="7">
        <v>5</v>
      </c>
      <c r="N260" s="5">
        <v>791.77677946324388</v>
      </c>
      <c r="O260" s="5">
        <v>0</v>
      </c>
      <c r="P260" s="5">
        <v>791.77677946324388</v>
      </c>
      <c r="Q260" s="5">
        <v>6938.730090431739</v>
      </c>
      <c r="R260" s="5">
        <v>5</v>
      </c>
      <c r="S260" s="5">
        <v>5962.9711714647756</v>
      </c>
      <c r="T260" s="5">
        <v>108.41765766299592</v>
      </c>
      <c r="U260" s="5">
        <v>6071.3888291277717</v>
      </c>
      <c r="V260" s="26">
        <f>SUM(sev_pin_hlp[[#This Row],[Total IDPs PiN]],sev_pin_hlp[[#This Row],[Total Returnees PiN]],sev_pin_hlp[[#This Row],[Total HC PiN]])</f>
        <v>7349.5356348453915</v>
      </c>
    </row>
    <row r="261" spans="1:22" ht="15" x14ac:dyDescent="0.25">
      <c r="A261" t="s">
        <v>575</v>
      </c>
      <c r="B261" t="s">
        <v>576</v>
      </c>
      <c r="C261" t="s">
        <v>594</v>
      </c>
      <c r="D261" t="s">
        <v>595</v>
      </c>
      <c r="E261" t="s">
        <v>599</v>
      </c>
      <c r="F261" t="s">
        <v>600</v>
      </c>
      <c r="G261" s="4">
        <v>476.43753613331069</v>
      </c>
      <c r="H261" s="7">
        <v>5</v>
      </c>
      <c r="I261" s="5">
        <v>264.68752007406152</v>
      </c>
      <c r="J261" s="5">
        <v>105.8750080296246</v>
      </c>
      <c r="K261" s="8">
        <v>370.56252810368613</v>
      </c>
      <c r="L261" s="5">
        <v>454.62018364223775</v>
      </c>
      <c r="M261" s="7">
        <v>5</v>
      </c>
      <c r="N261" s="5">
        <v>303.08012242815846</v>
      </c>
      <c r="O261" s="5">
        <v>0</v>
      </c>
      <c r="P261" s="5">
        <v>303.08012242815846</v>
      </c>
      <c r="Q261" s="5">
        <v>6026.0990647849003</v>
      </c>
      <c r="R261" s="5">
        <v>5</v>
      </c>
      <c r="S261" s="5">
        <v>2597.4564934417672</v>
      </c>
      <c r="T261" s="5">
        <v>831.18607790136559</v>
      </c>
      <c r="U261" s="5">
        <v>3428.6425713431327</v>
      </c>
      <c r="V261" s="26">
        <f>SUM(sev_pin_hlp[[#This Row],[Total IDPs PiN]],sev_pin_hlp[[#This Row],[Total Returnees PiN]],sev_pin_hlp[[#This Row],[Total HC PiN]])</f>
        <v>4102.2852218749777</v>
      </c>
    </row>
    <row r="262" spans="1:22" ht="15" x14ac:dyDescent="0.25">
      <c r="A262" t="s">
        <v>601</v>
      </c>
      <c r="B262" t="s">
        <v>602</v>
      </c>
      <c r="C262" t="s">
        <v>603</v>
      </c>
      <c r="D262" t="s">
        <v>602</v>
      </c>
      <c r="E262" t="s">
        <v>604</v>
      </c>
      <c r="F262" t="s">
        <v>602</v>
      </c>
      <c r="G262" s="4">
        <v>59.715183913139811</v>
      </c>
      <c r="H262" s="7">
        <v>2</v>
      </c>
      <c r="I262" s="5">
        <v>0</v>
      </c>
      <c r="J262" s="5">
        <v>0</v>
      </c>
      <c r="K262" s="8">
        <v>0</v>
      </c>
      <c r="L262" s="5">
        <v>3249.2765122978062</v>
      </c>
      <c r="M262" s="7">
        <v>5</v>
      </c>
      <c r="N262" s="5">
        <v>1624.6382561489031</v>
      </c>
      <c r="O262" s="5">
        <v>0</v>
      </c>
      <c r="P262" s="5">
        <v>1624.6382561489031</v>
      </c>
      <c r="Q262" s="5">
        <v>1512.0520219366274</v>
      </c>
      <c r="R262" s="5">
        <v>5</v>
      </c>
      <c r="S262" s="5">
        <v>330.76137979863722</v>
      </c>
      <c r="T262" s="5">
        <v>94.503251371039212</v>
      </c>
      <c r="U262" s="5">
        <v>425.26463116967642</v>
      </c>
      <c r="V262" s="26">
        <f>SUM(sev_pin_hlp[[#This Row],[Total IDPs PiN]],sev_pin_hlp[[#This Row],[Total Returnees PiN]],sev_pin_hlp[[#This Row],[Total HC PiN]])</f>
        <v>2049.9028873185794</v>
      </c>
    </row>
    <row r="263" spans="1:22" ht="15" x14ac:dyDescent="0.25">
      <c r="A263" t="s">
        <v>601</v>
      </c>
      <c r="B263" t="s">
        <v>602</v>
      </c>
      <c r="C263" t="s">
        <v>603</v>
      </c>
      <c r="D263" t="s">
        <v>602</v>
      </c>
      <c r="E263" t="s">
        <v>605</v>
      </c>
      <c r="F263" t="s">
        <v>606</v>
      </c>
      <c r="G263" s="4">
        <v>2098.9908349577981</v>
      </c>
      <c r="H263" s="7">
        <v>2</v>
      </c>
      <c r="I263" s="5">
        <v>63.605782877509036</v>
      </c>
      <c r="J263" s="5">
        <v>31.802891438754518</v>
      </c>
      <c r="K263" s="8">
        <v>95.408674316263557</v>
      </c>
      <c r="L263" s="5">
        <v>634.81746461048567</v>
      </c>
      <c r="M263" s="7">
        <v>2</v>
      </c>
      <c r="N263" s="5">
        <v>17.633818461402377</v>
      </c>
      <c r="O263" s="5">
        <v>35.267636922804755</v>
      </c>
      <c r="P263" s="5">
        <v>52.901455384207132</v>
      </c>
      <c r="Q263" s="5">
        <v>52823.024046498816</v>
      </c>
      <c r="R263" s="5">
        <v>2</v>
      </c>
      <c r="S263" s="5">
        <v>6602.8780058123521</v>
      </c>
      <c r="T263" s="5">
        <v>1980.8634017437055</v>
      </c>
      <c r="U263" s="5">
        <v>8583.7414075560573</v>
      </c>
      <c r="V263" s="26">
        <f>SUM(sev_pin_hlp[[#This Row],[Total IDPs PiN]],sev_pin_hlp[[#This Row],[Total Returnees PiN]],sev_pin_hlp[[#This Row],[Total HC PiN]])</f>
        <v>8732.0515372565278</v>
      </c>
    </row>
    <row r="264" spans="1:22" ht="15" x14ac:dyDescent="0.25">
      <c r="A264" t="s">
        <v>601</v>
      </c>
      <c r="B264" t="s">
        <v>602</v>
      </c>
      <c r="C264" t="s">
        <v>603</v>
      </c>
      <c r="D264" t="s">
        <v>602</v>
      </c>
      <c r="E264" t="s">
        <v>607</v>
      </c>
      <c r="F264" t="s">
        <v>608</v>
      </c>
      <c r="G264" s="4">
        <v>708.45225734376027</v>
      </c>
      <c r="H264" s="7">
        <v>2</v>
      </c>
      <c r="I264" s="5">
        <v>0</v>
      </c>
      <c r="J264" s="5">
        <v>0</v>
      </c>
      <c r="K264" s="8">
        <v>0</v>
      </c>
      <c r="L264" s="5">
        <v>295.77656568311761</v>
      </c>
      <c r="M264" s="7">
        <v>3</v>
      </c>
      <c r="N264" s="5">
        <v>0</v>
      </c>
      <c r="O264" s="5">
        <v>69.594486043086491</v>
      </c>
      <c r="P264" s="5">
        <v>69.594486043086491</v>
      </c>
      <c r="Q264" s="5">
        <v>28768.266018269042</v>
      </c>
      <c r="R264" s="5">
        <v>2</v>
      </c>
      <c r="S264" s="5">
        <v>0</v>
      </c>
      <c r="T264" s="5">
        <v>0</v>
      </c>
      <c r="U264" s="5">
        <v>0</v>
      </c>
      <c r="V264" s="26">
        <f>SUM(sev_pin_hlp[[#This Row],[Total IDPs PiN]],sev_pin_hlp[[#This Row],[Total Returnees PiN]],sev_pin_hlp[[#This Row],[Total HC PiN]])</f>
        <v>69.594486043086491</v>
      </c>
    </row>
    <row r="265" spans="1:22" ht="15" x14ac:dyDescent="0.25">
      <c r="A265" t="s">
        <v>601</v>
      </c>
      <c r="B265" t="s">
        <v>602</v>
      </c>
      <c r="C265" t="s">
        <v>609</v>
      </c>
      <c r="D265" t="s">
        <v>610</v>
      </c>
      <c r="E265" t="s">
        <v>611</v>
      </c>
      <c r="F265" t="s">
        <v>612</v>
      </c>
      <c r="G265" s="4">
        <v>56.913833570412514</v>
      </c>
      <c r="H265" s="7">
        <v>3</v>
      </c>
      <c r="I265" s="5">
        <v>0</v>
      </c>
      <c r="J265" s="5">
        <v>37.942555713608343</v>
      </c>
      <c r="K265" s="8">
        <v>37.942555713608343</v>
      </c>
      <c r="L265" s="5">
        <v>67.818403271692745</v>
      </c>
      <c r="M265" s="7">
        <v>3</v>
      </c>
      <c r="N265" s="5">
        <v>0</v>
      </c>
      <c r="O265" s="5">
        <v>29.065029973582604</v>
      </c>
      <c r="P265" s="5">
        <v>29.065029973582604</v>
      </c>
      <c r="Q265" s="5">
        <v>1393.9766714082502</v>
      </c>
      <c r="R265" s="5">
        <v>3</v>
      </c>
      <c r="S265" s="5">
        <v>0</v>
      </c>
      <c r="T265" s="5">
        <v>312.44304703978025</v>
      </c>
      <c r="U265" s="5">
        <v>312.44304703978025</v>
      </c>
      <c r="V265" s="26">
        <f>SUM(sev_pin_hlp[[#This Row],[Total IDPs PiN]],sev_pin_hlp[[#This Row],[Total Returnees PiN]],sev_pin_hlp[[#This Row],[Total HC PiN]])</f>
        <v>379.45063272697121</v>
      </c>
    </row>
    <row r="266" spans="1:22" x14ac:dyDescent="0.2">
      <c r="A266" s="1" t="s">
        <v>630</v>
      </c>
      <c r="H266" s="19"/>
      <c r="I266" s="19"/>
      <c r="J266" s="19"/>
      <c r="K266" s="5">
        <f>SUBTOTAL(109,sev_pin_hlp[Total IDPs PiN])</f>
        <v>667630.82482760225</v>
      </c>
      <c r="L266" s="19"/>
      <c r="M266" s="19"/>
      <c r="N266" s="19"/>
      <c r="O266" s="19"/>
      <c r="P266" s="5">
        <f>SUBTOTAL(109,sev_pin_hlp[Total Returnees PiN])</f>
        <v>231243.60585456234</v>
      </c>
      <c r="Q266" s="19"/>
      <c r="R266" s="19"/>
      <c r="S266" s="19"/>
      <c r="T266" s="19"/>
      <c r="U266" s="5">
        <f>SUBTOTAL(109,sev_pin_hlp[Total HC PiN])</f>
        <v>2015128.9828758615</v>
      </c>
      <c r="V266" s="26">
        <f>SUBTOTAL(109,sev_pin_hlp[TOTAL PiN - HLP])</f>
        <v>2914003.4135580272</v>
      </c>
    </row>
    <row r="267" spans="1:22" x14ac:dyDescent="0.2">
      <c r="G267" s="4"/>
      <c r="H267" s="5"/>
      <c r="I267" s="8"/>
    </row>
    <row r="268" spans="1:22" ht="15" x14ac:dyDescent="0.25">
      <c r="A268"/>
      <c r="B268"/>
      <c r="C268"/>
      <c r="D268"/>
      <c r="E268"/>
      <c r="F268"/>
    </row>
    <row r="269" spans="1:22" ht="15" x14ac:dyDescent="0.25">
      <c r="A269"/>
      <c r="B269"/>
      <c r="C269"/>
      <c r="D269"/>
      <c r="E269"/>
      <c r="F269"/>
    </row>
    <row r="270" spans="1:22" ht="15" x14ac:dyDescent="0.25">
      <c r="A270"/>
      <c r="B270"/>
      <c r="C270"/>
      <c r="D270"/>
      <c r="E270"/>
      <c r="F270"/>
    </row>
    <row r="271" spans="1:22" ht="15" x14ac:dyDescent="0.25">
      <c r="A271"/>
      <c r="B271"/>
      <c r="C271"/>
      <c r="D271"/>
      <c r="E271"/>
      <c r="F271"/>
    </row>
    <row r="272" spans="1:22" ht="15" x14ac:dyDescent="0.25">
      <c r="A272"/>
      <c r="B272"/>
      <c r="C272"/>
      <c r="D272"/>
      <c r="E272"/>
      <c r="F272"/>
    </row>
    <row r="273" spans="1:6" ht="15" x14ac:dyDescent="0.25">
      <c r="A273"/>
      <c r="B273"/>
      <c r="C273"/>
      <c r="D273"/>
      <c r="E273"/>
      <c r="F273"/>
    </row>
    <row r="274" spans="1:6" ht="15" x14ac:dyDescent="0.25">
      <c r="A274"/>
      <c r="B274"/>
      <c r="C274"/>
      <c r="D274"/>
      <c r="E274"/>
      <c r="F274"/>
    </row>
    <row r="275" spans="1:6" ht="15" x14ac:dyDescent="0.25">
      <c r="A275"/>
      <c r="B275"/>
      <c r="C275"/>
      <c r="D275"/>
      <c r="E275"/>
      <c r="F275"/>
    </row>
    <row r="276" spans="1:6" ht="15" x14ac:dyDescent="0.25">
      <c r="A276"/>
      <c r="B276"/>
      <c r="C276"/>
      <c r="D276"/>
      <c r="E276"/>
      <c r="F276"/>
    </row>
    <row r="277" spans="1:6" ht="15" x14ac:dyDescent="0.25">
      <c r="A277"/>
      <c r="B277"/>
      <c r="C277"/>
      <c r="D277"/>
      <c r="E277"/>
      <c r="F277"/>
    </row>
    <row r="278" spans="1:6" ht="15" x14ac:dyDescent="0.25">
      <c r="A278"/>
      <c r="B278"/>
      <c r="C278"/>
      <c r="D278"/>
      <c r="E278"/>
      <c r="F278"/>
    </row>
    <row r="279" spans="1:6" ht="15" x14ac:dyDescent="0.25">
      <c r="A279"/>
      <c r="B279"/>
      <c r="C279"/>
      <c r="D279"/>
      <c r="E279"/>
      <c r="F279"/>
    </row>
    <row r="280" spans="1:6" ht="15" x14ac:dyDescent="0.25">
      <c r="A280"/>
      <c r="B280"/>
      <c r="C280"/>
      <c r="D280"/>
      <c r="E280"/>
      <c r="F280"/>
    </row>
    <row r="281" spans="1:6" ht="15" x14ac:dyDescent="0.25">
      <c r="A281"/>
      <c r="B281"/>
      <c r="C281"/>
      <c r="D281"/>
      <c r="E281"/>
      <c r="F281"/>
    </row>
    <row r="282" spans="1:6" ht="15" x14ac:dyDescent="0.25">
      <c r="A282"/>
      <c r="B282"/>
      <c r="C282"/>
      <c r="D282"/>
      <c r="E282"/>
      <c r="F282"/>
    </row>
    <row r="283" spans="1:6" ht="15" x14ac:dyDescent="0.25">
      <c r="A283"/>
      <c r="B283"/>
      <c r="C283"/>
      <c r="D283"/>
      <c r="E283"/>
      <c r="F283"/>
    </row>
    <row r="284" spans="1:6" ht="15" x14ac:dyDescent="0.25">
      <c r="A284"/>
      <c r="B284"/>
      <c r="C284"/>
      <c r="D284"/>
      <c r="E284"/>
      <c r="F284"/>
    </row>
    <row r="285" spans="1:6" ht="15" x14ac:dyDescent="0.25">
      <c r="A285"/>
      <c r="B285"/>
      <c r="C285"/>
      <c r="D285"/>
      <c r="E285"/>
      <c r="F285"/>
    </row>
    <row r="286" spans="1:6" ht="15" x14ac:dyDescent="0.25">
      <c r="A286"/>
      <c r="B286"/>
      <c r="C286"/>
      <c r="D286"/>
      <c r="E286"/>
      <c r="F286"/>
    </row>
    <row r="287" spans="1:6" ht="15" x14ac:dyDescent="0.25">
      <c r="A287"/>
      <c r="B287"/>
      <c r="C287"/>
      <c r="D287"/>
      <c r="E287"/>
      <c r="F287"/>
    </row>
    <row r="288" spans="1:6" ht="15" x14ac:dyDescent="0.25">
      <c r="A288"/>
      <c r="B288"/>
      <c r="C288"/>
      <c r="D288"/>
      <c r="E288"/>
      <c r="F288"/>
    </row>
    <row r="289" spans="1:6" ht="15" x14ac:dyDescent="0.25">
      <c r="A289"/>
      <c r="B289"/>
      <c r="C289"/>
      <c r="D289"/>
      <c r="E289"/>
      <c r="F289"/>
    </row>
    <row r="290" spans="1:6" ht="15" x14ac:dyDescent="0.25">
      <c r="A290"/>
      <c r="B290"/>
      <c r="C290"/>
      <c r="D290"/>
      <c r="E290"/>
      <c r="F290"/>
    </row>
    <row r="291" spans="1:6" ht="15" x14ac:dyDescent="0.25">
      <c r="A291"/>
      <c r="B291"/>
      <c r="C291"/>
      <c r="D291"/>
      <c r="E291"/>
      <c r="F291"/>
    </row>
    <row r="292" spans="1:6" ht="15" x14ac:dyDescent="0.25">
      <c r="A292"/>
      <c r="B292"/>
      <c r="C292"/>
      <c r="D292"/>
      <c r="E292"/>
      <c r="F292"/>
    </row>
    <row r="293" spans="1:6" ht="15" x14ac:dyDescent="0.25">
      <c r="A293"/>
      <c r="B293"/>
      <c r="C293"/>
      <c r="D293"/>
      <c r="E293"/>
      <c r="F293"/>
    </row>
    <row r="294" spans="1:6" ht="15" x14ac:dyDescent="0.25">
      <c r="A294"/>
      <c r="B294"/>
      <c r="C294"/>
      <c r="D294"/>
      <c r="E294"/>
      <c r="F294"/>
    </row>
    <row r="295" spans="1:6" ht="15" x14ac:dyDescent="0.25">
      <c r="A295"/>
      <c r="B295"/>
      <c r="C295"/>
      <c r="D295"/>
      <c r="E295"/>
      <c r="F295"/>
    </row>
    <row r="296" spans="1:6" ht="15" x14ac:dyDescent="0.25">
      <c r="A296"/>
      <c r="B296"/>
      <c r="C296"/>
      <c r="D296"/>
      <c r="E296"/>
      <c r="F296"/>
    </row>
    <row r="297" spans="1:6" ht="15" x14ac:dyDescent="0.25">
      <c r="A297"/>
      <c r="B297"/>
      <c r="C297"/>
      <c r="D297"/>
      <c r="E297"/>
      <c r="F297"/>
    </row>
    <row r="298" spans="1:6" ht="15" x14ac:dyDescent="0.25">
      <c r="A298"/>
      <c r="B298"/>
      <c r="C298"/>
      <c r="D298"/>
      <c r="E298"/>
      <c r="F298"/>
    </row>
    <row r="299" spans="1:6" ht="15" x14ac:dyDescent="0.25">
      <c r="A299"/>
      <c r="B299"/>
      <c r="C299"/>
      <c r="D299"/>
      <c r="E299"/>
      <c r="F299"/>
    </row>
    <row r="300" spans="1:6" ht="15" x14ac:dyDescent="0.25">
      <c r="A300"/>
      <c r="B300"/>
      <c r="C300"/>
      <c r="D300"/>
      <c r="E300"/>
      <c r="F300"/>
    </row>
    <row r="301" spans="1:6" ht="15" x14ac:dyDescent="0.25">
      <c r="A301"/>
      <c r="B301"/>
      <c r="C301"/>
      <c r="D301"/>
      <c r="E301"/>
      <c r="F301"/>
    </row>
    <row r="302" spans="1:6" ht="15" x14ac:dyDescent="0.25">
      <c r="A302"/>
      <c r="B302"/>
      <c r="C302"/>
      <c r="D302"/>
      <c r="E302"/>
      <c r="F302"/>
    </row>
    <row r="303" spans="1:6" ht="15" x14ac:dyDescent="0.25">
      <c r="A303"/>
      <c r="B303"/>
      <c r="C303"/>
      <c r="D303"/>
      <c r="E303"/>
      <c r="F303"/>
    </row>
    <row r="304" spans="1:6" ht="15" x14ac:dyDescent="0.25">
      <c r="A304"/>
      <c r="B304"/>
      <c r="C304"/>
      <c r="D304"/>
      <c r="E304"/>
      <c r="F304"/>
    </row>
    <row r="305" spans="1:6" ht="15" x14ac:dyDescent="0.25">
      <c r="A305"/>
      <c r="B305"/>
      <c r="C305"/>
      <c r="D305"/>
      <c r="E305"/>
      <c r="F305"/>
    </row>
    <row r="306" spans="1:6" ht="15" x14ac:dyDescent="0.25">
      <c r="A306"/>
      <c r="B306"/>
      <c r="C306"/>
      <c r="D306"/>
      <c r="E306"/>
      <c r="F306"/>
    </row>
    <row r="307" spans="1:6" ht="15" x14ac:dyDescent="0.25">
      <c r="A307"/>
      <c r="B307"/>
      <c r="C307"/>
      <c r="D307"/>
      <c r="E307"/>
      <c r="F307"/>
    </row>
    <row r="308" spans="1:6" ht="15" x14ac:dyDescent="0.25">
      <c r="A308"/>
      <c r="B308"/>
      <c r="C308"/>
      <c r="D308"/>
      <c r="E308"/>
      <c r="F308"/>
    </row>
    <row r="309" spans="1:6" ht="15" x14ac:dyDescent="0.25">
      <c r="A309"/>
      <c r="B309"/>
      <c r="C309"/>
      <c r="D309"/>
      <c r="E309"/>
      <c r="F309"/>
    </row>
    <row r="310" spans="1:6" ht="15" x14ac:dyDescent="0.25">
      <c r="A310"/>
      <c r="B310"/>
      <c r="C310"/>
      <c r="D310"/>
      <c r="E310"/>
      <c r="F310"/>
    </row>
    <row r="311" spans="1:6" ht="15" x14ac:dyDescent="0.25">
      <c r="A311"/>
      <c r="B311"/>
      <c r="C311"/>
      <c r="D311"/>
      <c r="E311"/>
      <c r="F311"/>
    </row>
    <row r="312" spans="1:6" ht="15" x14ac:dyDescent="0.25">
      <c r="A312"/>
      <c r="B312"/>
      <c r="C312"/>
      <c r="D312"/>
      <c r="E312"/>
      <c r="F312"/>
    </row>
    <row r="313" spans="1:6" ht="15" x14ac:dyDescent="0.25">
      <c r="A313"/>
      <c r="B313"/>
      <c r="C313"/>
      <c r="D313"/>
      <c r="E313"/>
      <c r="F313"/>
    </row>
    <row r="314" spans="1:6" ht="15" x14ac:dyDescent="0.25">
      <c r="A314"/>
      <c r="B314"/>
      <c r="C314"/>
      <c r="D314"/>
      <c r="E314"/>
      <c r="F314"/>
    </row>
    <row r="315" spans="1:6" ht="15" x14ac:dyDescent="0.25">
      <c r="A315"/>
      <c r="B315"/>
      <c r="C315"/>
      <c r="D315"/>
      <c r="E315"/>
      <c r="F315"/>
    </row>
    <row r="316" spans="1:6" ht="15" x14ac:dyDescent="0.25">
      <c r="A316"/>
      <c r="B316"/>
      <c r="C316"/>
      <c r="D316"/>
      <c r="E316"/>
      <c r="F316"/>
    </row>
    <row r="317" spans="1:6" ht="15" x14ac:dyDescent="0.25">
      <c r="A317"/>
      <c r="B317"/>
      <c r="C317"/>
      <c r="D317"/>
      <c r="E317"/>
      <c r="F317"/>
    </row>
    <row r="318" spans="1:6" ht="15" x14ac:dyDescent="0.25">
      <c r="A318"/>
      <c r="B318"/>
      <c r="C318"/>
      <c r="D318"/>
      <c r="E318"/>
      <c r="F318"/>
    </row>
    <row r="319" spans="1:6" ht="15" x14ac:dyDescent="0.25">
      <c r="A319"/>
      <c r="B319"/>
      <c r="C319"/>
      <c r="D319"/>
      <c r="E319"/>
      <c r="F319"/>
    </row>
    <row r="320" spans="1:6" ht="15" x14ac:dyDescent="0.25">
      <c r="A320"/>
      <c r="B320"/>
      <c r="C320"/>
      <c r="D320"/>
      <c r="E320"/>
      <c r="F320"/>
    </row>
    <row r="321" spans="1:6" ht="15" x14ac:dyDescent="0.25">
      <c r="A321"/>
      <c r="B321"/>
      <c r="C321"/>
      <c r="D321"/>
      <c r="E321"/>
      <c r="F321"/>
    </row>
    <row r="322" spans="1:6" ht="15" x14ac:dyDescent="0.25">
      <c r="A322"/>
      <c r="B322"/>
      <c r="C322"/>
      <c r="D322"/>
      <c r="E322"/>
      <c r="F322"/>
    </row>
    <row r="323" spans="1:6" ht="15" x14ac:dyDescent="0.25">
      <c r="A323"/>
      <c r="B323"/>
      <c r="C323"/>
      <c r="D323"/>
      <c r="E323"/>
      <c r="F323"/>
    </row>
    <row r="324" spans="1:6" ht="15" x14ac:dyDescent="0.25">
      <c r="A324"/>
      <c r="B324"/>
      <c r="C324"/>
      <c r="D324"/>
      <c r="E324"/>
      <c r="F324"/>
    </row>
    <row r="325" spans="1:6" ht="15" x14ac:dyDescent="0.25">
      <c r="A325"/>
      <c r="B325"/>
      <c r="C325"/>
      <c r="D325"/>
      <c r="E325"/>
      <c r="F325"/>
    </row>
    <row r="326" spans="1:6" ht="15" x14ac:dyDescent="0.25">
      <c r="A326"/>
      <c r="B326"/>
      <c r="C326"/>
      <c r="D326"/>
      <c r="E326"/>
      <c r="F326"/>
    </row>
    <row r="327" spans="1:6" ht="15" x14ac:dyDescent="0.25">
      <c r="A327"/>
      <c r="B327"/>
      <c r="C327"/>
      <c r="D327"/>
      <c r="E327"/>
      <c r="F327"/>
    </row>
    <row r="328" spans="1:6" ht="15" x14ac:dyDescent="0.25">
      <c r="A328"/>
      <c r="B328"/>
      <c r="C328"/>
      <c r="D328"/>
      <c r="E328"/>
      <c r="F328"/>
    </row>
    <row r="329" spans="1:6" ht="15" x14ac:dyDescent="0.25">
      <c r="A329"/>
      <c r="B329"/>
      <c r="C329"/>
      <c r="D329"/>
      <c r="E329"/>
      <c r="F329"/>
    </row>
    <row r="330" spans="1:6" ht="15" x14ac:dyDescent="0.25">
      <c r="A330"/>
      <c r="B330"/>
      <c r="C330"/>
      <c r="D330"/>
      <c r="E330"/>
      <c r="F330"/>
    </row>
    <row r="331" spans="1:6" ht="15" x14ac:dyDescent="0.25">
      <c r="A331"/>
      <c r="B331"/>
      <c r="C331"/>
      <c r="D331"/>
      <c r="E331"/>
      <c r="F331"/>
    </row>
    <row r="332" spans="1:6" ht="15" x14ac:dyDescent="0.25">
      <c r="A332"/>
      <c r="B332"/>
      <c r="C332"/>
      <c r="D332"/>
      <c r="E332"/>
      <c r="F332"/>
    </row>
    <row r="333" spans="1:6" ht="15" x14ac:dyDescent="0.25">
      <c r="A333"/>
      <c r="B333"/>
      <c r="C333"/>
      <c r="D333"/>
      <c r="E333"/>
      <c r="F333"/>
    </row>
    <row r="334" spans="1:6" ht="15" x14ac:dyDescent="0.25">
      <c r="A334"/>
      <c r="B334"/>
      <c r="C334"/>
      <c r="D334"/>
      <c r="E334"/>
      <c r="F334"/>
    </row>
    <row r="335" spans="1:6" ht="15" x14ac:dyDescent="0.25">
      <c r="A335"/>
      <c r="B335"/>
      <c r="C335"/>
      <c r="D335"/>
      <c r="E335"/>
      <c r="F335"/>
    </row>
    <row r="336" spans="1:6" ht="15" x14ac:dyDescent="0.25">
      <c r="A336"/>
      <c r="B336"/>
      <c r="C336"/>
      <c r="D336"/>
      <c r="E336"/>
      <c r="F336"/>
    </row>
    <row r="337" spans="1:6" ht="15" x14ac:dyDescent="0.25">
      <c r="A337"/>
      <c r="B337"/>
      <c r="C337"/>
      <c r="D337"/>
      <c r="E337"/>
      <c r="F337"/>
    </row>
    <row r="338" spans="1:6" ht="15" x14ac:dyDescent="0.25">
      <c r="A338"/>
      <c r="B338"/>
      <c r="C338"/>
      <c r="D338"/>
      <c r="E338"/>
      <c r="F338"/>
    </row>
    <row r="339" spans="1:6" ht="15" x14ac:dyDescent="0.25">
      <c r="A339"/>
      <c r="B339"/>
      <c r="C339"/>
      <c r="D339"/>
      <c r="E339"/>
      <c r="F339"/>
    </row>
    <row r="340" spans="1:6" ht="15" x14ac:dyDescent="0.25">
      <c r="A340"/>
      <c r="B340"/>
      <c r="C340"/>
      <c r="D340"/>
      <c r="E340"/>
      <c r="F340"/>
    </row>
    <row r="341" spans="1:6" ht="15" x14ac:dyDescent="0.25">
      <c r="A341"/>
      <c r="B341"/>
      <c r="C341"/>
      <c r="D341"/>
      <c r="E341"/>
      <c r="F341"/>
    </row>
    <row r="342" spans="1:6" ht="15" x14ac:dyDescent="0.25">
      <c r="A342"/>
      <c r="B342"/>
      <c r="C342"/>
      <c r="D342"/>
      <c r="E342"/>
      <c r="F342"/>
    </row>
    <row r="343" spans="1:6" ht="15" x14ac:dyDescent="0.25">
      <c r="A343"/>
      <c r="B343"/>
      <c r="C343"/>
      <c r="D343"/>
      <c r="E343"/>
      <c r="F343"/>
    </row>
    <row r="344" spans="1:6" ht="15" x14ac:dyDescent="0.25">
      <c r="A344"/>
      <c r="B344"/>
      <c r="C344"/>
      <c r="D344"/>
      <c r="E344"/>
      <c r="F344"/>
    </row>
    <row r="345" spans="1:6" ht="15" x14ac:dyDescent="0.25">
      <c r="A345"/>
      <c r="B345"/>
      <c r="C345"/>
      <c r="D345"/>
      <c r="E345"/>
      <c r="F345"/>
    </row>
    <row r="346" spans="1:6" ht="15" x14ac:dyDescent="0.25">
      <c r="A346"/>
      <c r="B346"/>
      <c r="C346"/>
      <c r="D346"/>
      <c r="E346"/>
      <c r="F346"/>
    </row>
    <row r="347" spans="1:6" ht="15" x14ac:dyDescent="0.25">
      <c r="A347"/>
      <c r="B347"/>
      <c r="C347"/>
      <c r="D347"/>
      <c r="E347"/>
      <c r="F347"/>
    </row>
    <row r="348" spans="1:6" ht="15" x14ac:dyDescent="0.25">
      <c r="A348"/>
      <c r="B348"/>
      <c r="C348"/>
      <c r="D348"/>
      <c r="E348"/>
      <c r="F348"/>
    </row>
    <row r="349" spans="1:6" ht="15" x14ac:dyDescent="0.25">
      <c r="A349"/>
      <c r="B349"/>
      <c r="C349"/>
      <c r="D349"/>
      <c r="E349"/>
      <c r="F349"/>
    </row>
    <row r="350" spans="1:6" ht="15" x14ac:dyDescent="0.25">
      <c r="A350"/>
      <c r="B350"/>
      <c r="C350"/>
      <c r="D350"/>
      <c r="E350"/>
      <c r="F350"/>
    </row>
    <row r="351" spans="1:6" ht="15" x14ac:dyDescent="0.25">
      <c r="A351"/>
      <c r="B351"/>
      <c r="C351"/>
      <c r="D351"/>
      <c r="E351"/>
      <c r="F351"/>
    </row>
    <row r="352" spans="1:6" ht="15" x14ac:dyDescent="0.25">
      <c r="A352"/>
      <c r="B352"/>
      <c r="C352"/>
      <c r="D352"/>
      <c r="E352"/>
      <c r="F352"/>
    </row>
    <row r="353" spans="1:6" ht="15" x14ac:dyDescent="0.25">
      <c r="A353"/>
      <c r="B353"/>
      <c r="C353"/>
      <c r="D353"/>
      <c r="E353"/>
      <c r="F353"/>
    </row>
    <row r="354" spans="1:6" ht="15" x14ac:dyDescent="0.25">
      <c r="A354"/>
      <c r="B354"/>
      <c r="C354"/>
      <c r="D354"/>
      <c r="E354"/>
      <c r="F354"/>
    </row>
    <row r="355" spans="1:6" ht="15" x14ac:dyDescent="0.25">
      <c r="A355"/>
      <c r="B355"/>
      <c r="C355"/>
      <c r="D355"/>
      <c r="E355"/>
      <c r="F355"/>
    </row>
    <row r="356" spans="1:6" ht="15" x14ac:dyDescent="0.25">
      <c r="A356"/>
      <c r="B356"/>
      <c r="C356"/>
      <c r="D356"/>
      <c r="E356"/>
      <c r="F356"/>
    </row>
    <row r="357" spans="1:6" ht="15" x14ac:dyDescent="0.25">
      <c r="A357"/>
      <c r="B357"/>
      <c r="C357"/>
      <c r="D357"/>
      <c r="E357"/>
      <c r="F357"/>
    </row>
    <row r="358" spans="1:6" ht="15" x14ac:dyDescent="0.25">
      <c r="A358"/>
      <c r="B358"/>
      <c r="C358"/>
      <c r="D358"/>
      <c r="E358"/>
      <c r="F358"/>
    </row>
    <row r="359" spans="1:6" ht="15" x14ac:dyDescent="0.25">
      <c r="A359"/>
      <c r="B359"/>
      <c r="C359"/>
      <c r="D359"/>
      <c r="E359"/>
      <c r="F359"/>
    </row>
    <row r="360" spans="1:6" ht="15" x14ac:dyDescent="0.25">
      <c r="A360"/>
      <c r="B360"/>
      <c r="C360"/>
      <c r="D360"/>
      <c r="E360"/>
      <c r="F360"/>
    </row>
    <row r="361" spans="1:6" ht="15" x14ac:dyDescent="0.25">
      <c r="A361"/>
      <c r="B361"/>
      <c r="C361"/>
      <c r="D361"/>
      <c r="E361"/>
      <c r="F361"/>
    </row>
    <row r="362" spans="1:6" ht="15" x14ac:dyDescent="0.25">
      <c r="A362"/>
      <c r="B362"/>
      <c r="C362"/>
      <c r="D362"/>
      <c r="E362"/>
      <c r="F362"/>
    </row>
    <row r="363" spans="1:6" ht="15" x14ac:dyDescent="0.25">
      <c r="A363"/>
      <c r="B363"/>
      <c r="C363"/>
      <c r="D363"/>
      <c r="E363"/>
      <c r="F363"/>
    </row>
    <row r="364" spans="1:6" ht="15" x14ac:dyDescent="0.25">
      <c r="A364"/>
      <c r="B364"/>
      <c r="C364"/>
      <c r="D364"/>
      <c r="E364"/>
      <c r="F364"/>
    </row>
    <row r="365" spans="1:6" ht="15" x14ac:dyDescent="0.25">
      <c r="A365"/>
      <c r="B365"/>
      <c r="C365"/>
      <c r="D365"/>
      <c r="E365"/>
      <c r="F365"/>
    </row>
    <row r="366" spans="1:6" ht="15" x14ac:dyDescent="0.25">
      <c r="A366"/>
      <c r="B366"/>
      <c r="C366"/>
      <c r="D366"/>
      <c r="E366"/>
      <c r="F366"/>
    </row>
    <row r="367" spans="1:6" ht="15" x14ac:dyDescent="0.25">
      <c r="A367"/>
      <c r="B367"/>
      <c r="C367"/>
      <c r="D367"/>
      <c r="E367"/>
      <c r="F367"/>
    </row>
    <row r="368" spans="1:6" ht="15" x14ac:dyDescent="0.25">
      <c r="A368"/>
      <c r="B368"/>
      <c r="C368"/>
      <c r="D368"/>
      <c r="E368"/>
      <c r="F368"/>
    </row>
    <row r="369" spans="1:6" ht="15" x14ac:dyDescent="0.25">
      <c r="A369"/>
      <c r="B369"/>
      <c r="C369"/>
      <c r="D369"/>
      <c r="E369"/>
      <c r="F369"/>
    </row>
    <row r="370" spans="1:6" ht="15" x14ac:dyDescent="0.25">
      <c r="A370"/>
      <c r="B370"/>
      <c r="C370"/>
      <c r="D370"/>
      <c r="E370"/>
      <c r="F370"/>
    </row>
    <row r="371" spans="1:6" ht="15" x14ac:dyDescent="0.25">
      <c r="A371"/>
      <c r="B371"/>
      <c r="C371"/>
      <c r="D371"/>
      <c r="E371"/>
      <c r="F371"/>
    </row>
    <row r="372" spans="1:6" ht="15" x14ac:dyDescent="0.25">
      <c r="A372"/>
      <c r="B372"/>
      <c r="C372"/>
      <c r="D372"/>
      <c r="E372"/>
      <c r="F372"/>
    </row>
    <row r="373" spans="1:6" ht="15" x14ac:dyDescent="0.25">
      <c r="A373"/>
      <c r="B373"/>
      <c r="C373"/>
      <c r="D373"/>
      <c r="E373"/>
      <c r="F373"/>
    </row>
    <row r="374" spans="1:6" ht="15" x14ac:dyDescent="0.25">
      <c r="A374"/>
      <c r="B374"/>
      <c r="C374"/>
      <c r="D374"/>
      <c r="E374"/>
      <c r="F374"/>
    </row>
    <row r="375" spans="1:6" ht="15" x14ac:dyDescent="0.25">
      <c r="A375"/>
      <c r="B375"/>
      <c r="C375"/>
      <c r="D375"/>
      <c r="E375"/>
      <c r="F375"/>
    </row>
    <row r="376" spans="1:6" ht="15" x14ac:dyDescent="0.25">
      <c r="A376"/>
      <c r="B376"/>
      <c r="C376"/>
      <c r="D376"/>
      <c r="E376"/>
      <c r="F376"/>
    </row>
    <row r="377" spans="1:6" ht="15" x14ac:dyDescent="0.25">
      <c r="A377"/>
      <c r="B377"/>
      <c r="C377"/>
      <c r="D377"/>
      <c r="E377"/>
      <c r="F377"/>
    </row>
    <row r="378" spans="1:6" ht="15" x14ac:dyDescent="0.25">
      <c r="A378"/>
      <c r="B378"/>
      <c r="C378"/>
      <c r="D378"/>
      <c r="E378"/>
      <c r="F378"/>
    </row>
    <row r="379" spans="1:6" ht="15" x14ac:dyDescent="0.25">
      <c r="A379"/>
      <c r="B379"/>
      <c r="C379"/>
      <c r="D379"/>
      <c r="E379"/>
      <c r="F379"/>
    </row>
    <row r="380" spans="1:6" ht="15" x14ac:dyDescent="0.25">
      <c r="A380"/>
      <c r="B380"/>
      <c r="C380"/>
      <c r="D380"/>
      <c r="E380"/>
      <c r="F380"/>
    </row>
    <row r="381" spans="1:6" ht="15" x14ac:dyDescent="0.25">
      <c r="A381"/>
      <c r="B381"/>
      <c r="C381"/>
      <c r="D381"/>
      <c r="E381"/>
      <c r="F381"/>
    </row>
    <row r="382" spans="1:6" ht="15" x14ac:dyDescent="0.25">
      <c r="A382"/>
      <c r="B382"/>
      <c r="C382"/>
      <c r="D382"/>
      <c r="E382"/>
      <c r="F382"/>
    </row>
    <row r="383" spans="1:6" ht="15" x14ac:dyDescent="0.25">
      <c r="A383"/>
      <c r="B383"/>
      <c r="C383"/>
      <c r="D383"/>
      <c r="E383"/>
      <c r="F383"/>
    </row>
    <row r="384" spans="1:6" ht="15" x14ac:dyDescent="0.25">
      <c r="A384"/>
      <c r="B384"/>
      <c r="C384"/>
      <c r="D384"/>
      <c r="E384"/>
      <c r="F384"/>
    </row>
    <row r="385" spans="1:6" ht="15" x14ac:dyDescent="0.25">
      <c r="A385"/>
      <c r="B385"/>
      <c r="C385"/>
      <c r="D385"/>
      <c r="E385"/>
      <c r="F385"/>
    </row>
    <row r="386" spans="1:6" ht="15" x14ac:dyDescent="0.25">
      <c r="A386"/>
      <c r="B386"/>
      <c r="C386"/>
      <c r="D386"/>
      <c r="E386"/>
      <c r="F386"/>
    </row>
    <row r="387" spans="1:6" ht="15" x14ac:dyDescent="0.25">
      <c r="A387"/>
      <c r="B387"/>
      <c r="C387"/>
      <c r="D387"/>
      <c r="E387"/>
      <c r="F387"/>
    </row>
    <row r="388" spans="1:6" ht="15" x14ac:dyDescent="0.25">
      <c r="A388"/>
      <c r="B388"/>
      <c r="C388"/>
      <c r="D388"/>
      <c r="E388"/>
      <c r="F388"/>
    </row>
    <row r="389" spans="1:6" ht="15" x14ac:dyDescent="0.25">
      <c r="A389"/>
      <c r="B389"/>
      <c r="C389"/>
      <c r="D389"/>
      <c r="E389"/>
      <c r="F389"/>
    </row>
    <row r="390" spans="1:6" ht="15" x14ac:dyDescent="0.25">
      <c r="A390"/>
      <c r="B390"/>
      <c r="C390"/>
      <c r="D390"/>
      <c r="E390"/>
      <c r="F390"/>
    </row>
    <row r="391" spans="1:6" ht="15" x14ac:dyDescent="0.25">
      <c r="A391"/>
      <c r="B391"/>
      <c r="C391"/>
      <c r="D391"/>
      <c r="E391"/>
      <c r="F391"/>
    </row>
    <row r="392" spans="1:6" ht="15" x14ac:dyDescent="0.25">
      <c r="A392"/>
      <c r="B392"/>
      <c r="C392"/>
      <c r="D392"/>
      <c r="E392"/>
      <c r="F392"/>
    </row>
    <row r="393" spans="1:6" ht="15" x14ac:dyDescent="0.25">
      <c r="A393"/>
      <c r="B393"/>
      <c r="C393"/>
      <c r="D393"/>
      <c r="E393"/>
      <c r="F393"/>
    </row>
    <row r="394" spans="1:6" ht="15" x14ac:dyDescent="0.25">
      <c r="A394"/>
      <c r="B394"/>
      <c r="C394"/>
      <c r="D394"/>
      <c r="E394"/>
      <c r="F394"/>
    </row>
    <row r="395" spans="1:6" ht="15" x14ac:dyDescent="0.25">
      <c r="A395"/>
      <c r="B395"/>
      <c r="C395"/>
      <c r="D395"/>
      <c r="E395"/>
      <c r="F395"/>
    </row>
    <row r="396" spans="1:6" ht="15" x14ac:dyDescent="0.25">
      <c r="A396"/>
      <c r="B396"/>
      <c r="C396"/>
      <c r="D396"/>
      <c r="E396"/>
      <c r="F396"/>
    </row>
    <row r="397" spans="1:6" ht="15" x14ac:dyDescent="0.25">
      <c r="A397"/>
      <c r="B397"/>
      <c r="C397"/>
      <c r="D397"/>
      <c r="E397"/>
      <c r="F397"/>
    </row>
    <row r="398" spans="1:6" ht="15" x14ac:dyDescent="0.25">
      <c r="A398"/>
      <c r="B398"/>
      <c r="C398"/>
      <c r="D398"/>
      <c r="E398"/>
      <c r="F398"/>
    </row>
    <row r="399" spans="1:6" ht="15" x14ac:dyDescent="0.25">
      <c r="A399"/>
      <c r="B399"/>
      <c r="C399"/>
      <c r="D399"/>
      <c r="E399"/>
      <c r="F399"/>
    </row>
    <row r="400" spans="1:6" ht="15" x14ac:dyDescent="0.25">
      <c r="A400"/>
      <c r="B400"/>
      <c r="C400"/>
      <c r="D400"/>
      <c r="E400"/>
      <c r="F400"/>
    </row>
    <row r="401" spans="1:6" ht="15" x14ac:dyDescent="0.25">
      <c r="A401"/>
      <c r="B401"/>
      <c r="C401"/>
      <c r="D401"/>
      <c r="E401"/>
      <c r="F401"/>
    </row>
    <row r="402" spans="1:6" ht="15" x14ac:dyDescent="0.25">
      <c r="A402"/>
      <c r="B402"/>
      <c r="C402"/>
      <c r="D402"/>
      <c r="E402"/>
      <c r="F402"/>
    </row>
    <row r="403" spans="1:6" ht="15" x14ac:dyDescent="0.25">
      <c r="A403"/>
      <c r="B403"/>
      <c r="C403"/>
      <c r="D403"/>
      <c r="E403"/>
      <c r="F403"/>
    </row>
    <row r="404" spans="1:6" ht="15" x14ac:dyDescent="0.25">
      <c r="A404"/>
      <c r="B404"/>
      <c r="C404"/>
      <c r="D404"/>
      <c r="E404"/>
      <c r="F404"/>
    </row>
    <row r="405" spans="1:6" ht="15" x14ac:dyDescent="0.25">
      <c r="A405"/>
      <c r="B405"/>
      <c r="C405"/>
      <c r="D405"/>
      <c r="E405"/>
      <c r="F405"/>
    </row>
    <row r="406" spans="1:6" ht="15" x14ac:dyDescent="0.25">
      <c r="A406"/>
      <c r="B406"/>
      <c r="C406"/>
      <c r="D406"/>
      <c r="E406"/>
      <c r="F406"/>
    </row>
    <row r="407" spans="1:6" ht="15" x14ac:dyDescent="0.25">
      <c r="A407"/>
      <c r="B407"/>
      <c r="C407"/>
      <c r="D407"/>
      <c r="E407"/>
      <c r="F407"/>
    </row>
    <row r="408" spans="1:6" ht="15" x14ac:dyDescent="0.25">
      <c r="A408"/>
      <c r="B408"/>
      <c r="C408"/>
      <c r="D408"/>
      <c r="E408"/>
      <c r="F408"/>
    </row>
    <row r="409" spans="1:6" ht="15" x14ac:dyDescent="0.25">
      <c r="A409"/>
      <c r="B409"/>
      <c r="C409"/>
      <c r="D409"/>
      <c r="E409"/>
      <c r="F409"/>
    </row>
    <row r="410" spans="1:6" ht="15" x14ac:dyDescent="0.25">
      <c r="A410"/>
      <c r="B410"/>
      <c r="C410"/>
      <c r="D410"/>
      <c r="E410"/>
      <c r="F410"/>
    </row>
    <row r="411" spans="1:6" ht="15" x14ac:dyDescent="0.25">
      <c r="A411"/>
      <c r="B411"/>
      <c r="C411"/>
      <c r="D411"/>
      <c r="E411"/>
      <c r="F411"/>
    </row>
    <row r="412" spans="1:6" ht="15" x14ac:dyDescent="0.25">
      <c r="A412"/>
      <c r="B412"/>
      <c r="C412"/>
      <c r="D412"/>
      <c r="E412"/>
      <c r="F412"/>
    </row>
    <row r="413" spans="1:6" ht="15" x14ac:dyDescent="0.25">
      <c r="A413"/>
      <c r="B413"/>
      <c r="C413"/>
      <c r="D413"/>
      <c r="E413"/>
      <c r="F413"/>
    </row>
    <row r="414" spans="1:6" ht="15" x14ac:dyDescent="0.25">
      <c r="A414"/>
      <c r="B414"/>
      <c r="C414"/>
      <c r="D414"/>
      <c r="E414"/>
      <c r="F414"/>
    </row>
    <row r="415" spans="1:6" ht="15" x14ac:dyDescent="0.25">
      <c r="A415"/>
      <c r="B415"/>
      <c r="C415"/>
      <c r="D415"/>
      <c r="E415"/>
      <c r="F415"/>
    </row>
    <row r="416" spans="1:6" ht="15" x14ac:dyDescent="0.25">
      <c r="A416"/>
      <c r="B416"/>
      <c r="C416"/>
      <c r="D416"/>
      <c r="E416"/>
      <c r="F416"/>
    </row>
    <row r="417" spans="1:6" ht="15" x14ac:dyDescent="0.25">
      <c r="A417"/>
      <c r="B417"/>
      <c r="C417"/>
      <c r="D417"/>
      <c r="E417"/>
      <c r="F417"/>
    </row>
    <row r="418" spans="1:6" ht="15" x14ac:dyDescent="0.25">
      <c r="A418"/>
      <c r="B418"/>
      <c r="C418"/>
      <c r="D418"/>
      <c r="E418"/>
      <c r="F418"/>
    </row>
    <row r="419" spans="1:6" ht="15" x14ac:dyDescent="0.25">
      <c r="A419"/>
      <c r="B419"/>
      <c r="C419"/>
      <c r="D419"/>
      <c r="E419"/>
      <c r="F419"/>
    </row>
    <row r="420" spans="1:6" ht="15" x14ac:dyDescent="0.25">
      <c r="A420"/>
      <c r="B420"/>
      <c r="C420"/>
      <c r="D420"/>
      <c r="E420"/>
      <c r="F420"/>
    </row>
    <row r="421" spans="1:6" ht="15" x14ac:dyDescent="0.25">
      <c r="A421"/>
      <c r="B421"/>
      <c r="C421"/>
      <c r="D421"/>
      <c r="E421"/>
      <c r="F421"/>
    </row>
    <row r="422" spans="1:6" ht="15" x14ac:dyDescent="0.25">
      <c r="A422"/>
      <c r="B422"/>
      <c r="C422"/>
      <c r="D422"/>
      <c r="E422"/>
      <c r="F422"/>
    </row>
    <row r="423" spans="1:6" ht="15" x14ac:dyDescent="0.25">
      <c r="A423"/>
      <c r="B423"/>
      <c r="C423"/>
      <c r="D423"/>
      <c r="E423"/>
      <c r="F423"/>
    </row>
    <row r="424" spans="1:6" ht="15" x14ac:dyDescent="0.25">
      <c r="A424"/>
      <c r="B424"/>
      <c r="C424"/>
      <c r="D424"/>
      <c r="E424"/>
      <c r="F424"/>
    </row>
    <row r="425" spans="1:6" ht="15" x14ac:dyDescent="0.25">
      <c r="A425"/>
      <c r="B425"/>
      <c r="C425"/>
      <c r="D425"/>
      <c r="E425"/>
      <c r="F425"/>
    </row>
    <row r="426" spans="1:6" ht="15" x14ac:dyDescent="0.25">
      <c r="A426"/>
      <c r="B426"/>
      <c r="C426"/>
      <c r="D426"/>
      <c r="E426"/>
      <c r="F426"/>
    </row>
    <row r="427" spans="1:6" ht="15" x14ac:dyDescent="0.25">
      <c r="A427"/>
      <c r="B427"/>
      <c r="C427"/>
      <c r="D427"/>
      <c r="E427"/>
      <c r="F427"/>
    </row>
    <row r="428" spans="1:6" ht="15" x14ac:dyDescent="0.25">
      <c r="A428"/>
      <c r="B428"/>
      <c r="C428"/>
      <c r="D428"/>
      <c r="E428"/>
      <c r="F428"/>
    </row>
    <row r="429" spans="1:6" ht="15" x14ac:dyDescent="0.25">
      <c r="A429"/>
      <c r="B429"/>
      <c r="C429"/>
      <c r="D429"/>
      <c r="E429"/>
      <c r="F429"/>
    </row>
    <row r="430" spans="1:6" ht="15" x14ac:dyDescent="0.25">
      <c r="A430"/>
      <c r="B430"/>
      <c r="C430"/>
      <c r="D430"/>
      <c r="E430"/>
      <c r="F430"/>
    </row>
    <row r="431" spans="1:6" ht="15" x14ac:dyDescent="0.25">
      <c r="A431"/>
      <c r="B431"/>
      <c r="C431"/>
      <c r="D431"/>
      <c r="E431"/>
      <c r="F431"/>
    </row>
    <row r="432" spans="1:6" ht="15" x14ac:dyDescent="0.25">
      <c r="A432"/>
      <c r="B432"/>
      <c r="C432"/>
      <c r="D432"/>
      <c r="E432"/>
      <c r="F432"/>
    </row>
    <row r="433" spans="1:6" ht="15" x14ac:dyDescent="0.25">
      <c r="A433"/>
      <c r="B433"/>
      <c r="C433"/>
      <c r="D433"/>
      <c r="E433"/>
      <c r="F433"/>
    </row>
    <row r="434" spans="1:6" ht="15" x14ac:dyDescent="0.25">
      <c r="A434"/>
      <c r="B434"/>
      <c r="C434"/>
      <c r="D434"/>
      <c r="E434"/>
      <c r="F434"/>
    </row>
    <row r="435" spans="1:6" ht="15" x14ac:dyDescent="0.25">
      <c r="A435"/>
      <c r="B435"/>
      <c r="C435"/>
      <c r="D435"/>
      <c r="E435"/>
      <c r="F435"/>
    </row>
    <row r="436" spans="1:6" ht="15" x14ac:dyDescent="0.25">
      <c r="A436"/>
      <c r="B436"/>
      <c r="C436"/>
      <c r="D436"/>
      <c r="E436"/>
      <c r="F436"/>
    </row>
    <row r="437" spans="1:6" ht="15" x14ac:dyDescent="0.25">
      <c r="A437"/>
      <c r="B437"/>
      <c r="C437"/>
      <c r="D437"/>
      <c r="E437"/>
      <c r="F437"/>
    </row>
    <row r="438" spans="1:6" ht="15" x14ac:dyDescent="0.25">
      <c r="A438"/>
      <c r="B438"/>
      <c r="C438"/>
      <c r="D438"/>
      <c r="E438"/>
      <c r="F438"/>
    </row>
    <row r="439" spans="1:6" ht="15" x14ac:dyDescent="0.25">
      <c r="A439"/>
      <c r="B439"/>
      <c r="C439"/>
      <c r="D439"/>
      <c r="E439"/>
      <c r="F439"/>
    </row>
    <row r="440" spans="1:6" ht="15" x14ac:dyDescent="0.25">
      <c r="A440"/>
      <c r="B440"/>
      <c r="C440"/>
      <c r="D440"/>
      <c r="E440"/>
      <c r="F440"/>
    </row>
    <row r="441" spans="1:6" ht="15" x14ac:dyDescent="0.25">
      <c r="A441"/>
      <c r="B441"/>
      <c r="C441"/>
      <c r="D441"/>
      <c r="E441"/>
      <c r="F441"/>
    </row>
    <row r="442" spans="1:6" ht="15" x14ac:dyDescent="0.25">
      <c r="A442"/>
      <c r="B442"/>
      <c r="C442"/>
      <c r="D442"/>
      <c r="E442"/>
      <c r="F442"/>
    </row>
    <row r="443" spans="1:6" ht="15" x14ac:dyDescent="0.25">
      <c r="A443"/>
      <c r="B443"/>
      <c r="C443"/>
      <c r="D443"/>
      <c r="E443"/>
      <c r="F443"/>
    </row>
    <row r="444" spans="1:6" ht="15" x14ac:dyDescent="0.25">
      <c r="A444"/>
      <c r="B444"/>
      <c r="C444"/>
      <c r="D444"/>
      <c r="E444"/>
      <c r="F444"/>
    </row>
    <row r="445" spans="1:6" ht="15" x14ac:dyDescent="0.25">
      <c r="A445"/>
      <c r="B445"/>
      <c r="C445"/>
      <c r="D445"/>
      <c r="E445"/>
      <c r="F445"/>
    </row>
    <row r="446" spans="1:6" ht="15" x14ac:dyDescent="0.25">
      <c r="A446"/>
      <c r="B446"/>
      <c r="C446"/>
      <c r="D446"/>
      <c r="E446"/>
      <c r="F446"/>
    </row>
    <row r="447" spans="1:6" ht="15" x14ac:dyDescent="0.25">
      <c r="A447"/>
      <c r="B447"/>
      <c r="C447"/>
      <c r="D447"/>
      <c r="E447"/>
      <c r="F447"/>
    </row>
    <row r="448" spans="1:6" ht="15" x14ac:dyDescent="0.25">
      <c r="A448"/>
      <c r="B448"/>
      <c r="C448"/>
      <c r="D448"/>
      <c r="E448"/>
      <c r="F448"/>
    </row>
    <row r="449" spans="1:6" ht="15" x14ac:dyDescent="0.25">
      <c r="A449"/>
      <c r="B449"/>
      <c r="C449"/>
      <c r="D449"/>
      <c r="E449"/>
      <c r="F449"/>
    </row>
    <row r="450" spans="1:6" ht="15" x14ac:dyDescent="0.25">
      <c r="A450"/>
      <c r="B450"/>
      <c r="C450"/>
      <c r="D450"/>
      <c r="E450"/>
      <c r="F450"/>
    </row>
    <row r="451" spans="1:6" ht="15" x14ac:dyDescent="0.25">
      <c r="A451"/>
      <c r="B451"/>
      <c r="C451"/>
      <c r="D451"/>
      <c r="E451"/>
      <c r="F451"/>
    </row>
    <row r="452" spans="1:6" ht="15" x14ac:dyDescent="0.25">
      <c r="A452"/>
      <c r="B452"/>
      <c r="C452"/>
      <c r="D452"/>
      <c r="E452"/>
      <c r="F452"/>
    </row>
    <row r="453" spans="1:6" ht="15" x14ac:dyDescent="0.25">
      <c r="A453"/>
      <c r="B453"/>
      <c r="C453"/>
      <c r="D453"/>
      <c r="E453"/>
      <c r="F453"/>
    </row>
    <row r="454" spans="1:6" ht="15" x14ac:dyDescent="0.25">
      <c r="A454"/>
      <c r="B454"/>
      <c r="C454"/>
      <c r="D454"/>
      <c r="E454"/>
      <c r="F454"/>
    </row>
    <row r="455" spans="1:6" ht="15" x14ac:dyDescent="0.25">
      <c r="A455"/>
      <c r="B455"/>
      <c r="C455"/>
      <c r="D455"/>
      <c r="E455"/>
      <c r="F455"/>
    </row>
    <row r="456" spans="1:6" ht="15" x14ac:dyDescent="0.25">
      <c r="A456"/>
      <c r="B456"/>
      <c r="C456"/>
      <c r="D456"/>
      <c r="E456"/>
      <c r="F456"/>
    </row>
    <row r="457" spans="1:6" ht="15" x14ac:dyDescent="0.25">
      <c r="A457"/>
      <c r="B457"/>
      <c r="C457"/>
      <c r="D457"/>
      <c r="E457"/>
      <c r="F457"/>
    </row>
    <row r="458" spans="1:6" ht="15" x14ac:dyDescent="0.25">
      <c r="A458"/>
      <c r="B458"/>
      <c r="C458"/>
      <c r="D458"/>
      <c r="E458"/>
      <c r="F458"/>
    </row>
    <row r="459" spans="1:6" ht="15" x14ac:dyDescent="0.25">
      <c r="A459"/>
      <c r="B459"/>
      <c r="C459"/>
      <c r="D459"/>
      <c r="E459"/>
      <c r="F459"/>
    </row>
    <row r="460" spans="1:6" ht="15" x14ac:dyDescent="0.25">
      <c r="A460"/>
      <c r="B460"/>
      <c r="C460"/>
      <c r="D460"/>
      <c r="E460"/>
      <c r="F460"/>
    </row>
    <row r="461" spans="1:6" ht="15" x14ac:dyDescent="0.25">
      <c r="A461"/>
      <c r="B461"/>
      <c r="C461"/>
      <c r="D461"/>
      <c r="E461"/>
      <c r="F461"/>
    </row>
    <row r="462" spans="1:6" ht="15" x14ac:dyDescent="0.25">
      <c r="A462"/>
      <c r="B462"/>
      <c r="C462"/>
      <c r="D462"/>
      <c r="E462"/>
      <c r="F462"/>
    </row>
    <row r="463" spans="1:6" ht="15" x14ac:dyDescent="0.25">
      <c r="A463"/>
      <c r="B463"/>
      <c r="C463"/>
      <c r="D463"/>
      <c r="E463"/>
      <c r="F463"/>
    </row>
    <row r="464" spans="1:6" ht="15" x14ac:dyDescent="0.25">
      <c r="A464"/>
      <c r="B464"/>
      <c r="C464"/>
      <c r="D464"/>
      <c r="E464"/>
      <c r="F464"/>
    </row>
    <row r="465" spans="1:6" ht="15" x14ac:dyDescent="0.25">
      <c r="A465"/>
      <c r="B465"/>
      <c r="C465"/>
      <c r="D465"/>
      <c r="E465"/>
      <c r="F465"/>
    </row>
    <row r="466" spans="1:6" ht="15" x14ac:dyDescent="0.25">
      <c r="A466"/>
      <c r="B466"/>
      <c r="C466"/>
      <c r="D466"/>
      <c r="E466"/>
      <c r="F466"/>
    </row>
    <row r="467" spans="1:6" ht="15" x14ac:dyDescent="0.25">
      <c r="A467"/>
      <c r="B467"/>
      <c r="C467"/>
      <c r="D467"/>
      <c r="E467"/>
      <c r="F467"/>
    </row>
    <row r="468" spans="1:6" ht="15" x14ac:dyDescent="0.25">
      <c r="A468"/>
      <c r="B468"/>
      <c r="C468"/>
      <c r="D468"/>
      <c r="E468"/>
      <c r="F468"/>
    </row>
    <row r="469" spans="1:6" ht="15" x14ac:dyDescent="0.25">
      <c r="A469"/>
      <c r="B469"/>
      <c r="C469"/>
      <c r="D469"/>
      <c r="E469"/>
      <c r="F469"/>
    </row>
    <row r="470" spans="1:6" ht="15" x14ac:dyDescent="0.25">
      <c r="A470"/>
      <c r="B470"/>
      <c r="C470"/>
      <c r="D470"/>
      <c r="E470"/>
      <c r="F470"/>
    </row>
    <row r="471" spans="1:6" ht="15" x14ac:dyDescent="0.25">
      <c r="A471"/>
      <c r="B471"/>
      <c r="C471"/>
      <c r="D471"/>
      <c r="E471"/>
      <c r="F471"/>
    </row>
    <row r="472" spans="1:6" ht="15" x14ac:dyDescent="0.25">
      <c r="A472"/>
      <c r="B472"/>
      <c r="C472"/>
      <c r="D472"/>
      <c r="E472"/>
      <c r="F472"/>
    </row>
    <row r="473" spans="1:6" ht="15" x14ac:dyDescent="0.25">
      <c r="A473"/>
      <c r="B473"/>
      <c r="C473"/>
      <c r="D473"/>
      <c r="E473"/>
      <c r="F473"/>
    </row>
    <row r="474" spans="1:6" ht="15" x14ac:dyDescent="0.25">
      <c r="A474"/>
      <c r="B474"/>
      <c r="C474"/>
      <c r="D474"/>
      <c r="E474"/>
      <c r="F474"/>
    </row>
    <row r="475" spans="1:6" ht="15" x14ac:dyDescent="0.25">
      <c r="A475"/>
      <c r="B475"/>
      <c r="C475"/>
      <c r="D475"/>
      <c r="E475"/>
      <c r="F475"/>
    </row>
    <row r="476" spans="1:6" ht="15" x14ac:dyDescent="0.25">
      <c r="A476"/>
      <c r="B476"/>
      <c r="C476"/>
      <c r="D476"/>
      <c r="E476"/>
      <c r="F476"/>
    </row>
    <row r="477" spans="1:6" ht="15" x14ac:dyDescent="0.25">
      <c r="A477"/>
      <c r="B477"/>
      <c r="C477"/>
      <c r="D477"/>
      <c r="E477"/>
      <c r="F477"/>
    </row>
    <row r="478" spans="1:6" ht="15" x14ac:dyDescent="0.25">
      <c r="A478"/>
      <c r="B478"/>
      <c r="C478"/>
      <c r="D478"/>
      <c r="E478"/>
      <c r="F478"/>
    </row>
    <row r="479" spans="1:6" ht="15" x14ac:dyDescent="0.25">
      <c r="A479"/>
      <c r="B479"/>
      <c r="C479"/>
      <c r="D479"/>
      <c r="E479"/>
      <c r="F479"/>
    </row>
    <row r="480" spans="1:6" ht="15" x14ac:dyDescent="0.25">
      <c r="A480"/>
      <c r="B480"/>
      <c r="C480"/>
      <c r="D480"/>
      <c r="E480"/>
      <c r="F480"/>
    </row>
    <row r="481" spans="1:6" ht="15" x14ac:dyDescent="0.25">
      <c r="A481"/>
      <c r="B481"/>
      <c r="C481"/>
      <c r="D481"/>
      <c r="E481"/>
      <c r="F481"/>
    </row>
    <row r="482" spans="1:6" ht="15" x14ac:dyDescent="0.25">
      <c r="A482"/>
      <c r="B482"/>
      <c r="C482"/>
      <c r="D482"/>
      <c r="E482"/>
      <c r="F482"/>
    </row>
    <row r="483" spans="1:6" ht="15" x14ac:dyDescent="0.25">
      <c r="A483"/>
      <c r="B483"/>
      <c r="C483"/>
      <c r="D483"/>
      <c r="E483"/>
      <c r="F483"/>
    </row>
    <row r="484" spans="1:6" ht="15" x14ac:dyDescent="0.25">
      <c r="A484"/>
      <c r="B484"/>
      <c r="C484"/>
      <c r="D484"/>
      <c r="E484"/>
      <c r="F484"/>
    </row>
    <row r="485" spans="1:6" ht="15" x14ac:dyDescent="0.25">
      <c r="A485"/>
      <c r="B485"/>
      <c r="C485"/>
      <c r="D485"/>
      <c r="E485"/>
      <c r="F485"/>
    </row>
    <row r="486" spans="1:6" ht="15" x14ac:dyDescent="0.25">
      <c r="A486"/>
      <c r="B486"/>
      <c r="C486"/>
      <c r="D486"/>
      <c r="E486"/>
      <c r="F486"/>
    </row>
    <row r="487" spans="1:6" ht="15" x14ac:dyDescent="0.25">
      <c r="A487"/>
      <c r="B487"/>
      <c r="C487"/>
      <c r="D487"/>
      <c r="E487"/>
      <c r="F487"/>
    </row>
    <row r="488" spans="1:6" ht="15" x14ac:dyDescent="0.25">
      <c r="A488"/>
      <c r="B488"/>
      <c r="C488"/>
      <c r="D488"/>
      <c r="E488"/>
      <c r="F488"/>
    </row>
    <row r="489" spans="1:6" ht="15" x14ac:dyDescent="0.25">
      <c r="A489"/>
      <c r="B489"/>
      <c r="C489"/>
      <c r="D489"/>
      <c r="E489"/>
      <c r="F489"/>
    </row>
    <row r="490" spans="1:6" ht="15" x14ac:dyDescent="0.25">
      <c r="A490"/>
      <c r="B490"/>
      <c r="C490"/>
      <c r="D490"/>
      <c r="E490"/>
      <c r="F490"/>
    </row>
    <row r="491" spans="1:6" ht="15" x14ac:dyDescent="0.25">
      <c r="A491"/>
      <c r="B491"/>
      <c r="C491"/>
      <c r="D491"/>
      <c r="E491"/>
      <c r="F491"/>
    </row>
    <row r="492" spans="1:6" ht="15" x14ac:dyDescent="0.25">
      <c r="A492"/>
      <c r="B492"/>
      <c r="C492"/>
      <c r="D492"/>
      <c r="E492"/>
      <c r="F492"/>
    </row>
    <row r="493" spans="1:6" ht="15" x14ac:dyDescent="0.25">
      <c r="A493"/>
      <c r="B493"/>
      <c r="C493"/>
      <c r="D493"/>
      <c r="E493"/>
      <c r="F493"/>
    </row>
    <row r="494" spans="1:6" ht="15" x14ac:dyDescent="0.25">
      <c r="A494"/>
      <c r="B494"/>
      <c r="C494"/>
      <c r="D494"/>
      <c r="E494"/>
      <c r="F494"/>
    </row>
    <row r="495" spans="1:6" ht="15" x14ac:dyDescent="0.25">
      <c r="A495"/>
      <c r="B495"/>
      <c r="C495"/>
      <c r="D495"/>
      <c r="E495"/>
      <c r="F495"/>
    </row>
    <row r="496" spans="1:6" ht="15" x14ac:dyDescent="0.25">
      <c r="A496"/>
      <c r="B496"/>
      <c r="C496"/>
      <c r="D496"/>
      <c r="E496"/>
      <c r="F496"/>
    </row>
    <row r="497" spans="1:6" ht="15" x14ac:dyDescent="0.25">
      <c r="A497"/>
      <c r="B497"/>
      <c r="C497"/>
      <c r="D497"/>
      <c r="E497"/>
      <c r="F497"/>
    </row>
    <row r="498" spans="1:6" ht="15" x14ac:dyDescent="0.25">
      <c r="A498"/>
      <c r="B498"/>
      <c r="C498"/>
      <c r="D498"/>
      <c r="E498"/>
      <c r="F498"/>
    </row>
    <row r="499" spans="1:6" ht="15" x14ac:dyDescent="0.25">
      <c r="A499"/>
      <c r="B499"/>
      <c r="C499"/>
      <c r="D499"/>
      <c r="E499"/>
      <c r="F499"/>
    </row>
    <row r="500" spans="1:6" ht="15" x14ac:dyDescent="0.25">
      <c r="A500"/>
      <c r="B500"/>
      <c r="C500"/>
      <c r="D500"/>
      <c r="E500"/>
      <c r="F500"/>
    </row>
    <row r="501" spans="1:6" ht="15" x14ac:dyDescent="0.25">
      <c r="A501"/>
      <c r="B501"/>
      <c r="C501"/>
      <c r="D501"/>
      <c r="E501"/>
      <c r="F501"/>
    </row>
    <row r="502" spans="1:6" ht="15" x14ac:dyDescent="0.25">
      <c r="A502"/>
      <c r="B502"/>
      <c r="C502"/>
      <c r="D502"/>
      <c r="E502"/>
      <c r="F502"/>
    </row>
    <row r="503" spans="1:6" ht="15" x14ac:dyDescent="0.25">
      <c r="A503"/>
      <c r="B503"/>
      <c r="C503"/>
      <c r="D503"/>
      <c r="E503"/>
      <c r="F503"/>
    </row>
    <row r="504" spans="1:6" ht="15" x14ac:dyDescent="0.25">
      <c r="A504"/>
      <c r="B504"/>
      <c r="C504"/>
      <c r="D504"/>
      <c r="E504"/>
      <c r="F504"/>
    </row>
    <row r="505" spans="1:6" ht="15" x14ac:dyDescent="0.25">
      <c r="A505"/>
      <c r="B505"/>
      <c r="C505"/>
      <c r="D505"/>
      <c r="E505"/>
      <c r="F505"/>
    </row>
    <row r="506" spans="1:6" ht="15" x14ac:dyDescent="0.25">
      <c r="A506"/>
      <c r="B506"/>
      <c r="C506"/>
      <c r="D506"/>
      <c r="E506"/>
      <c r="F506"/>
    </row>
    <row r="507" spans="1:6" ht="15" x14ac:dyDescent="0.25">
      <c r="A507"/>
      <c r="B507"/>
      <c r="C507"/>
      <c r="D507"/>
      <c r="E507"/>
      <c r="F507"/>
    </row>
    <row r="508" spans="1:6" ht="15" x14ac:dyDescent="0.25">
      <c r="A508"/>
      <c r="B508"/>
      <c r="C508"/>
      <c r="D508"/>
      <c r="E508"/>
      <c r="F508"/>
    </row>
    <row r="509" spans="1:6" ht="15" x14ac:dyDescent="0.25">
      <c r="A509"/>
      <c r="B509"/>
      <c r="C509"/>
      <c r="D509"/>
      <c r="E509"/>
      <c r="F509"/>
    </row>
    <row r="510" spans="1:6" ht="15" x14ac:dyDescent="0.25">
      <c r="A510"/>
      <c r="B510"/>
      <c r="C510"/>
      <c r="D510"/>
      <c r="E510"/>
      <c r="F510"/>
    </row>
    <row r="511" spans="1:6" ht="15" x14ac:dyDescent="0.25">
      <c r="A511"/>
      <c r="B511"/>
      <c r="C511"/>
      <c r="D511"/>
      <c r="E511"/>
      <c r="F511"/>
    </row>
    <row r="512" spans="1:6" ht="15" x14ac:dyDescent="0.25">
      <c r="A512"/>
      <c r="B512"/>
      <c r="C512"/>
      <c r="D512"/>
      <c r="E512"/>
      <c r="F512"/>
    </row>
    <row r="513" spans="1:6" ht="15" x14ac:dyDescent="0.25">
      <c r="A513"/>
      <c r="B513"/>
      <c r="C513"/>
      <c r="D513"/>
      <c r="E513"/>
      <c r="F513"/>
    </row>
    <row r="514" spans="1:6" ht="15" x14ac:dyDescent="0.25">
      <c r="A514"/>
      <c r="B514"/>
      <c r="C514"/>
      <c r="D514"/>
      <c r="E514"/>
      <c r="F514"/>
    </row>
    <row r="515" spans="1:6" ht="15" x14ac:dyDescent="0.25">
      <c r="A515"/>
      <c r="B515"/>
      <c r="C515"/>
      <c r="D515"/>
      <c r="E515"/>
      <c r="F515"/>
    </row>
    <row r="516" spans="1:6" ht="15" x14ac:dyDescent="0.25">
      <c r="A516"/>
      <c r="B516"/>
      <c r="C516"/>
      <c r="D516"/>
      <c r="E516"/>
      <c r="F516"/>
    </row>
    <row r="517" spans="1:6" ht="15" x14ac:dyDescent="0.25">
      <c r="A517"/>
      <c r="B517"/>
      <c r="C517"/>
      <c r="D517"/>
      <c r="E517"/>
      <c r="F517"/>
    </row>
    <row r="518" spans="1:6" ht="15" x14ac:dyDescent="0.25">
      <c r="A518"/>
      <c r="B518"/>
      <c r="C518"/>
      <c r="D518"/>
      <c r="E518"/>
      <c r="F518"/>
    </row>
    <row r="519" spans="1:6" ht="15" x14ac:dyDescent="0.25">
      <c r="A519"/>
      <c r="B519"/>
      <c r="C519"/>
      <c r="D519"/>
      <c r="E519"/>
      <c r="F519"/>
    </row>
    <row r="520" spans="1:6" ht="15" x14ac:dyDescent="0.25">
      <c r="A520"/>
      <c r="B520"/>
      <c r="C520"/>
      <c r="D520"/>
      <c r="E520"/>
      <c r="F520"/>
    </row>
    <row r="521" spans="1:6" ht="15" x14ac:dyDescent="0.25">
      <c r="A521"/>
      <c r="B521"/>
      <c r="C521"/>
      <c r="D521"/>
      <c r="E521"/>
      <c r="F521"/>
    </row>
    <row r="522" spans="1:6" ht="15" x14ac:dyDescent="0.25">
      <c r="A522"/>
      <c r="B522"/>
      <c r="C522"/>
      <c r="D522"/>
      <c r="E522"/>
      <c r="F522"/>
    </row>
    <row r="523" spans="1:6" ht="15" x14ac:dyDescent="0.25">
      <c r="A523"/>
      <c r="B523"/>
      <c r="C523"/>
      <c r="D523"/>
      <c r="E523"/>
      <c r="F523"/>
    </row>
    <row r="524" spans="1:6" ht="15" x14ac:dyDescent="0.25">
      <c r="A524"/>
      <c r="B524"/>
      <c r="C524"/>
      <c r="D524"/>
      <c r="E524"/>
      <c r="F524"/>
    </row>
    <row r="525" spans="1:6" ht="15" x14ac:dyDescent="0.25">
      <c r="A525"/>
      <c r="B525"/>
      <c r="C525"/>
      <c r="D525"/>
      <c r="E525"/>
      <c r="F525"/>
    </row>
    <row r="526" spans="1:6" ht="15" x14ac:dyDescent="0.25">
      <c r="A526"/>
      <c r="B526"/>
      <c r="C526"/>
      <c r="D526"/>
      <c r="E526"/>
      <c r="F526"/>
    </row>
    <row r="527" spans="1:6" ht="15" x14ac:dyDescent="0.25">
      <c r="A527"/>
      <c r="B527"/>
      <c r="C527"/>
      <c r="D527"/>
      <c r="E527"/>
      <c r="F527"/>
    </row>
    <row r="528" spans="1:6" ht="15" x14ac:dyDescent="0.25">
      <c r="A528"/>
      <c r="B528"/>
      <c r="C528"/>
      <c r="D528"/>
      <c r="E528"/>
      <c r="F528"/>
    </row>
    <row r="529" spans="1:6" ht="15" x14ac:dyDescent="0.25">
      <c r="A529"/>
      <c r="B529"/>
      <c r="C529"/>
      <c r="D529"/>
      <c r="E529"/>
      <c r="F529"/>
    </row>
    <row r="530" spans="1:6" ht="15" x14ac:dyDescent="0.25">
      <c r="A530"/>
      <c r="B530"/>
      <c r="C530"/>
      <c r="D530"/>
      <c r="E530"/>
      <c r="F530"/>
    </row>
    <row r="531" spans="1:6" ht="15" x14ac:dyDescent="0.25">
      <c r="A531"/>
      <c r="B531"/>
      <c r="C531"/>
      <c r="D531"/>
      <c r="E531"/>
      <c r="F531"/>
    </row>
    <row r="532" spans="1:6" ht="15" x14ac:dyDescent="0.25">
      <c r="A532"/>
      <c r="B532"/>
      <c r="C532"/>
      <c r="D532"/>
      <c r="E532"/>
      <c r="F532"/>
    </row>
    <row r="533" spans="1:6" ht="15" x14ac:dyDescent="0.25">
      <c r="A533"/>
      <c r="B533"/>
      <c r="C533"/>
      <c r="D533"/>
      <c r="E533"/>
      <c r="F533"/>
    </row>
    <row r="534" spans="1:6" ht="15" x14ac:dyDescent="0.25">
      <c r="A534"/>
      <c r="B534"/>
      <c r="C534"/>
      <c r="D534"/>
      <c r="E534"/>
      <c r="F534"/>
    </row>
    <row r="535" spans="1:6" ht="15" x14ac:dyDescent="0.25">
      <c r="A535"/>
      <c r="B535"/>
      <c r="C535"/>
      <c r="D535"/>
      <c r="E535"/>
      <c r="F535"/>
    </row>
    <row r="536" spans="1:6" ht="15" x14ac:dyDescent="0.25">
      <c r="A536"/>
      <c r="B536"/>
      <c r="C536"/>
      <c r="D536"/>
      <c r="E536"/>
      <c r="F536"/>
    </row>
    <row r="537" spans="1:6" ht="15" x14ac:dyDescent="0.25">
      <c r="A537"/>
      <c r="B537"/>
      <c r="C537"/>
      <c r="D537"/>
      <c r="E537"/>
      <c r="F537"/>
    </row>
    <row r="538" spans="1:6" ht="15" x14ac:dyDescent="0.25">
      <c r="A538"/>
      <c r="B538"/>
      <c r="C538"/>
      <c r="D538"/>
      <c r="E538"/>
      <c r="F538"/>
    </row>
    <row r="539" spans="1:6" ht="15" x14ac:dyDescent="0.25">
      <c r="A539"/>
      <c r="B539"/>
      <c r="C539"/>
      <c r="D539"/>
      <c r="E539"/>
      <c r="F539"/>
    </row>
    <row r="540" spans="1:6" ht="15" x14ac:dyDescent="0.25">
      <c r="A540"/>
      <c r="B540"/>
      <c r="C540"/>
      <c r="D540"/>
      <c r="E540"/>
      <c r="F540"/>
    </row>
    <row r="541" spans="1:6" ht="15" x14ac:dyDescent="0.25">
      <c r="A541"/>
      <c r="B541"/>
      <c r="C541"/>
      <c r="D541"/>
      <c r="E541"/>
      <c r="F541"/>
    </row>
    <row r="542" spans="1:6" ht="15" x14ac:dyDescent="0.25">
      <c r="A542"/>
      <c r="B542"/>
      <c r="C542"/>
      <c r="D542"/>
      <c r="E542"/>
      <c r="F542"/>
    </row>
    <row r="543" spans="1:6" ht="15" x14ac:dyDescent="0.25">
      <c r="A543"/>
      <c r="B543"/>
      <c r="C543"/>
      <c r="D543"/>
      <c r="E543"/>
      <c r="F543"/>
    </row>
    <row r="544" spans="1:6" ht="15" x14ac:dyDescent="0.25">
      <c r="A544"/>
      <c r="B544"/>
      <c r="C544"/>
      <c r="D544"/>
      <c r="E544"/>
      <c r="F544"/>
    </row>
    <row r="545" spans="1:6" ht="15" x14ac:dyDescent="0.25">
      <c r="A545"/>
      <c r="B545"/>
      <c r="C545"/>
      <c r="D545"/>
      <c r="E545"/>
      <c r="F545"/>
    </row>
    <row r="546" spans="1:6" ht="15" x14ac:dyDescent="0.25">
      <c r="A546"/>
      <c r="B546"/>
      <c r="C546"/>
      <c r="D546"/>
      <c r="E546"/>
      <c r="F546"/>
    </row>
    <row r="547" spans="1:6" ht="15" x14ac:dyDescent="0.25">
      <c r="A547"/>
      <c r="B547"/>
      <c r="C547"/>
      <c r="D547"/>
      <c r="E547"/>
      <c r="F547"/>
    </row>
    <row r="548" spans="1:6" ht="15" x14ac:dyDescent="0.25">
      <c r="A548"/>
      <c r="B548"/>
      <c r="C548"/>
      <c r="D548"/>
      <c r="E548"/>
      <c r="F548"/>
    </row>
    <row r="549" spans="1:6" ht="15" x14ac:dyDescent="0.25">
      <c r="A549"/>
      <c r="B549"/>
      <c r="C549"/>
      <c r="D549"/>
      <c r="E549"/>
      <c r="F549"/>
    </row>
    <row r="550" spans="1:6" ht="15" x14ac:dyDescent="0.25">
      <c r="A550"/>
      <c r="B550"/>
      <c r="C550"/>
      <c r="D550"/>
      <c r="E550"/>
      <c r="F550"/>
    </row>
    <row r="551" spans="1:6" ht="15" x14ac:dyDescent="0.25">
      <c r="A551"/>
      <c r="B551"/>
      <c r="C551"/>
      <c r="D551"/>
      <c r="E551"/>
      <c r="F551"/>
    </row>
    <row r="552" spans="1:6" ht="15" x14ac:dyDescent="0.25">
      <c r="A552"/>
      <c r="B552"/>
      <c r="C552"/>
      <c r="D552"/>
      <c r="E552"/>
      <c r="F552"/>
    </row>
    <row r="553" spans="1:6" ht="15" x14ac:dyDescent="0.25">
      <c r="A553"/>
      <c r="B553"/>
      <c r="C553"/>
      <c r="D553"/>
      <c r="E553"/>
      <c r="F553"/>
    </row>
    <row r="554" spans="1:6" ht="15" x14ac:dyDescent="0.25">
      <c r="A554"/>
      <c r="B554"/>
      <c r="C554"/>
      <c r="D554"/>
      <c r="E554"/>
      <c r="F554"/>
    </row>
    <row r="555" spans="1:6" ht="15" x14ac:dyDescent="0.25">
      <c r="A555"/>
      <c r="B555"/>
      <c r="C555"/>
      <c r="D555"/>
      <c r="E555"/>
      <c r="F555"/>
    </row>
    <row r="556" spans="1:6" ht="15" x14ac:dyDescent="0.25">
      <c r="A556"/>
      <c r="B556"/>
      <c r="C556"/>
      <c r="D556"/>
      <c r="E556"/>
      <c r="F556"/>
    </row>
    <row r="557" spans="1:6" ht="15" x14ac:dyDescent="0.25">
      <c r="A557"/>
      <c r="B557"/>
      <c r="C557"/>
      <c r="D557"/>
      <c r="E557"/>
      <c r="F557"/>
    </row>
    <row r="558" spans="1:6" ht="15" x14ac:dyDescent="0.25">
      <c r="A558"/>
      <c r="B558"/>
      <c r="C558"/>
      <c r="D558"/>
      <c r="E558"/>
      <c r="F558"/>
    </row>
    <row r="559" spans="1:6" ht="15" x14ac:dyDescent="0.25">
      <c r="A559"/>
      <c r="B559"/>
      <c r="C559"/>
      <c r="D559"/>
      <c r="E559"/>
      <c r="F559"/>
    </row>
    <row r="560" spans="1:6" ht="15" x14ac:dyDescent="0.25">
      <c r="A560"/>
      <c r="B560"/>
      <c r="C560"/>
      <c r="D560"/>
      <c r="E560"/>
      <c r="F560"/>
    </row>
    <row r="561" spans="1:6" ht="15" x14ac:dyDescent="0.25">
      <c r="A561"/>
      <c r="B561"/>
      <c r="C561"/>
      <c r="D561"/>
      <c r="E561"/>
      <c r="F561"/>
    </row>
    <row r="562" spans="1:6" ht="15" x14ac:dyDescent="0.25">
      <c r="A562"/>
      <c r="B562"/>
      <c r="C562"/>
      <c r="D562"/>
      <c r="E562"/>
      <c r="F562"/>
    </row>
    <row r="563" spans="1:6" ht="15" x14ac:dyDescent="0.25">
      <c r="A563"/>
      <c r="B563"/>
      <c r="C563"/>
      <c r="D563"/>
      <c r="E563"/>
      <c r="F563"/>
    </row>
    <row r="564" spans="1:6" ht="15" x14ac:dyDescent="0.25">
      <c r="A564"/>
      <c r="B564"/>
      <c r="C564"/>
      <c r="D564"/>
      <c r="E564"/>
      <c r="F564"/>
    </row>
    <row r="565" spans="1:6" ht="15" x14ac:dyDescent="0.25">
      <c r="A565"/>
      <c r="B565"/>
      <c r="C565"/>
      <c r="D565"/>
      <c r="E565"/>
      <c r="F565"/>
    </row>
    <row r="566" spans="1:6" ht="15" x14ac:dyDescent="0.25">
      <c r="A566"/>
      <c r="B566"/>
      <c r="C566"/>
      <c r="D566"/>
      <c r="E566"/>
      <c r="F566"/>
    </row>
    <row r="567" spans="1:6" ht="15" x14ac:dyDescent="0.25">
      <c r="A567"/>
      <c r="B567"/>
      <c r="C567"/>
      <c r="D567"/>
      <c r="E567"/>
      <c r="F567"/>
    </row>
    <row r="568" spans="1:6" ht="15" x14ac:dyDescent="0.25">
      <c r="A568"/>
      <c r="B568"/>
      <c r="C568"/>
      <c r="D568"/>
      <c r="E568"/>
      <c r="F568"/>
    </row>
    <row r="569" spans="1:6" ht="15" x14ac:dyDescent="0.25">
      <c r="A569"/>
      <c r="B569"/>
      <c r="C569"/>
      <c r="D569"/>
      <c r="E569"/>
      <c r="F569"/>
    </row>
    <row r="570" spans="1:6" ht="15" x14ac:dyDescent="0.25">
      <c r="A570"/>
      <c r="B570"/>
      <c r="C570"/>
      <c r="D570"/>
      <c r="E570"/>
      <c r="F570"/>
    </row>
    <row r="571" spans="1:6" ht="15" x14ac:dyDescent="0.25">
      <c r="A571"/>
      <c r="B571"/>
      <c r="C571"/>
      <c r="D571"/>
      <c r="E571"/>
      <c r="F571"/>
    </row>
    <row r="572" spans="1:6" ht="15" x14ac:dyDescent="0.25">
      <c r="A572"/>
      <c r="B572"/>
      <c r="C572"/>
      <c r="D572"/>
      <c r="E572"/>
      <c r="F572"/>
    </row>
    <row r="573" spans="1:6" ht="15" x14ac:dyDescent="0.25">
      <c r="A573"/>
      <c r="B573"/>
      <c r="C573"/>
      <c r="D573"/>
      <c r="E573"/>
      <c r="F573"/>
    </row>
    <row r="574" spans="1:6" ht="15" x14ac:dyDescent="0.25">
      <c r="A574"/>
      <c r="B574"/>
      <c r="C574"/>
      <c r="D574"/>
      <c r="E574"/>
      <c r="F574"/>
    </row>
    <row r="575" spans="1:6" ht="15" x14ac:dyDescent="0.25">
      <c r="A575"/>
      <c r="B575"/>
      <c r="C575"/>
      <c r="D575"/>
      <c r="E575"/>
      <c r="F575"/>
    </row>
    <row r="576" spans="1:6" ht="15" x14ac:dyDescent="0.25">
      <c r="A576"/>
      <c r="B576"/>
      <c r="C576"/>
      <c r="D576"/>
      <c r="E576"/>
      <c r="F576"/>
    </row>
    <row r="577" spans="1:6" ht="15" x14ac:dyDescent="0.25">
      <c r="A577"/>
      <c r="B577"/>
      <c r="C577"/>
      <c r="D577"/>
      <c r="E577"/>
      <c r="F577"/>
    </row>
    <row r="578" spans="1:6" ht="15" x14ac:dyDescent="0.25">
      <c r="A578"/>
      <c r="B578"/>
      <c r="C578"/>
      <c r="D578"/>
      <c r="E578"/>
      <c r="F578"/>
    </row>
    <row r="579" spans="1:6" ht="15" x14ac:dyDescent="0.25">
      <c r="A579"/>
      <c r="B579"/>
      <c r="C579"/>
      <c r="D579"/>
      <c r="E579"/>
      <c r="F579"/>
    </row>
    <row r="580" spans="1:6" ht="15" x14ac:dyDescent="0.25">
      <c r="A580"/>
      <c r="B580"/>
      <c r="C580"/>
      <c r="D580"/>
      <c r="E580"/>
      <c r="F580"/>
    </row>
    <row r="581" spans="1:6" ht="15" x14ac:dyDescent="0.25">
      <c r="A581"/>
      <c r="B581"/>
      <c r="C581"/>
      <c r="D581"/>
      <c r="E581"/>
      <c r="F581"/>
    </row>
    <row r="582" spans="1:6" ht="15" x14ac:dyDescent="0.25">
      <c r="A582"/>
      <c r="B582"/>
      <c r="C582"/>
      <c r="D582"/>
      <c r="E582"/>
      <c r="F582"/>
    </row>
    <row r="583" spans="1:6" ht="15" x14ac:dyDescent="0.25">
      <c r="A583"/>
      <c r="B583"/>
      <c r="C583"/>
      <c r="D583"/>
      <c r="E583"/>
      <c r="F583"/>
    </row>
    <row r="584" spans="1:6" ht="15" x14ac:dyDescent="0.25">
      <c r="A584"/>
      <c r="B584"/>
      <c r="C584"/>
      <c r="D584"/>
      <c r="E584"/>
      <c r="F584"/>
    </row>
    <row r="585" spans="1:6" ht="15" x14ac:dyDescent="0.25">
      <c r="A585"/>
      <c r="B585"/>
      <c r="C585"/>
      <c r="D585"/>
      <c r="E585"/>
      <c r="F585"/>
    </row>
    <row r="586" spans="1:6" ht="15" x14ac:dyDescent="0.25">
      <c r="A586"/>
      <c r="B586"/>
      <c r="C586"/>
      <c r="D586"/>
      <c r="E586"/>
      <c r="F586"/>
    </row>
    <row r="587" spans="1:6" ht="15" x14ac:dyDescent="0.25">
      <c r="A587"/>
      <c r="B587"/>
      <c r="C587"/>
      <c r="D587"/>
      <c r="E587"/>
      <c r="F587"/>
    </row>
    <row r="588" spans="1:6" ht="15" x14ac:dyDescent="0.25">
      <c r="A588"/>
      <c r="B588"/>
      <c r="C588"/>
      <c r="D588"/>
      <c r="E588"/>
      <c r="F588"/>
    </row>
    <row r="589" spans="1:6" ht="15" x14ac:dyDescent="0.25">
      <c r="A589"/>
      <c r="B589"/>
      <c r="C589"/>
      <c r="D589"/>
      <c r="E589"/>
      <c r="F589"/>
    </row>
    <row r="590" spans="1:6" ht="15" x14ac:dyDescent="0.25">
      <c r="A590"/>
      <c r="B590"/>
      <c r="C590"/>
      <c r="D590"/>
      <c r="E590"/>
      <c r="F590"/>
    </row>
    <row r="591" spans="1:6" ht="15" x14ac:dyDescent="0.25">
      <c r="A591"/>
      <c r="B591"/>
      <c r="C591"/>
      <c r="D591"/>
      <c r="E591"/>
      <c r="F591"/>
    </row>
    <row r="592" spans="1:6" ht="15" x14ac:dyDescent="0.25">
      <c r="A592"/>
      <c r="B592"/>
      <c r="C592"/>
      <c r="D592"/>
      <c r="E592"/>
      <c r="F592"/>
    </row>
    <row r="593" spans="1:6" ht="15" x14ac:dyDescent="0.25">
      <c r="A593"/>
      <c r="B593"/>
      <c r="C593"/>
      <c r="D593"/>
      <c r="E593"/>
      <c r="F593"/>
    </row>
    <row r="594" spans="1:6" ht="15" x14ac:dyDescent="0.25">
      <c r="A594"/>
      <c r="B594"/>
      <c r="C594"/>
      <c r="D594"/>
      <c r="E594"/>
      <c r="F594"/>
    </row>
    <row r="595" spans="1:6" ht="15" x14ac:dyDescent="0.25">
      <c r="A595"/>
      <c r="B595"/>
      <c r="C595"/>
      <c r="D595"/>
      <c r="E595"/>
      <c r="F595"/>
    </row>
    <row r="596" spans="1:6" ht="15" x14ac:dyDescent="0.25">
      <c r="A596"/>
      <c r="B596"/>
      <c r="C596"/>
      <c r="D596"/>
      <c r="E596"/>
      <c r="F596"/>
    </row>
    <row r="597" spans="1:6" ht="15" x14ac:dyDescent="0.25">
      <c r="A597"/>
      <c r="B597"/>
      <c r="C597"/>
      <c r="D597"/>
      <c r="E597"/>
      <c r="F597"/>
    </row>
    <row r="598" spans="1:6" ht="15" x14ac:dyDescent="0.25">
      <c r="A598"/>
      <c r="B598"/>
      <c r="C598"/>
      <c r="D598"/>
      <c r="E598"/>
      <c r="F598"/>
    </row>
    <row r="599" spans="1:6" ht="15" x14ac:dyDescent="0.25">
      <c r="A599"/>
      <c r="B599"/>
      <c r="C599"/>
      <c r="D599"/>
      <c r="E599"/>
      <c r="F599"/>
    </row>
    <row r="600" spans="1:6" ht="15" x14ac:dyDescent="0.25">
      <c r="A600"/>
      <c r="B600"/>
      <c r="C600"/>
      <c r="D600"/>
      <c r="E600"/>
      <c r="F600"/>
    </row>
    <row r="601" spans="1:6" ht="15" x14ac:dyDescent="0.25">
      <c r="A601"/>
      <c r="B601"/>
      <c r="C601"/>
      <c r="D601"/>
      <c r="E601"/>
      <c r="F601"/>
    </row>
    <row r="602" spans="1:6" ht="15" x14ac:dyDescent="0.25">
      <c r="A602"/>
      <c r="B602"/>
      <c r="C602"/>
      <c r="D602"/>
      <c r="E602"/>
      <c r="F602"/>
    </row>
    <row r="603" spans="1:6" ht="15" x14ac:dyDescent="0.25">
      <c r="A603"/>
      <c r="B603"/>
      <c r="C603"/>
      <c r="D603"/>
      <c r="E603"/>
      <c r="F603"/>
    </row>
    <row r="604" spans="1:6" ht="15" x14ac:dyDescent="0.25">
      <c r="A604"/>
      <c r="B604"/>
      <c r="C604"/>
      <c r="D604"/>
      <c r="E604"/>
      <c r="F604"/>
    </row>
    <row r="605" spans="1:6" ht="15" x14ac:dyDescent="0.25">
      <c r="A605"/>
      <c r="B605"/>
      <c r="C605"/>
      <c r="D605"/>
      <c r="E605"/>
      <c r="F605"/>
    </row>
    <row r="606" spans="1:6" ht="15" x14ac:dyDescent="0.25">
      <c r="A606"/>
      <c r="B606"/>
      <c r="C606"/>
      <c r="D606"/>
      <c r="E606"/>
      <c r="F606"/>
    </row>
    <row r="607" spans="1:6" ht="15" x14ac:dyDescent="0.25">
      <c r="A607"/>
      <c r="B607"/>
      <c r="C607"/>
      <c r="D607"/>
      <c r="E607"/>
      <c r="F607"/>
    </row>
    <row r="608" spans="1:6" ht="15" x14ac:dyDescent="0.25">
      <c r="A608"/>
      <c r="B608"/>
      <c r="C608"/>
      <c r="D608"/>
      <c r="E608"/>
      <c r="F608"/>
    </row>
    <row r="609" spans="1:6" ht="15" x14ac:dyDescent="0.25">
      <c r="A609"/>
      <c r="B609"/>
      <c r="C609"/>
      <c r="D609"/>
      <c r="E609"/>
      <c r="F609"/>
    </row>
    <row r="610" spans="1:6" ht="15" x14ac:dyDescent="0.25">
      <c r="A610"/>
      <c r="B610"/>
      <c r="C610"/>
      <c r="D610"/>
      <c r="E610"/>
      <c r="F610"/>
    </row>
    <row r="611" spans="1:6" ht="15" x14ac:dyDescent="0.25">
      <c r="A611"/>
      <c r="B611"/>
      <c r="C611"/>
      <c r="D611"/>
      <c r="E611"/>
      <c r="F611"/>
    </row>
    <row r="612" spans="1:6" ht="15" x14ac:dyDescent="0.25">
      <c r="A612"/>
      <c r="B612"/>
      <c r="C612"/>
      <c r="D612"/>
      <c r="E612"/>
      <c r="F612"/>
    </row>
    <row r="613" spans="1:6" ht="15" x14ac:dyDescent="0.25">
      <c r="A613"/>
      <c r="B613"/>
      <c r="C613"/>
      <c r="D613"/>
      <c r="E613"/>
      <c r="F613"/>
    </row>
    <row r="614" spans="1:6" ht="15" x14ac:dyDescent="0.25">
      <c r="A614"/>
      <c r="B614"/>
      <c r="C614"/>
      <c r="D614"/>
      <c r="E614"/>
      <c r="F614"/>
    </row>
    <row r="615" spans="1:6" ht="15" x14ac:dyDescent="0.25">
      <c r="A615"/>
      <c r="B615"/>
      <c r="C615"/>
      <c r="D615"/>
      <c r="E615"/>
      <c r="F615"/>
    </row>
    <row r="616" spans="1:6" ht="15" x14ac:dyDescent="0.25">
      <c r="A616"/>
      <c r="B616"/>
      <c r="C616"/>
      <c r="D616"/>
      <c r="E616"/>
      <c r="F616"/>
    </row>
    <row r="617" spans="1:6" ht="15" x14ac:dyDescent="0.25">
      <c r="A617"/>
      <c r="B617"/>
      <c r="C617"/>
      <c r="D617"/>
      <c r="E617"/>
      <c r="F617"/>
    </row>
    <row r="618" spans="1:6" ht="15" x14ac:dyDescent="0.25">
      <c r="A618"/>
      <c r="B618"/>
      <c r="C618"/>
      <c r="D618"/>
      <c r="E618"/>
      <c r="F618"/>
    </row>
    <row r="619" spans="1:6" ht="15" x14ac:dyDescent="0.25">
      <c r="A619"/>
      <c r="B619"/>
      <c r="C619"/>
      <c r="D619"/>
      <c r="E619"/>
      <c r="F619"/>
    </row>
    <row r="620" spans="1:6" ht="15" x14ac:dyDescent="0.25">
      <c r="A620"/>
      <c r="B620"/>
      <c r="C620"/>
      <c r="D620"/>
      <c r="E620"/>
      <c r="F620"/>
    </row>
    <row r="621" spans="1:6" ht="15" x14ac:dyDescent="0.25">
      <c r="A621"/>
      <c r="B621"/>
      <c r="C621"/>
      <c r="D621"/>
      <c r="E621"/>
      <c r="F621"/>
    </row>
    <row r="622" spans="1:6" ht="15" x14ac:dyDescent="0.25">
      <c r="A622"/>
      <c r="B622"/>
      <c r="C622"/>
      <c r="D622"/>
      <c r="E622"/>
      <c r="F622"/>
    </row>
    <row r="623" spans="1:6" ht="15" x14ac:dyDescent="0.25">
      <c r="A623"/>
      <c r="B623"/>
      <c r="C623"/>
      <c r="D623"/>
      <c r="E623"/>
      <c r="F623"/>
    </row>
    <row r="624" spans="1:6" ht="15" x14ac:dyDescent="0.25">
      <c r="A624"/>
      <c r="B624"/>
      <c r="C624"/>
      <c r="D624"/>
      <c r="E624"/>
      <c r="F624"/>
    </row>
    <row r="625" spans="1:6" ht="15" x14ac:dyDescent="0.25">
      <c r="A625"/>
      <c r="B625"/>
      <c r="C625"/>
      <c r="D625"/>
      <c r="E625"/>
      <c r="F625"/>
    </row>
    <row r="626" spans="1:6" ht="15" x14ac:dyDescent="0.25">
      <c r="A626"/>
      <c r="B626"/>
      <c r="C626"/>
      <c r="D626"/>
      <c r="E626"/>
      <c r="F626"/>
    </row>
    <row r="627" spans="1:6" ht="15" x14ac:dyDescent="0.25">
      <c r="A627"/>
      <c r="B627"/>
      <c r="C627"/>
      <c r="D627"/>
      <c r="E627"/>
      <c r="F627"/>
    </row>
    <row r="628" spans="1:6" ht="15" x14ac:dyDescent="0.25">
      <c r="A628"/>
      <c r="B628"/>
      <c r="C628"/>
      <c r="D628"/>
      <c r="E628"/>
      <c r="F628"/>
    </row>
    <row r="629" spans="1:6" ht="15" x14ac:dyDescent="0.25">
      <c r="A629"/>
      <c r="B629"/>
      <c r="C629"/>
      <c r="D629"/>
      <c r="E629"/>
      <c r="F629"/>
    </row>
    <row r="630" spans="1:6" ht="15" x14ac:dyDescent="0.25">
      <c r="A630"/>
      <c r="B630"/>
      <c r="C630"/>
      <c r="D630"/>
      <c r="E630"/>
      <c r="F630"/>
    </row>
    <row r="631" spans="1:6" ht="15" x14ac:dyDescent="0.25">
      <c r="A631"/>
      <c r="B631"/>
      <c r="C631"/>
      <c r="D631"/>
      <c r="E631"/>
      <c r="F631"/>
    </row>
    <row r="632" spans="1:6" ht="15" x14ac:dyDescent="0.25">
      <c r="A632"/>
      <c r="B632"/>
      <c r="C632"/>
      <c r="D632"/>
      <c r="E632"/>
      <c r="F632"/>
    </row>
    <row r="633" spans="1:6" ht="15" x14ac:dyDescent="0.25">
      <c r="A633"/>
      <c r="B633"/>
      <c r="C633"/>
      <c r="D633"/>
      <c r="E633"/>
      <c r="F633"/>
    </row>
    <row r="634" spans="1:6" ht="15" x14ac:dyDescent="0.25">
      <c r="A634"/>
      <c r="B634"/>
      <c r="C634"/>
      <c r="D634"/>
      <c r="E634"/>
      <c r="F634"/>
    </row>
    <row r="635" spans="1:6" ht="15" x14ac:dyDescent="0.25">
      <c r="A635"/>
      <c r="B635"/>
      <c r="C635"/>
      <c r="D635"/>
      <c r="E635"/>
      <c r="F635"/>
    </row>
    <row r="636" spans="1:6" ht="15" x14ac:dyDescent="0.25">
      <c r="A636"/>
      <c r="B636"/>
      <c r="C636"/>
      <c r="D636"/>
      <c r="E636"/>
      <c r="F636"/>
    </row>
    <row r="637" spans="1:6" ht="15" x14ac:dyDescent="0.25">
      <c r="A637"/>
      <c r="B637"/>
      <c r="C637"/>
      <c r="D637"/>
      <c r="E637"/>
      <c r="F637"/>
    </row>
    <row r="638" spans="1:6" ht="15" x14ac:dyDescent="0.25">
      <c r="A638"/>
      <c r="B638"/>
      <c r="C638"/>
      <c r="D638"/>
      <c r="E638"/>
      <c r="F638"/>
    </row>
    <row r="639" spans="1:6" ht="15" x14ac:dyDescent="0.25">
      <c r="A639"/>
      <c r="B639"/>
      <c r="C639"/>
      <c r="D639"/>
      <c r="E639"/>
      <c r="F639"/>
    </row>
    <row r="640" spans="1:6" ht="15" x14ac:dyDescent="0.25">
      <c r="A640"/>
      <c r="B640"/>
      <c r="C640"/>
      <c r="D640"/>
      <c r="E640"/>
      <c r="F640"/>
    </row>
    <row r="641" spans="1:6" ht="15" x14ac:dyDescent="0.25">
      <c r="A641"/>
      <c r="B641"/>
      <c r="C641"/>
      <c r="D641"/>
      <c r="E641"/>
      <c r="F641"/>
    </row>
    <row r="642" spans="1:6" ht="15" x14ac:dyDescent="0.25">
      <c r="A642"/>
      <c r="B642"/>
      <c r="C642"/>
      <c r="D642"/>
      <c r="E642"/>
      <c r="F642"/>
    </row>
    <row r="643" spans="1:6" ht="15" x14ac:dyDescent="0.25">
      <c r="A643"/>
      <c r="B643"/>
      <c r="C643"/>
      <c r="D643"/>
      <c r="E643"/>
      <c r="F643"/>
    </row>
    <row r="644" spans="1:6" ht="15" x14ac:dyDescent="0.25">
      <c r="A644"/>
      <c r="B644"/>
      <c r="C644"/>
      <c r="D644"/>
      <c r="E644"/>
      <c r="F644"/>
    </row>
    <row r="645" spans="1:6" ht="15" x14ac:dyDescent="0.25">
      <c r="A645"/>
      <c r="B645"/>
      <c r="C645"/>
      <c r="D645"/>
      <c r="E645"/>
      <c r="F645"/>
    </row>
    <row r="646" spans="1:6" ht="15" x14ac:dyDescent="0.25">
      <c r="A646"/>
      <c r="B646"/>
      <c r="C646"/>
      <c r="D646"/>
      <c r="E646"/>
      <c r="F646"/>
    </row>
    <row r="647" spans="1:6" ht="15" x14ac:dyDescent="0.25">
      <c r="A647"/>
      <c r="B647"/>
      <c r="C647"/>
      <c r="D647"/>
      <c r="E647"/>
      <c r="F647"/>
    </row>
    <row r="648" spans="1:6" ht="15" x14ac:dyDescent="0.25">
      <c r="A648"/>
      <c r="B648"/>
      <c r="C648"/>
      <c r="D648"/>
      <c r="E648"/>
      <c r="F648"/>
    </row>
    <row r="649" spans="1:6" ht="15" x14ac:dyDescent="0.25">
      <c r="A649"/>
      <c r="B649"/>
      <c r="C649"/>
      <c r="D649"/>
      <c r="E649"/>
      <c r="F649"/>
    </row>
    <row r="650" spans="1:6" ht="15" x14ac:dyDescent="0.25">
      <c r="A650"/>
      <c r="B650"/>
      <c r="C650"/>
      <c r="D650"/>
      <c r="E650"/>
      <c r="F650"/>
    </row>
    <row r="651" spans="1:6" ht="15" x14ac:dyDescent="0.25">
      <c r="A651"/>
      <c r="B651"/>
      <c r="C651"/>
      <c r="D651"/>
      <c r="E651"/>
      <c r="F651"/>
    </row>
    <row r="652" spans="1:6" ht="15" x14ac:dyDescent="0.25">
      <c r="A652"/>
      <c r="B652"/>
      <c r="C652"/>
      <c r="D652"/>
      <c r="E652"/>
      <c r="F652"/>
    </row>
    <row r="653" spans="1:6" ht="15" x14ac:dyDescent="0.25">
      <c r="A653"/>
      <c r="B653"/>
      <c r="C653"/>
      <c r="D653"/>
      <c r="E653"/>
      <c r="F653"/>
    </row>
    <row r="654" spans="1:6" ht="15" x14ac:dyDescent="0.25">
      <c r="A654"/>
      <c r="B654"/>
      <c r="C654"/>
      <c r="D654"/>
      <c r="E654"/>
      <c r="F654"/>
    </row>
    <row r="655" spans="1:6" ht="15" x14ac:dyDescent="0.25">
      <c r="A655"/>
      <c r="B655"/>
      <c r="C655"/>
      <c r="D655"/>
      <c r="E655"/>
      <c r="F655"/>
    </row>
    <row r="656" spans="1:6" ht="15" x14ac:dyDescent="0.25">
      <c r="A656"/>
      <c r="B656"/>
      <c r="C656"/>
      <c r="D656"/>
      <c r="E656"/>
      <c r="F656"/>
    </row>
    <row r="657" spans="1:6" ht="15" x14ac:dyDescent="0.25">
      <c r="A657"/>
      <c r="B657"/>
      <c r="C657"/>
      <c r="D657"/>
      <c r="E657"/>
      <c r="F657"/>
    </row>
    <row r="658" spans="1:6" ht="15" x14ac:dyDescent="0.25">
      <c r="A658"/>
      <c r="B658"/>
      <c r="C658"/>
      <c r="D658"/>
      <c r="E658"/>
      <c r="F658"/>
    </row>
    <row r="659" spans="1:6" ht="15" x14ac:dyDescent="0.25">
      <c r="A659"/>
      <c r="B659"/>
      <c r="C659"/>
      <c r="D659"/>
      <c r="E659"/>
      <c r="F659"/>
    </row>
    <row r="660" spans="1:6" ht="15" x14ac:dyDescent="0.25">
      <c r="A660"/>
      <c r="B660"/>
      <c r="C660"/>
      <c r="D660"/>
      <c r="E660"/>
      <c r="F660"/>
    </row>
    <row r="661" spans="1:6" ht="15" x14ac:dyDescent="0.25">
      <c r="A661"/>
      <c r="B661"/>
      <c r="C661"/>
      <c r="D661"/>
      <c r="E661"/>
      <c r="F661"/>
    </row>
    <row r="662" spans="1:6" ht="15" x14ac:dyDescent="0.25">
      <c r="A662"/>
      <c r="B662"/>
      <c r="C662"/>
      <c r="D662"/>
      <c r="E662"/>
      <c r="F662"/>
    </row>
    <row r="663" spans="1:6" ht="15" x14ac:dyDescent="0.25">
      <c r="A663"/>
      <c r="B663"/>
      <c r="C663"/>
      <c r="D663"/>
      <c r="E663"/>
      <c r="F663"/>
    </row>
    <row r="664" spans="1:6" ht="15" x14ac:dyDescent="0.25">
      <c r="A664"/>
      <c r="B664"/>
      <c r="C664"/>
      <c r="D664"/>
      <c r="E664"/>
      <c r="F664"/>
    </row>
    <row r="665" spans="1:6" ht="15" x14ac:dyDescent="0.25">
      <c r="A665"/>
      <c r="B665"/>
      <c r="C665"/>
      <c r="D665"/>
      <c r="E665"/>
      <c r="F665"/>
    </row>
    <row r="666" spans="1:6" ht="15" x14ac:dyDescent="0.25">
      <c r="A666"/>
      <c r="B666"/>
      <c r="C666"/>
      <c r="D666"/>
      <c r="E666"/>
      <c r="F666"/>
    </row>
    <row r="667" spans="1:6" ht="15" x14ac:dyDescent="0.25">
      <c r="A667"/>
      <c r="B667"/>
      <c r="C667"/>
      <c r="D667"/>
      <c r="E667"/>
      <c r="F667"/>
    </row>
    <row r="668" spans="1:6" ht="15" x14ac:dyDescent="0.25">
      <c r="A668"/>
      <c r="B668"/>
      <c r="C668"/>
      <c r="D668"/>
      <c r="E668"/>
      <c r="F668"/>
    </row>
    <row r="669" spans="1:6" ht="15" x14ac:dyDescent="0.25">
      <c r="A669"/>
      <c r="B669"/>
      <c r="C669"/>
      <c r="D669"/>
      <c r="E669"/>
      <c r="F669"/>
    </row>
    <row r="670" spans="1:6" ht="15" x14ac:dyDescent="0.25">
      <c r="A670"/>
      <c r="B670"/>
      <c r="C670"/>
      <c r="D670"/>
      <c r="E670"/>
      <c r="F670"/>
    </row>
    <row r="671" spans="1:6" ht="15" x14ac:dyDescent="0.25">
      <c r="A671"/>
      <c r="B671"/>
      <c r="C671"/>
      <c r="D671"/>
      <c r="E671"/>
      <c r="F671"/>
    </row>
    <row r="672" spans="1:6" ht="15" x14ac:dyDescent="0.25">
      <c r="A672"/>
      <c r="B672"/>
      <c r="C672"/>
      <c r="D672"/>
      <c r="E672"/>
      <c r="F672"/>
    </row>
    <row r="673" spans="1:6" ht="15" x14ac:dyDescent="0.25">
      <c r="A673"/>
      <c r="B673"/>
      <c r="C673"/>
      <c r="D673"/>
      <c r="E673"/>
      <c r="F673"/>
    </row>
    <row r="674" spans="1:6" ht="15" x14ac:dyDescent="0.25">
      <c r="A674"/>
      <c r="B674"/>
      <c r="C674"/>
      <c r="D674"/>
      <c r="E674"/>
      <c r="F674"/>
    </row>
    <row r="675" spans="1:6" ht="15" x14ac:dyDescent="0.25">
      <c r="A675"/>
      <c r="B675"/>
      <c r="C675"/>
      <c r="D675"/>
      <c r="E675"/>
      <c r="F675"/>
    </row>
    <row r="676" spans="1:6" ht="15" x14ac:dyDescent="0.25">
      <c r="A676"/>
      <c r="B676"/>
      <c r="C676"/>
      <c r="D676"/>
      <c r="E676"/>
      <c r="F676"/>
    </row>
    <row r="677" spans="1:6" ht="15" x14ac:dyDescent="0.25">
      <c r="A677"/>
      <c r="B677"/>
      <c r="C677"/>
      <c r="D677"/>
      <c r="E677"/>
      <c r="F677"/>
    </row>
    <row r="678" spans="1:6" ht="15" x14ac:dyDescent="0.25">
      <c r="A678"/>
      <c r="B678"/>
      <c r="C678"/>
      <c r="D678"/>
      <c r="E678"/>
      <c r="F678"/>
    </row>
    <row r="679" spans="1:6" ht="15" x14ac:dyDescent="0.25">
      <c r="A679"/>
      <c r="B679"/>
      <c r="C679"/>
      <c r="D679"/>
      <c r="E679"/>
      <c r="F679"/>
    </row>
    <row r="680" spans="1:6" ht="15" x14ac:dyDescent="0.25">
      <c r="A680"/>
      <c r="B680"/>
      <c r="C680"/>
      <c r="D680"/>
      <c r="E680"/>
      <c r="F680"/>
    </row>
    <row r="681" spans="1:6" ht="15" x14ac:dyDescent="0.25">
      <c r="A681"/>
      <c r="B681"/>
      <c r="C681"/>
      <c r="D681"/>
      <c r="E681"/>
      <c r="F681"/>
    </row>
    <row r="682" spans="1:6" ht="15" x14ac:dyDescent="0.25">
      <c r="A682"/>
      <c r="B682"/>
      <c r="C682"/>
      <c r="D682"/>
      <c r="E682"/>
      <c r="F682"/>
    </row>
    <row r="683" spans="1:6" ht="15" x14ac:dyDescent="0.25">
      <c r="A683"/>
      <c r="B683"/>
      <c r="C683"/>
      <c r="D683"/>
      <c r="E683"/>
      <c r="F683"/>
    </row>
    <row r="684" spans="1:6" ht="15" x14ac:dyDescent="0.25">
      <c r="A684"/>
      <c r="B684"/>
      <c r="C684"/>
      <c r="D684"/>
      <c r="E684"/>
      <c r="F684"/>
    </row>
    <row r="685" spans="1:6" ht="15" x14ac:dyDescent="0.25">
      <c r="A685"/>
      <c r="B685"/>
      <c r="C685"/>
      <c r="D685"/>
      <c r="E685"/>
      <c r="F685"/>
    </row>
    <row r="686" spans="1:6" ht="15" x14ac:dyDescent="0.25">
      <c r="A686"/>
      <c r="B686"/>
      <c r="C686"/>
      <c r="D686"/>
      <c r="E686"/>
      <c r="F686"/>
    </row>
    <row r="687" spans="1:6" ht="15" x14ac:dyDescent="0.25">
      <c r="A687"/>
      <c r="B687"/>
      <c r="C687"/>
      <c r="D687"/>
      <c r="E687"/>
      <c r="F687"/>
    </row>
    <row r="688" spans="1:6" ht="15" x14ac:dyDescent="0.25">
      <c r="A688"/>
      <c r="B688"/>
      <c r="C688"/>
      <c r="D688"/>
      <c r="E688"/>
      <c r="F688"/>
    </row>
    <row r="689" spans="1:6" ht="15" x14ac:dyDescent="0.25">
      <c r="A689"/>
      <c r="B689"/>
      <c r="C689"/>
      <c r="D689"/>
      <c r="E689"/>
      <c r="F689"/>
    </row>
    <row r="690" spans="1:6" ht="15" x14ac:dyDescent="0.25">
      <c r="A690"/>
      <c r="B690"/>
      <c r="C690"/>
      <c r="D690"/>
      <c r="E690"/>
      <c r="F690"/>
    </row>
    <row r="691" spans="1:6" ht="15" x14ac:dyDescent="0.25">
      <c r="A691"/>
      <c r="B691"/>
      <c r="C691"/>
      <c r="D691"/>
      <c r="E691"/>
      <c r="F691"/>
    </row>
    <row r="692" spans="1:6" ht="15" x14ac:dyDescent="0.25">
      <c r="A692"/>
      <c r="B692"/>
      <c r="C692"/>
      <c r="D692"/>
      <c r="E692"/>
      <c r="F692"/>
    </row>
    <row r="693" spans="1:6" ht="15" x14ac:dyDescent="0.25">
      <c r="A693"/>
      <c r="B693"/>
      <c r="C693"/>
      <c r="D693"/>
      <c r="E693"/>
      <c r="F693"/>
    </row>
    <row r="694" spans="1:6" ht="15" x14ac:dyDescent="0.25">
      <c r="A694"/>
      <c r="B694"/>
      <c r="C694"/>
      <c r="D694"/>
      <c r="E694"/>
      <c r="F694"/>
    </row>
    <row r="695" spans="1:6" ht="15" x14ac:dyDescent="0.25">
      <c r="A695"/>
      <c r="B695"/>
      <c r="C695"/>
      <c r="D695"/>
      <c r="E695"/>
      <c r="F695"/>
    </row>
    <row r="696" spans="1:6" ht="15" x14ac:dyDescent="0.25">
      <c r="A696"/>
      <c r="B696"/>
      <c r="C696"/>
      <c r="D696"/>
      <c r="E696"/>
      <c r="F696"/>
    </row>
    <row r="697" spans="1:6" ht="15" x14ac:dyDescent="0.25">
      <c r="A697"/>
      <c r="B697"/>
      <c r="C697"/>
      <c r="D697"/>
      <c r="E697"/>
      <c r="F697"/>
    </row>
    <row r="698" spans="1:6" ht="15" x14ac:dyDescent="0.25">
      <c r="A698"/>
      <c r="B698"/>
      <c r="C698"/>
      <c r="D698"/>
      <c r="E698"/>
      <c r="F698"/>
    </row>
    <row r="699" spans="1:6" ht="15" x14ac:dyDescent="0.25">
      <c r="A699"/>
      <c r="B699"/>
      <c r="C699"/>
      <c r="D699"/>
      <c r="E699"/>
      <c r="F699"/>
    </row>
    <row r="700" spans="1:6" ht="15" x14ac:dyDescent="0.25">
      <c r="A700"/>
      <c r="B700"/>
      <c r="C700"/>
      <c r="D700"/>
      <c r="E700"/>
      <c r="F700"/>
    </row>
    <row r="701" spans="1:6" ht="15" x14ac:dyDescent="0.25">
      <c r="A701"/>
      <c r="B701"/>
      <c r="C701"/>
      <c r="D701"/>
      <c r="E701"/>
      <c r="F701"/>
    </row>
    <row r="702" spans="1:6" ht="15" x14ac:dyDescent="0.25">
      <c r="A702"/>
      <c r="B702"/>
      <c r="C702"/>
      <c r="D702"/>
      <c r="E702"/>
      <c r="F702"/>
    </row>
    <row r="703" spans="1:6" ht="15" x14ac:dyDescent="0.25">
      <c r="A703"/>
      <c r="B703"/>
      <c r="C703"/>
      <c r="D703"/>
      <c r="E703"/>
      <c r="F703"/>
    </row>
    <row r="704" spans="1:6" ht="15" x14ac:dyDescent="0.25">
      <c r="A704"/>
      <c r="B704"/>
      <c r="C704"/>
      <c r="D704"/>
      <c r="E704"/>
      <c r="F704"/>
    </row>
    <row r="705" spans="1:6" ht="15" x14ac:dyDescent="0.25">
      <c r="A705"/>
      <c r="B705"/>
      <c r="C705"/>
      <c r="D705"/>
      <c r="E705"/>
      <c r="F705"/>
    </row>
    <row r="706" spans="1:6" ht="15" x14ac:dyDescent="0.25">
      <c r="A706"/>
      <c r="B706"/>
      <c r="C706"/>
      <c r="D706"/>
      <c r="E706"/>
      <c r="F706"/>
    </row>
    <row r="707" spans="1:6" ht="15" x14ac:dyDescent="0.25">
      <c r="A707"/>
      <c r="B707"/>
      <c r="C707"/>
      <c r="D707"/>
      <c r="E707"/>
      <c r="F707"/>
    </row>
    <row r="708" spans="1:6" ht="15" x14ac:dyDescent="0.25">
      <c r="A708"/>
      <c r="B708"/>
      <c r="C708"/>
      <c r="D708"/>
      <c r="E708"/>
      <c r="F708"/>
    </row>
    <row r="709" spans="1:6" ht="15" x14ac:dyDescent="0.25">
      <c r="A709"/>
      <c r="B709"/>
      <c r="C709"/>
      <c r="D709"/>
      <c r="E709"/>
      <c r="F709"/>
    </row>
    <row r="710" spans="1:6" ht="15" x14ac:dyDescent="0.25">
      <c r="A710"/>
      <c r="B710"/>
      <c r="C710"/>
      <c r="D710"/>
      <c r="E710"/>
      <c r="F710"/>
    </row>
    <row r="711" spans="1:6" ht="15" x14ac:dyDescent="0.25">
      <c r="A711"/>
      <c r="B711"/>
      <c r="C711"/>
      <c r="D711"/>
      <c r="E711"/>
      <c r="F711"/>
    </row>
    <row r="712" spans="1:6" ht="15" x14ac:dyDescent="0.25">
      <c r="A712"/>
      <c r="B712"/>
      <c r="C712"/>
      <c r="D712"/>
      <c r="E712"/>
      <c r="F712"/>
    </row>
    <row r="713" spans="1:6" ht="15" x14ac:dyDescent="0.25">
      <c r="A713"/>
      <c r="B713"/>
      <c r="C713"/>
      <c r="D713"/>
      <c r="E713"/>
      <c r="F713"/>
    </row>
    <row r="714" spans="1:6" ht="15" x14ac:dyDescent="0.25">
      <c r="A714"/>
      <c r="B714"/>
      <c r="C714"/>
      <c r="D714"/>
      <c r="E714"/>
      <c r="F714"/>
    </row>
    <row r="715" spans="1:6" ht="15" x14ac:dyDescent="0.25">
      <c r="A715"/>
      <c r="B715"/>
      <c r="C715"/>
      <c r="D715"/>
      <c r="E715"/>
      <c r="F715"/>
    </row>
    <row r="716" spans="1:6" ht="15" x14ac:dyDescent="0.25">
      <c r="A716"/>
      <c r="B716"/>
      <c r="C716"/>
      <c r="D716"/>
      <c r="E716"/>
      <c r="F716"/>
    </row>
    <row r="717" spans="1:6" ht="15" x14ac:dyDescent="0.25">
      <c r="A717"/>
      <c r="B717"/>
      <c r="C717"/>
      <c r="D717"/>
      <c r="E717"/>
      <c r="F717"/>
    </row>
    <row r="718" spans="1:6" ht="15" x14ac:dyDescent="0.25">
      <c r="A718"/>
      <c r="B718"/>
      <c r="C718"/>
      <c r="D718"/>
      <c r="E718"/>
      <c r="F718"/>
    </row>
    <row r="719" spans="1:6" ht="15" x14ac:dyDescent="0.25">
      <c r="A719"/>
      <c r="B719"/>
      <c r="C719"/>
      <c r="D719"/>
      <c r="E719"/>
      <c r="F719"/>
    </row>
    <row r="720" spans="1:6" ht="15" x14ac:dyDescent="0.25">
      <c r="A720"/>
      <c r="B720"/>
      <c r="C720"/>
      <c r="D720"/>
      <c r="E720"/>
      <c r="F720"/>
    </row>
    <row r="721" spans="1:6" ht="15" x14ac:dyDescent="0.25">
      <c r="A721"/>
      <c r="B721"/>
      <c r="C721"/>
      <c r="D721"/>
      <c r="E721"/>
      <c r="F721"/>
    </row>
    <row r="722" spans="1:6" ht="15" x14ac:dyDescent="0.25">
      <c r="A722"/>
      <c r="B722"/>
      <c r="C722"/>
      <c r="D722"/>
      <c r="E722"/>
      <c r="F722"/>
    </row>
    <row r="723" spans="1:6" ht="15" x14ac:dyDescent="0.25">
      <c r="A723"/>
      <c r="B723"/>
      <c r="C723"/>
      <c r="D723"/>
      <c r="E723"/>
      <c r="F723"/>
    </row>
    <row r="724" spans="1:6" ht="15" x14ac:dyDescent="0.25">
      <c r="A724"/>
      <c r="B724"/>
      <c r="C724"/>
      <c r="D724"/>
      <c r="E724"/>
      <c r="F724"/>
    </row>
    <row r="725" spans="1:6" ht="15" x14ac:dyDescent="0.25">
      <c r="A725"/>
      <c r="B725"/>
      <c r="C725"/>
      <c r="D725"/>
      <c r="E725"/>
      <c r="F725"/>
    </row>
    <row r="726" spans="1:6" ht="15" x14ac:dyDescent="0.25">
      <c r="A726"/>
      <c r="B726"/>
      <c r="C726"/>
      <c r="D726"/>
      <c r="E726"/>
      <c r="F726"/>
    </row>
    <row r="727" spans="1:6" ht="15" x14ac:dyDescent="0.25">
      <c r="A727"/>
      <c r="B727"/>
      <c r="C727"/>
      <c r="D727"/>
      <c r="E727"/>
      <c r="F727"/>
    </row>
    <row r="728" spans="1:6" ht="15" x14ac:dyDescent="0.25">
      <c r="A728"/>
      <c r="B728"/>
      <c r="C728"/>
      <c r="D728"/>
      <c r="E728"/>
      <c r="F728"/>
    </row>
    <row r="729" spans="1:6" ht="15" x14ac:dyDescent="0.25">
      <c r="A729"/>
      <c r="B729"/>
      <c r="C729"/>
      <c r="D729"/>
      <c r="E729"/>
      <c r="F729"/>
    </row>
    <row r="730" spans="1:6" ht="15" x14ac:dyDescent="0.25">
      <c r="A730"/>
      <c r="B730"/>
      <c r="C730"/>
      <c r="D730"/>
      <c r="E730"/>
      <c r="F730"/>
    </row>
    <row r="731" spans="1:6" ht="15" x14ac:dyDescent="0.25">
      <c r="A731"/>
      <c r="B731"/>
      <c r="C731"/>
      <c r="D731"/>
      <c r="E731"/>
      <c r="F731"/>
    </row>
    <row r="732" spans="1:6" ht="15" x14ac:dyDescent="0.25">
      <c r="A732"/>
      <c r="B732"/>
      <c r="C732"/>
      <c r="D732"/>
      <c r="E732"/>
      <c r="F732"/>
    </row>
    <row r="733" spans="1:6" ht="15" x14ac:dyDescent="0.25">
      <c r="A733"/>
      <c r="B733"/>
      <c r="C733"/>
      <c r="D733"/>
      <c r="E733"/>
      <c r="F733"/>
    </row>
    <row r="734" spans="1:6" ht="15" x14ac:dyDescent="0.25">
      <c r="A734"/>
      <c r="B734"/>
      <c r="C734"/>
      <c r="D734"/>
      <c r="E734"/>
      <c r="F734"/>
    </row>
    <row r="735" spans="1:6" ht="15" x14ac:dyDescent="0.25">
      <c r="A735"/>
      <c r="B735"/>
      <c r="C735"/>
      <c r="D735"/>
      <c r="E735"/>
      <c r="F735"/>
    </row>
    <row r="736" spans="1:6" ht="15" x14ac:dyDescent="0.25">
      <c r="A736"/>
      <c r="B736"/>
      <c r="C736"/>
      <c r="D736"/>
      <c r="E736"/>
      <c r="F736"/>
    </row>
    <row r="737" spans="1:6" ht="15" x14ac:dyDescent="0.25">
      <c r="A737"/>
      <c r="B737"/>
      <c r="C737"/>
      <c r="D737"/>
      <c r="E737"/>
      <c r="F737"/>
    </row>
    <row r="738" spans="1:6" ht="15" x14ac:dyDescent="0.25">
      <c r="A738"/>
      <c r="B738"/>
      <c r="C738"/>
      <c r="D738"/>
      <c r="E738"/>
      <c r="F738"/>
    </row>
    <row r="739" spans="1:6" ht="15" x14ac:dyDescent="0.25">
      <c r="A739"/>
      <c r="B739"/>
      <c r="C739"/>
      <c r="D739"/>
      <c r="E739"/>
      <c r="F739"/>
    </row>
    <row r="740" spans="1:6" ht="15" x14ac:dyDescent="0.25">
      <c r="A740"/>
      <c r="B740"/>
      <c r="C740"/>
      <c r="D740"/>
      <c r="E740"/>
      <c r="F740"/>
    </row>
    <row r="741" spans="1:6" ht="15" x14ac:dyDescent="0.25">
      <c r="A741"/>
      <c r="B741"/>
      <c r="C741"/>
      <c r="D741"/>
      <c r="E741"/>
      <c r="F741"/>
    </row>
    <row r="742" spans="1:6" ht="15" x14ac:dyDescent="0.25">
      <c r="A742"/>
      <c r="B742"/>
      <c r="C742"/>
      <c r="D742"/>
      <c r="E742"/>
      <c r="F742"/>
    </row>
    <row r="743" spans="1:6" ht="15" x14ac:dyDescent="0.25">
      <c r="A743"/>
      <c r="B743"/>
      <c r="C743"/>
      <c r="D743"/>
      <c r="E743"/>
      <c r="F743"/>
    </row>
    <row r="744" spans="1:6" ht="15" x14ac:dyDescent="0.25">
      <c r="A744"/>
      <c r="B744"/>
      <c r="C744"/>
      <c r="D744"/>
      <c r="E744"/>
      <c r="F744"/>
    </row>
    <row r="745" spans="1:6" ht="15" x14ac:dyDescent="0.25">
      <c r="A745"/>
      <c r="B745"/>
      <c r="C745"/>
      <c r="D745"/>
      <c r="E745"/>
      <c r="F745"/>
    </row>
    <row r="746" spans="1:6" ht="15" x14ac:dyDescent="0.25">
      <c r="A746"/>
      <c r="B746"/>
      <c r="C746"/>
      <c r="D746"/>
      <c r="E746"/>
      <c r="F746"/>
    </row>
    <row r="747" spans="1:6" ht="15" x14ac:dyDescent="0.25">
      <c r="A747"/>
      <c r="B747"/>
      <c r="C747"/>
      <c r="D747"/>
      <c r="E747"/>
      <c r="F747"/>
    </row>
    <row r="748" spans="1:6" ht="15" x14ac:dyDescent="0.25">
      <c r="A748"/>
      <c r="B748"/>
      <c r="C748"/>
      <c r="D748"/>
      <c r="E748"/>
      <c r="F748"/>
    </row>
    <row r="749" spans="1:6" ht="15" x14ac:dyDescent="0.25">
      <c r="A749"/>
      <c r="B749"/>
      <c r="C749"/>
      <c r="D749"/>
      <c r="E749"/>
      <c r="F749"/>
    </row>
    <row r="750" spans="1:6" ht="15" x14ac:dyDescent="0.25">
      <c r="A750"/>
      <c r="B750"/>
      <c r="C750"/>
      <c r="D750"/>
      <c r="E750"/>
      <c r="F750"/>
    </row>
    <row r="751" spans="1:6" ht="15" x14ac:dyDescent="0.25">
      <c r="A751"/>
      <c r="B751"/>
      <c r="C751"/>
      <c r="D751"/>
      <c r="E751"/>
      <c r="F751"/>
    </row>
    <row r="752" spans="1:6" ht="15" x14ac:dyDescent="0.25">
      <c r="A752"/>
      <c r="B752"/>
      <c r="C752"/>
      <c r="D752"/>
      <c r="E752"/>
      <c r="F752"/>
    </row>
    <row r="753" spans="1:6" ht="15" x14ac:dyDescent="0.25">
      <c r="A753"/>
      <c r="B753"/>
      <c r="C753"/>
      <c r="D753"/>
      <c r="E753"/>
      <c r="F753"/>
    </row>
    <row r="754" spans="1:6" ht="15" x14ac:dyDescent="0.25">
      <c r="A754"/>
      <c r="B754"/>
      <c r="C754"/>
      <c r="D754"/>
      <c r="E754"/>
      <c r="F754"/>
    </row>
    <row r="755" spans="1:6" ht="15" x14ac:dyDescent="0.25">
      <c r="A755"/>
      <c r="B755"/>
      <c r="C755"/>
      <c r="D755"/>
      <c r="E755"/>
      <c r="F755"/>
    </row>
    <row r="756" spans="1:6" ht="15" x14ac:dyDescent="0.25">
      <c r="A756"/>
      <c r="B756"/>
      <c r="C756"/>
      <c r="D756"/>
      <c r="E756"/>
      <c r="F756"/>
    </row>
    <row r="757" spans="1:6" ht="15" x14ac:dyDescent="0.25">
      <c r="A757"/>
      <c r="B757"/>
      <c r="C757"/>
      <c r="D757"/>
      <c r="E757"/>
      <c r="F757"/>
    </row>
    <row r="758" spans="1:6" ht="15" x14ac:dyDescent="0.25">
      <c r="A758"/>
      <c r="B758"/>
      <c r="C758"/>
      <c r="D758"/>
      <c r="E758"/>
      <c r="F758"/>
    </row>
    <row r="759" spans="1:6" ht="15" x14ac:dyDescent="0.25">
      <c r="A759"/>
      <c r="B759"/>
      <c r="C759"/>
      <c r="D759"/>
      <c r="E759"/>
      <c r="F759"/>
    </row>
    <row r="760" spans="1:6" ht="15" x14ac:dyDescent="0.25">
      <c r="A760"/>
      <c r="B760"/>
      <c r="C760"/>
      <c r="D760"/>
      <c r="E760"/>
      <c r="F760"/>
    </row>
    <row r="761" spans="1:6" ht="15" x14ac:dyDescent="0.25">
      <c r="A761"/>
      <c r="B761"/>
      <c r="C761"/>
      <c r="D761"/>
      <c r="E761"/>
      <c r="F761"/>
    </row>
    <row r="762" spans="1:6" ht="15" x14ac:dyDescent="0.25">
      <c r="A762"/>
      <c r="B762"/>
      <c r="C762"/>
      <c r="D762"/>
      <c r="E762"/>
      <c r="F762"/>
    </row>
    <row r="763" spans="1:6" ht="15" x14ac:dyDescent="0.25">
      <c r="A763"/>
      <c r="B763"/>
      <c r="C763"/>
      <c r="D763"/>
      <c r="E763"/>
      <c r="F763"/>
    </row>
    <row r="764" spans="1:6" ht="15" x14ac:dyDescent="0.25">
      <c r="A764"/>
      <c r="B764"/>
      <c r="C764"/>
      <c r="D764"/>
      <c r="E764"/>
      <c r="F764"/>
    </row>
    <row r="765" spans="1:6" ht="15" x14ac:dyDescent="0.25">
      <c r="A765"/>
      <c r="B765"/>
      <c r="C765"/>
      <c r="D765"/>
      <c r="E765"/>
      <c r="F765"/>
    </row>
    <row r="766" spans="1:6" ht="15" x14ac:dyDescent="0.25">
      <c r="A766"/>
      <c r="B766"/>
      <c r="C766"/>
      <c r="D766"/>
      <c r="E766"/>
      <c r="F766"/>
    </row>
    <row r="767" spans="1:6" ht="15" x14ac:dyDescent="0.25">
      <c r="A767"/>
      <c r="B767"/>
      <c r="C767"/>
      <c r="D767"/>
      <c r="E767"/>
      <c r="F767"/>
    </row>
    <row r="768" spans="1:6" ht="15" x14ac:dyDescent="0.25">
      <c r="A768"/>
      <c r="B768"/>
      <c r="C768"/>
      <c r="D768"/>
      <c r="E768"/>
      <c r="F768"/>
    </row>
    <row r="769" spans="1:6" ht="15" x14ac:dyDescent="0.25">
      <c r="A769"/>
      <c r="B769"/>
      <c r="C769"/>
      <c r="D769"/>
      <c r="E769"/>
      <c r="F769"/>
    </row>
    <row r="770" spans="1:6" ht="15" x14ac:dyDescent="0.25">
      <c r="A770"/>
      <c r="B770"/>
      <c r="C770"/>
      <c r="D770"/>
      <c r="E770"/>
      <c r="F770"/>
    </row>
    <row r="771" spans="1:6" ht="15" x14ac:dyDescent="0.25">
      <c r="A771"/>
      <c r="B771"/>
      <c r="C771"/>
      <c r="D771"/>
      <c r="E771"/>
      <c r="F771"/>
    </row>
    <row r="772" spans="1:6" ht="15" x14ac:dyDescent="0.25">
      <c r="A772"/>
      <c r="B772"/>
      <c r="C772"/>
      <c r="D772"/>
      <c r="E772"/>
      <c r="F772"/>
    </row>
    <row r="773" spans="1:6" ht="15" x14ac:dyDescent="0.25">
      <c r="A773"/>
      <c r="B773"/>
      <c r="C773"/>
      <c r="D773"/>
      <c r="E773"/>
      <c r="F773"/>
    </row>
    <row r="774" spans="1:6" ht="15" x14ac:dyDescent="0.25">
      <c r="A774"/>
      <c r="B774"/>
      <c r="C774"/>
      <c r="D774"/>
      <c r="E774"/>
      <c r="F774"/>
    </row>
    <row r="775" spans="1:6" ht="15" x14ac:dyDescent="0.25">
      <c r="A775"/>
      <c r="B775"/>
      <c r="C775"/>
      <c r="D775"/>
      <c r="E775"/>
      <c r="F775"/>
    </row>
    <row r="776" spans="1:6" ht="15" x14ac:dyDescent="0.25">
      <c r="A776"/>
      <c r="B776"/>
      <c r="C776"/>
      <c r="D776"/>
      <c r="E776"/>
      <c r="F776"/>
    </row>
    <row r="777" spans="1:6" ht="15" x14ac:dyDescent="0.25">
      <c r="A777"/>
      <c r="B777"/>
      <c r="C777"/>
      <c r="D777"/>
      <c r="E777"/>
      <c r="F777"/>
    </row>
    <row r="778" spans="1:6" ht="15" x14ac:dyDescent="0.25">
      <c r="A778"/>
      <c r="B778"/>
      <c r="C778"/>
      <c r="D778"/>
      <c r="E778"/>
      <c r="F778"/>
    </row>
    <row r="779" spans="1:6" ht="15" x14ac:dyDescent="0.25">
      <c r="A779"/>
      <c r="B779"/>
      <c r="C779"/>
      <c r="D779"/>
      <c r="E779"/>
      <c r="F779"/>
    </row>
    <row r="780" spans="1:6" ht="15" x14ac:dyDescent="0.25">
      <c r="A780"/>
      <c r="B780"/>
      <c r="C780"/>
      <c r="D780"/>
      <c r="E780"/>
      <c r="F780"/>
    </row>
    <row r="781" spans="1:6" ht="15" x14ac:dyDescent="0.25">
      <c r="A781"/>
      <c r="B781"/>
      <c r="C781"/>
      <c r="D781"/>
      <c r="E781"/>
      <c r="F781"/>
    </row>
    <row r="782" spans="1:6" ht="15" x14ac:dyDescent="0.25">
      <c r="A782"/>
      <c r="B782"/>
      <c r="C782"/>
      <c r="D782"/>
      <c r="E782"/>
      <c r="F782"/>
    </row>
    <row r="783" spans="1:6" ht="15" x14ac:dyDescent="0.25">
      <c r="A783"/>
      <c r="B783"/>
      <c r="C783"/>
      <c r="D783"/>
      <c r="E783"/>
      <c r="F783"/>
    </row>
    <row r="784" spans="1:6" ht="15" x14ac:dyDescent="0.25">
      <c r="A784"/>
      <c r="B784"/>
      <c r="C784"/>
      <c r="D784"/>
      <c r="E784"/>
      <c r="F784"/>
    </row>
    <row r="785" spans="1:6" ht="15" x14ac:dyDescent="0.25">
      <c r="A785"/>
      <c r="B785"/>
      <c r="C785"/>
      <c r="D785"/>
      <c r="E785"/>
      <c r="F785"/>
    </row>
    <row r="786" spans="1:6" ht="15" x14ac:dyDescent="0.25">
      <c r="A786"/>
      <c r="B786"/>
      <c r="C786"/>
      <c r="D786"/>
      <c r="E786"/>
      <c r="F786"/>
    </row>
    <row r="787" spans="1:6" ht="15" x14ac:dyDescent="0.25">
      <c r="A787"/>
      <c r="B787"/>
      <c r="C787"/>
      <c r="D787"/>
      <c r="E787"/>
      <c r="F787"/>
    </row>
    <row r="788" spans="1:6" ht="15" x14ac:dyDescent="0.25">
      <c r="A788"/>
      <c r="B788"/>
      <c r="C788"/>
      <c r="D788"/>
      <c r="E788"/>
      <c r="F788"/>
    </row>
    <row r="789" spans="1:6" ht="15" x14ac:dyDescent="0.25">
      <c r="A789"/>
      <c r="B789"/>
      <c r="C789"/>
      <c r="D789"/>
      <c r="E789"/>
      <c r="F789"/>
    </row>
    <row r="790" spans="1:6" ht="15" x14ac:dyDescent="0.25">
      <c r="A790"/>
      <c r="B790"/>
      <c r="C790"/>
      <c r="D790"/>
      <c r="E790"/>
      <c r="F790"/>
    </row>
    <row r="791" spans="1:6" ht="15" x14ac:dyDescent="0.25">
      <c r="A791"/>
      <c r="B791"/>
      <c r="C791"/>
      <c r="D791"/>
      <c r="E791"/>
      <c r="F791"/>
    </row>
    <row r="792" spans="1:6" ht="15" x14ac:dyDescent="0.25">
      <c r="A792"/>
      <c r="B792"/>
      <c r="C792"/>
      <c r="D792"/>
      <c r="E792"/>
      <c r="F792"/>
    </row>
    <row r="793" spans="1:6" ht="15" x14ac:dyDescent="0.25">
      <c r="A793"/>
      <c r="B793"/>
      <c r="C793"/>
      <c r="D793"/>
      <c r="E793"/>
      <c r="F793"/>
    </row>
    <row r="794" spans="1:6" ht="15" x14ac:dyDescent="0.25">
      <c r="A794"/>
      <c r="B794"/>
      <c r="C794"/>
      <c r="D794"/>
      <c r="E794"/>
      <c r="F794"/>
    </row>
    <row r="795" spans="1:6" ht="15" x14ac:dyDescent="0.25">
      <c r="A795"/>
      <c r="B795"/>
      <c r="C795"/>
      <c r="D795"/>
      <c r="E795"/>
      <c r="F795"/>
    </row>
    <row r="796" spans="1:6" ht="15" x14ac:dyDescent="0.25">
      <c r="A796"/>
      <c r="B796"/>
      <c r="C796"/>
      <c r="D796"/>
      <c r="E796"/>
      <c r="F796"/>
    </row>
    <row r="797" spans="1:6" ht="15" x14ac:dyDescent="0.25">
      <c r="A797"/>
      <c r="B797"/>
      <c r="C797"/>
      <c r="D797"/>
      <c r="E797"/>
      <c r="F797"/>
    </row>
    <row r="798" spans="1:6" ht="15" x14ac:dyDescent="0.25">
      <c r="A798"/>
      <c r="B798"/>
      <c r="C798"/>
      <c r="D798"/>
      <c r="E798"/>
      <c r="F798"/>
    </row>
    <row r="799" spans="1:6" ht="15" x14ac:dyDescent="0.25">
      <c r="A799"/>
      <c r="B799"/>
      <c r="C799"/>
      <c r="D799"/>
      <c r="E799"/>
      <c r="F799"/>
    </row>
    <row r="800" spans="1:6" ht="15" x14ac:dyDescent="0.25">
      <c r="A800"/>
      <c r="B800"/>
      <c r="C800"/>
      <c r="D800"/>
      <c r="E800"/>
      <c r="F800"/>
    </row>
    <row r="801" spans="1:6" ht="15" x14ac:dyDescent="0.25">
      <c r="A801"/>
      <c r="B801"/>
      <c r="C801"/>
      <c r="D801"/>
      <c r="E801"/>
      <c r="F801"/>
    </row>
    <row r="802" spans="1:6" ht="15" x14ac:dyDescent="0.25">
      <c r="A802"/>
      <c r="B802"/>
      <c r="C802"/>
      <c r="D802"/>
      <c r="E802"/>
      <c r="F802"/>
    </row>
    <row r="803" spans="1:6" ht="15" x14ac:dyDescent="0.25">
      <c r="A803"/>
      <c r="B803"/>
      <c r="C803"/>
      <c r="D803"/>
      <c r="E803"/>
      <c r="F803"/>
    </row>
    <row r="804" spans="1:6" ht="15" x14ac:dyDescent="0.25">
      <c r="A804"/>
      <c r="B804"/>
      <c r="C804"/>
      <c r="D804"/>
      <c r="E804"/>
      <c r="F804"/>
    </row>
    <row r="805" spans="1:6" ht="15" x14ac:dyDescent="0.25">
      <c r="A805"/>
      <c r="B805"/>
      <c r="C805"/>
      <c r="D805"/>
      <c r="E805"/>
      <c r="F805"/>
    </row>
    <row r="806" spans="1:6" ht="15" x14ac:dyDescent="0.25">
      <c r="A806"/>
      <c r="B806"/>
      <c r="C806"/>
      <c r="D806"/>
      <c r="E806"/>
      <c r="F806"/>
    </row>
    <row r="807" spans="1:6" ht="15" x14ac:dyDescent="0.25">
      <c r="A807"/>
      <c r="B807"/>
      <c r="C807"/>
      <c r="D807"/>
      <c r="E807"/>
      <c r="F807"/>
    </row>
    <row r="808" spans="1:6" ht="15" x14ac:dyDescent="0.25">
      <c r="A808"/>
      <c r="B808"/>
      <c r="C808"/>
      <c r="D808"/>
      <c r="E808"/>
      <c r="F808"/>
    </row>
    <row r="809" spans="1:6" ht="15" x14ac:dyDescent="0.25">
      <c r="A809"/>
      <c r="B809"/>
      <c r="C809"/>
      <c r="D809"/>
      <c r="E809"/>
      <c r="F809"/>
    </row>
    <row r="810" spans="1:6" ht="15" x14ac:dyDescent="0.25">
      <c r="A810"/>
      <c r="B810"/>
      <c r="C810"/>
      <c r="D810"/>
      <c r="E810"/>
      <c r="F810"/>
    </row>
    <row r="811" spans="1:6" ht="15" x14ac:dyDescent="0.25">
      <c r="A811"/>
      <c r="B811"/>
      <c r="C811"/>
      <c r="D811"/>
      <c r="E811"/>
      <c r="F811"/>
    </row>
    <row r="812" spans="1:6" ht="15" x14ac:dyDescent="0.25">
      <c r="A812"/>
      <c r="B812"/>
      <c r="C812"/>
      <c r="D812"/>
      <c r="E812"/>
      <c r="F812"/>
    </row>
    <row r="813" spans="1:6" ht="15" x14ac:dyDescent="0.25">
      <c r="A813"/>
      <c r="B813"/>
      <c r="C813"/>
      <c r="D813"/>
      <c r="E813"/>
      <c r="F813"/>
    </row>
    <row r="814" spans="1:6" ht="15" x14ac:dyDescent="0.25">
      <c r="A814"/>
      <c r="B814"/>
      <c r="C814"/>
      <c r="D814"/>
      <c r="E814"/>
      <c r="F814"/>
    </row>
    <row r="815" spans="1:6" ht="15" x14ac:dyDescent="0.25">
      <c r="A815"/>
      <c r="B815"/>
      <c r="C815"/>
      <c r="D815"/>
      <c r="E815"/>
      <c r="F815"/>
    </row>
    <row r="816" spans="1:6" ht="15" x14ac:dyDescent="0.25">
      <c r="A816"/>
      <c r="B816"/>
      <c r="C816"/>
      <c r="D816"/>
      <c r="E816"/>
      <c r="F816"/>
    </row>
    <row r="817" spans="1:6" ht="15" x14ac:dyDescent="0.25">
      <c r="A817"/>
      <c r="B817"/>
      <c r="C817"/>
      <c r="D817"/>
      <c r="E817"/>
      <c r="F817"/>
    </row>
    <row r="818" spans="1:6" ht="15" x14ac:dyDescent="0.25">
      <c r="A818"/>
      <c r="B818"/>
      <c r="C818"/>
      <c r="D818"/>
      <c r="E818"/>
      <c r="F818"/>
    </row>
    <row r="819" spans="1:6" ht="15" x14ac:dyDescent="0.25">
      <c r="A819"/>
      <c r="B819"/>
      <c r="C819"/>
      <c r="D819"/>
      <c r="E819"/>
      <c r="F819"/>
    </row>
    <row r="820" spans="1:6" ht="15" x14ac:dyDescent="0.25">
      <c r="A820"/>
      <c r="B820"/>
      <c r="C820"/>
      <c r="D820"/>
      <c r="E820"/>
      <c r="F820"/>
    </row>
    <row r="821" spans="1:6" ht="15" x14ac:dyDescent="0.25">
      <c r="A821"/>
      <c r="B821"/>
      <c r="C821"/>
      <c r="D821"/>
      <c r="E821"/>
      <c r="F821"/>
    </row>
    <row r="822" spans="1:6" ht="15" x14ac:dyDescent="0.25">
      <c r="A822"/>
      <c r="B822"/>
      <c r="C822"/>
      <c r="D822"/>
      <c r="E822"/>
      <c r="F822"/>
    </row>
    <row r="823" spans="1:6" ht="15" x14ac:dyDescent="0.25">
      <c r="A823"/>
      <c r="B823"/>
      <c r="C823"/>
      <c r="D823"/>
      <c r="E823"/>
      <c r="F823"/>
    </row>
    <row r="824" spans="1:6" ht="15" x14ac:dyDescent="0.25">
      <c r="A824"/>
      <c r="B824"/>
      <c r="C824"/>
      <c r="D824"/>
      <c r="E824"/>
      <c r="F824"/>
    </row>
    <row r="825" spans="1:6" ht="15" x14ac:dyDescent="0.25">
      <c r="A825"/>
      <c r="B825"/>
      <c r="C825"/>
      <c r="D825"/>
      <c r="E825"/>
      <c r="F825"/>
    </row>
    <row r="826" spans="1:6" ht="15" x14ac:dyDescent="0.25">
      <c r="A826"/>
      <c r="B826"/>
      <c r="C826"/>
      <c r="D826"/>
      <c r="E826"/>
      <c r="F826"/>
    </row>
    <row r="827" spans="1:6" ht="15" x14ac:dyDescent="0.25">
      <c r="A827"/>
      <c r="B827"/>
      <c r="C827"/>
      <c r="D827"/>
      <c r="E827"/>
      <c r="F827"/>
    </row>
    <row r="828" spans="1:6" ht="15" x14ac:dyDescent="0.25">
      <c r="A828"/>
      <c r="B828"/>
      <c r="C828"/>
      <c r="D828"/>
      <c r="E828"/>
      <c r="F828"/>
    </row>
    <row r="829" spans="1:6" ht="15" x14ac:dyDescent="0.25">
      <c r="A829"/>
      <c r="B829"/>
      <c r="C829"/>
      <c r="D829"/>
      <c r="E829"/>
      <c r="F829"/>
    </row>
    <row r="830" spans="1:6" ht="15" x14ac:dyDescent="0.25">
      <c r="A830"/>
      <c r="B830"/>
      <c r="C830"/>
      <c r="D830"/>
      <c r="E830"/>
      <c r="F830"/>
    </row>
    <row r="831" spans="1:6" ht="15" x14ac:dyDescent="0.25">
      <c r="A831"/>
      <c r="B831"/>
      <c r="C831"/>
      <c r="D831"/>
      <c r="E831"/>
      <c r="F831"/>
    </row>
    <row r="832" spans="1:6" ht="15" x14ac:dyDescent="0.25">
      <c r="A832"/>
      <c r="B832"/>
      <c r="C832"/>
      <c r="D832"/>
      <c r="E832"/>
      <c r="F832"/>
    </row>
    <row r="833" spans="1:6" ht="15" x14ac:dyDescent="0.25">
      <c r="A833"/>
      <c r="B833"/>
      <c r="C833"/>
      <c r="D833"/>
      <c r="E833"/>
      <c r="F833"/>
    </row>
    <row r="834" spans="1:6" ht="15" x14ac:dyDescent="0.25">
      <c r="A834"/>
      <c r="B834"/>
      <c r="C834"/>
      <c r="D834"/>
      <c r="E834"/>
      <c r="F834"/>
    </row>
    <row r="835" spans="1:6" ht="15" x14ac:dyDescent="0.25">
      <c r="A835"/>
      <c r="B835"/>
      <c r="C835"/>
      <c r="D835"/>
      <c r="E835"/>
      <c r="F835"/>
    </row>
    <row r="836" spans="1:6" ht="15" x14ac:dyDescent="0.25">
      <c r="A836"/>
      <c r="B836"/>
      <c r="C836"/>
      <c r="D836"/>
      <c r="E836"/>
      <c r="F836"/>
    </row>
    <row r="837" spans="1:6" ht="15" x14ac:dyDescent="0.25">
      <c r="A837"/>
      <c r="B837"/>
      <c r="C837"/>
      <c r="D837"/>
      <c r="E837"/>
      <c r="F837"/>
    </row>
    <row r="838" spans="1:6" ht="15" x14ac:dyDescent="0.25">
      <c r="A838"/>
      <c r="B838"/>
      <c r="C838"/>
      <c r="D838"/>
      <c r="E838"/>
      <c r="F838"/>
    </row>
    <row r="839" spans="1:6" ht="15" x14ac:dyDescent="0.25">
      <c r="A839"/>
      <c r="B839"/>
      <c r="C839"/>
      <c r="D839"/>
      <c r="E839"/>
      <c r="F839"/>
    </row>
    <row r="840" spans="1:6" ht="15" x14ac:dyDescent="0.25">
      <c r="A840"/>
      <c r="B840"/>
      <c r="C840"/>
      <c r="D840"/>
      <c r="E840"/>
      <c r="F840"/>
    </row>
    <row r="841" spans="1:6" ht="15" x14ac:dyDescent="0.25">
      <c r="A841"/>
      <c r="B841"/>
      <c r="C841"/>
      <c r="D841"/>
      <c r="E841"/>
      <c r="F841"/>
    </row>
    <row r="842" spans="1:6" ht="15" x14ac:dyDescent="0.25">
      <c r="A842"/>
      <c r="B842"/>
      <c r="C842"/>
      <c r="D842"/>
      <c r="E842"/>
      <c r="F842"/>
    </row>
    <row r="843" spans="1:6" ht="15" x14ac:dyDescent="0.25">
      <c r="A843"/>
      <c r="B843"/>
      <c r="C843"/>
      <c r="D843"/>
      <c r="E843"/>
      <c r="F843"/>
    </row>
    <row r="844" spans="1:6" ht="15" x14ac:dyDescent="0.25">
      <c r="A844"/>
      <c r="B844"/>
      <c r="C844"/>
      <c r="D844"/>
      <c r="E844"/>
      <c r="F844"/>
    </row>
    <row r="845" spans="1:6" ht="15" x14ac:dyDescent="0.25">
      <c r="A845"/>
      <c r="B845"/>
      <c r="C845"/>
      <c r="D845"/>
      <c r="E845"/>
      <c r="F845"/>
    </row>
    <row r="846" spans="1:6" ht="15" x14ac:dyDescent="0.25">
      <c r="A846"/>
      <c r="B846"/>
      <c r="C846"/>
      <c r="D846"/>
      <c r="E846"/>
      <c r="F846"/>
    </row>
    <row r="847" spans="1:6" ht="15" x14ac:dyDescent="0.25">
      <c r="A847"/>
      <c r="B847"/>
      <c r="C847"/>
      <c r="D847"/>
      <c r="E847"/>
      <c r="F847"/>
    </row>
    <row r="848" spans="1:6" ht="15" x14ac:dyDescent="0.25">
      <c r="A848"/>
      <c r="B848"/>
      <c r="C848"/>
      <c r="D848"/>
      <c r="E848"/>
      <c r="F848"/>
    </row>
    <row r="849" spans="1:6" ht="15" x14ac:dyDescent="0.25">
      <c r="A849"/>
      <c r="B849"/>
      <c r="C849"/>
      <c r="D849"/>
      <c r="E849"/>
      <c r="F849"/>
    </row>
    <row r="850" spans="1:6" ht="15" x14ac:dyDescent="0.25">
      <c r="A850"/>
      <c r="B850"/>
      <c r="C850"/>
      <c r="D850"/>
      <c r="E850"/>
      <c r="F850"/>
    </row>
    <row r="851" spans="1:6" ht="15" x14ac:dyDescent="0.25">
      <c r="A851"/>
      <c r="B851"/>
      <c r="C851"/>
      <c r="D851"/>
      <c r="E851"/>
      <c r="F851"/>
    </row>
    <row r="852" spans="1:6" ht="15" x14ac:dyDescent="0.25">
      <c r="A852"/>
      <c r="B852"/>
      <c r="C852"/>
      <c r="D852"/>
      <c r="E852"/>
      <c r="F852"/>
    </row>
    <row r="853" spans="1:6" ht="15" x14ac:dyDescent="0.25">
      <c r="A853"/>
      <c r="B853"/>
      <c r="C853"/>
      <c r="D853"/>
      <c r="E853"/>
      <c r="F853"/>
    </row>
    <row r="854" spans="1:6" ht="15" x14ac:dyDescent="0.25">
      <c r="A854"/>
      <c r="B854"/>
      <c r="C854"/>
      <c r="D854"/>
      <c r="E854"/>
      <c r="F854"/>
    </row>
    <row r="855" spans="1:6" ht="15" x14ac:dyDescent="0.25">
      <c r="A855"/>
      <c r="B855"/>
      <c r="C855"/>
      <c r="D855"/>
      <c r="E855"/>
      <c r="F855"/>
    </row>
    <row r="856" spans="1:6" ht="15" x14ac:dyDescent="0.25">
      <c r="A856"/>
      <c r="B856"/>
      <c r="C856"/>
      <c r="D856"/>
      <c r="E856"/>
      <c r="F856"/>
    </row>
    <row r="857" spans="1:6" ht="15" x14ac:dyDescent="0.25">
      <c r="A857"/>
      <c r="B857"/>
      <c r="C857"/>
      <c r="D857"/>
      <c r="E857"/>
      <c r="F857"/>
    </row>
    <row r="858" spans="1:6" ht="15" x14ac:dyDescent="0.25">
      <c r="A858"/>
      <c r="B858"/>
      <c r="C858"/>
      <c r="D858"/>
      <c r="E858"/>
      <c r="F858"/>
    </row>
    <row r="859" spans="1:6" ht="15" x14ac:dyDescent="0.25">
      <c r="A859"/>
      <c r="B859"/>
      <c r="C859"/>
      <c r="D859"/>
      <c r="E859"/>
      <c r="F859"/>
    </row>
    <row r="860" spans="1:6" ht="15" x14ac:dyDescent="0.25">
      <c r="A860"/>
      <c r="B860"/>
      <c r="C860"/>
      <c r="D860"/>
      <c r="E860"/>
      <c r="F860"/>
    </row>
    <row r="861" spans="1:6" ht="15" x14ac:dyDescent="0.25">
      <c r="A861"/>
      <c r="B861"/>
      <c r="C861"/>
      <c r="D861"/>
      <c r="E861"/>
      <c r="F861"/>
    </row>
    <row r="862" spans="1:6" ht="15" x14ac:dyDescent="0.25">
      <c r="A862"/>
      <c r="B862"/>
      <c r="C862"/>
      <c r="D862"/>
      <c r="E862"/>
      <c r="F862"/>
    </row>
    <row r="863" spans="1:6" ht="15" x14ac:dyDescent="0.25">
      <c r="A863"/>
      <c r="B863"/>
      <c r="C863"/>
      <c r="D863"/>
      <c r="E863"/>
      <c r="F863"/>
    </row>
    <row r="864" spans="1:6" ht="15" x14ac:dyDescent="0.25">
      <c r="A864"/>
      <c r="B864"/>
      <c r="C864"/>
      <c r="D864"/>
      <c r="E864"/>
      <c r="F864"/>
    </row>
    <row r="865" spans="1:6" ht="15" x14ac:dyDescent="0.25">
      <c r="A865"/>
      <c r="B865"/>
      <c r="C865"/>
      <c r="D865"/>
      <c r="E865"/>
      <c r="F865"/>
    </row>
    <row r="866" spans="1:6" ht="15" x14ac:dyDescent="0.25">
      <c r="A866"/>
      <c r="B866"/>
      <c r="C866"/>
      <c r="D866"/>
      <c r="E866"/>
      <c r="F866"/>
    </row>
    <row r="867" spans="1:6" ht="15" x14ac:dyDescent="0.25">
      <c r="A867"/>
      <c r="B867"/>
      <c r="C867"/>
      <c r="D867"/>
      <c r="E867"/>
      <c r="F867"/>
    </row>
    <row r="868" spans="1:6" ht="15" x14ac:dyDescent="0.25">
      <c r="A868"/>
      <c r="B868"/>
      <c r="C868"/>
      <c r="D868"/>
      <c r="E868"/>
      <c r="F868"/>
    </row>
    <row r="869" spans="1:6" ht="15" x14ac:dyDescent="0.25">
      <c r="A869"/>
      <c r="B869"/>
      <c r="C869"/>
      <c r="D869"/>
      <c r="E869"/>
      <c r="F869"/>
    </row>
    <row r="870" spans="1:6" ht="15" x14ac:dyDescent="0.25">
      <c r="A870"/>
      <c r="B870"/>
      <c r="C870"/>
      <c r="D870"/>
      <c r="E870"/>
      <c r="F870"/>
    </row>
    <row r="871" spans="1:6" ht="15" x14ac:dyDescent="0.25">
      <c r="A871"/>
      <c r="B871"/>
      <c r="C871"/>
      <c r="D871"/>
      <c r="E871"/>
      <c r="F871"/>
    </row>
    <row r="872" spans="1:6" ht="15" x14ac:dyDescent="0.25">
      <c r="A872"/>
      <c r="B872"/>
      <c r="C872"/>
      <c r="D872"/>
      <c r="E872"/>
      <c r="F872"/>
    </row>
    <row r="873" spans="1:6" ht="15" x14ac:dyDescent="0.25">
      <c r="A873"/>
      <c r="B873"/>
      <c r="C873"/>
      <c r="D873"/>
      <c r="E873"/>
      <c r="F873"/>
    </row>
    <row r="874" spans="1:6" ht="15" x14ac:dyDescent="0.25">
      <c r="A874"/>
      <c r="B874"/>
      <c r="C874"/>
      <c r="D874"/>
      <c r="E874"/>
      <c r="F874"/>
    </row>
    <row r="875" spans="1:6" ht="15" x14ac:dyDescent="0.25">
      <c r="A875"/>
      <c r="B875"/>
      <c r="C875"/>
      <c r="D875"/>
      <c r="E875"/>
      <c r="F875"/>
    </row>
    <row r="876" spans="1:6" ht="15" x14ac:dyDescent="0.25">
      <c r="A876"/>
      <c r="B876"/>
      <c r="C876"/>
      <c r="D876"/>
      <c r="E876"/>
      <c r="F876"/>
    </row>
    <row r="877" spans="1:6" ht="15" x14ac:dyDescent="0.25">
      <c r="A877"/>
      <c r="B877"/>
      <c r="C877"/>
      <c r="D877"/>
      <c r="E877"/>
      <c r="F877"/>
    </row>
    <row r="878" spans="1:6" ht="15" x14ac:dyDescent="0.25">
      <c r="A878"/>
      <c r="B878"/>
      <c r="C878"/>
      <c r="D878"/>
      <c r="E878"/>
      <c r="F878"/>
    </row>
    <row r="879" spans="1:6" ht="15" x14ac:dyDescent="0.25">
      <c r="A879"/>
      <c r="B879"/>
      <c r="C879"/>
      <c r="D879"/>
      <c r="E879"/>
      <c r="F879"/>
    </row>
    <row r="880" spans="1:6" ht="15" x14ac:dyDescent="0.25">
      <c r="A880"/>
      <c r="B880"/>
      <c r="C880"/>
      <c r="D880"/>
      <c r="E880"/>
      <c r="F880"/>
    </row>
    <row r="881" spans="1:6" ht="15" x14ac:dyDescent="0.25">
      <c r="A881"/>
      <c r="B881"/>
      <c r="C881"/>
      <c r="D881"/>
      <c r="E881"/>
      <c r="F881"/>
    </row>
    <row r="882" spans="1:6" ht="15" x14ac:dyDescent="0.25">
      <c r="A882"/>
      <c r="B882"/>
      <c r="C882"/>
      <c r="D882"/>
      <c r="E882"/>
      <c r="F882"/>
    </row>
    <row r="883" spans="1:6" ht="15" x14ac:dyDescent="0.25">
      <c r="A883"/>
      <c r="B883"/>
      <c r="C883"/>
      <c r="D883"/>
      <c r="E883"/>
      <c r="F883"/>
    </row>
    <row r="884" spans="1:6" ht="15" x14ac:dyDescent="0.25">
      <c r="A884"/>
      <c r="B884"/>
      <c r="C884"/>
      <c r="D884"/>
      <c r="E884"/>
      <c r="F884"/>
    </row>
    <row r="885" spans="1:6" ht="15" x14ac:dyDescent="0.25">
      <c r="A885"/>
      <c r="B885"/>
      <c r="C885"/>
      <c r="D885"/>
      <c r="E885"/>
      <c r="F885"/>
    </row>
    <row r="886" spans="1:6" ht="15" x14ac:dyDescent="0.25">
      <c r="A886"/>
      <c r="B886"/>
      <c r="C886"/>
      <c r="D886"/>
      <c r="E886"/>
      <c r="F886"/>
    </row>
    <row r="887" spans="1:6" ht="15" x14ac:dyDescent="0.25">
      <c r="A887"/>
      <c r="B887"/>
      <c r="C887"/>
      <c r="D887"/>
      <c r="E887"/>
      <c r="F887"/>
    </row>
    <row r="888" spans="1:6" ht="15" x14ac:dyDescent="0.25">
      <c r="A888"/>
      <c r="B888"/>
      <c r="C888"/>
      <c r="D888"/>
      <c r="E888"/>
      <c r="F888"/>
    </row>
    <row r="889" spans="1:6" ht="15" x14ac:dyDescent="0.25">
      <c r="A889"/>
      <c r="B889"/>
      <c r="C889"/>
      <c r="D889"/>
      <c r="E889"/>
      <c r="F889"/>
    </row>
    <row r="890" spans="1:6" ht="15" x14ac:dyDescent="0.25">
      <c r="A890"/>
      <c r="B890"/>
      <c r="C890"/>
      <c r="D890"/>
      <c r="E890"/>
      <c r="F890"/>
    </row>
    <row r="891" spans="1:6" ht="15" x14ac:dyDescent="0.25">
      <c r="A891"/>
      <c r="B891"/>
      <c r="C891"/>
      <c r="D891"/>
      <c r="E891"/>
      <c r="F891"/>
    </row>
    <row r="892" spans="1:6" ht="15" x14ac:dyDescent="0.25">
      <c r="A892"/>
      <c r="B892"/>
      <c r="C892"/>
      <c r="D892"/>
      <c r="E892"/>
      <c r="F892"/>
    </row>
    <row r="893" spans="1:6" ht="15" x14ac:dyDescent="0.25">
      <c r="A893"/>
      <c r="B893"/>
      <c r="C893"/>
      <c r="D893"/>
      <c r="E893"/>
      <c r="F893"/>
    </row>
    <row r="894" spans="1:6" ht="15" x14ac:dyDescent="0.25">
      <c r="A894"/>
      <c r="B894"/>
      <c r="C894"/>
      <c r="D894"/>
      <c r="E894"/>
      <c r="F894"/>
    </row>
    <row r="895" spans="1:6" ht="15" x14ac:dyDescent="0.25">
      <c r="A895"/>
      <c r="B895"/>
      <c r="C895"/>
      <c r="D895"/>
      <c r="E895"/>
      <c r="F895"/>
    </row>
    <row r="896" spans="1:6" ht="15" x14ac:dyDescent="0.25">
      <c r="A896"/>
      <c r="B896"/>
      <c r="C896"/>
      <c r="D896"/>
      <c r="E896"/>
      <c r="F896"/>
    </row>
    <row r="897" spans="1:6" ht="15" x14ac:dyDescent="0.25">
      <c r="A897"/>
      <c r="B897"/>
      <c r="C897"/>
      <c r="D897"/>
      <c r="E897"/>
      <c r="F897"/>
    </row>
    <row r="898" spans="1:6" ht="15" x14ac:dyDescent="0.25">
      <c r="A898"/>
      <c r="B898"/>
      <c r="C898"/>
      <c r="D898"/>
      <c r="E898"/>
      <c r="F898"/>
    </row>
    <row r="899" spans="1:6" ht="15" x14ac:dyDescent="0.25">
      <c r="A899"/>
      <c r="B899"/>
      <c r="C899"/>
      <c r="D899"/>
      <c r="E899"/>
      <c r="F899"/>
    </row>
    <row r="900" spans="1:6" ht="15" x14ac:dyDescent="0.25">
      <c r="A900"/>
      <c r="B900"/>
      <c r="C900"/>
      <c r="D900"/>
      <c r="E900"/>
      <c r="F900"/>
    </row>
    <row r="901" spans="1:6" ht="15" x14ac:dyDescent="0.25">
      <c r="A901"/>
      <c r="B901"/>
      <c r="C901"/>
      <c r="D901"/>
      <c r="E901"/>
      <c r="F901"/>
    </row>
    <row r="902" spans="1:6" ht="15" x14ac:dyDescent="0.25">
      <c r="A902"/>
      <c r="B902"/>
      <c r="C902"/>
      <c r="D902"/>
      <c r="E902"/>
      <c r="F902"/>
    </row>
    <row r="903" spans="1:6" ht="15" x14ac:dyDescent="0.25">
      <c r="A903"/>
      <c r="B903"/>
      <c r="C903"/>
      <c r="D903"/>
      <c r="E903"/>
      <c r="F903"/>
    </row>
    <row r="904" spans="1:6" ht="15" x14ac:dyDescent="0.25">
      <c r="A904"/>
      <c r="B904"/>
      <c r="C904"/>
      <c r="D904"/>
      <c r="E904"/>
      <c r="F904"/>
    </row>
    <row r="905" spans="1:6" ht="15" x14ac:dyDescent="0.25">
      <c r="A905"/>
      <c r="B905"/>
      <c r="C905"/>
      <c r="D905"/>
      <c r="E905"/>
      <c r="F905"/>
    </row>
    <row r="906" spans="1:6" ht="15" x14ac:dyDescent="0.25">
      <c r="A906"/>
      <c r="B906"/>
      <c r="C906"/>
      <c r="D906"/>
      <c r="E906"/>
      <c r="F906"/>
    </row>
    <row r="907" spans="1:6" ht="15" x14ac:dyDescent="0.25">
      <c r="A907"/>
      <c r="B907"/>
      <c r="C907"/>
      <c r="D907"/>
      <c r="E907"/>
      <c r="F907"/>
    </row>
    <row r="908" spans="1:6" ht="15" x14ac:dyDescent="0.25">
      <c r="A908"/>
      <c r="B908"/>
      <c r="C908"/>
      <c r="D908"/>
      <c r="E908"/>
      <c r="F908"/>
    </row>
    <row r="909" spans="1:6" ht="15" x14ac:dyDescent="0.25">
      <c r="A909"/>
      <c r="B909"/>
      <c r="C909"/>
      <c r="D909"/>
      <c r="E909"/>
      <c r="F909"/>
    </row>
    <row r="910" spans="1:6" ht="15" x14ac:dyDescent="0.25">
      <c r="A910"/>
      <c r="B910"/>
      <c r="C910"/>
      <c r="D910"/>
      <c r="E910"/>
      <c r="F910"/>
    </row>
    <row r="911" spans="1:6" ht="15" x14ac:dyDescent="0.25">
      <c r="A911"/>
      <c r="B911"/>
      <c r="C911"/>
      <c r="D911"/>
      <c r="E911"/>
      <c r="F911"/>
    </row>
    <row r="912" spans="1:6" ht="15" x14ac:dyDescent="0.25">
      <c r="A912"/>
      <c r="B912"/>
      <c r="C912"/>
      <c r="D912"/>
      <c r="E912"/>
      <c r="F912"/>
    </row>
    <row r="913" spans="1:6" ht="15" x14ac:dyDescent="0.25">
      <c r="A913"/>
      <c r="B913"/>
      <c r="C913"/>
      <c r="D913"/>
      <c r="E913"/>
      <c r="F913"/>
    </row>
    <row r="914" spans="1:6" ht="15" x14ac:dyDescent="0.25">
      <c r="A914"/>
      <c r="B914"/>
      <c r="C914"/>
      <c r="D914"/>
      <c r="E914"/>
      <c r="F914"/>
    </row>
    <row r="915" spans="1:6" ht="15" x14ac:dyDescent="0.25">
      <c r="A915"/>
      <c r="B915"/>
      <c r="C915"/>
      <c r="D915"/>
      <c r="E915"/>
      <c r="F915"/>
    </row>
    <row r="916" spans="1:6" ht="15" x14ac:dyDescent="0.25">
      <c r="A916"/>
      <c r="B916"/>
      <c r="C916"/>
      <c r="D916"/>
      <c r="E916"/>
      <c r="F916"/>
    </row>
    <row r="917" spans="1:6" ht="15" x14ac:dyDescent="0.25">
      <c r="A917"/>
      <c r="B917"/>
      <c r="C917"/>
      <c r="D917"/>
      <c r="E917"/>
      <c r="F917"/>
    </row>
    <row r="918" spans="1:6" ht="15" x14ac:dyDescent="0.25">
      <c r="A918"/>
      <c r="B918"/>
      <c r="C918"/>
      <c r="D918"/>
      <c r="E918"/>
      <c r="F918"/>
    </row>
    <row r="919" spans="1:6" ht="15" x14ac:dyDescent="0.25">
      <c r="A919"/>
      <c r="B919"/>
      <c r="C919"/>
      <c r="D919"/>
      <c r="E919"/>
      <c r="F919"/>
    </row>
    <row r="920" spans="1:6" ht="15" x14ac:dyDescent="0.25">
      <c r="A920"/>
      <c r="B920"/>
      <c r="C920"/>
      <c r="D920"/>
      <c r="E920"/>
      <c r="F920"/>
    </row>
    <row r="921" spans="1:6" ht="15" x14ac:dyDescent="0.25">
      <c r="A921"/>
      <c r="B921"/>
      <c r="C921"/>
      <c r="D921"/>
      <c r="E921"/>
      <c r="F921"/>
    </row>
    <row r="922" spans="1:6" ht="15" x14ac:dyDescent="0.25">
      <c r="A922"/>
      <c r="B922"/>
      <c r="C922"/>
      <c r="D922"/>
      <c r="E922"/>
      <c r="F922"/>
    </row>
    <row r="923" spans="1:6" ht="15" x14ac:dyDescent="0.25">
      <c r="A923"/>
      <c r="B923"/>
      <c r="C923"/>
      <c r="D923"/>
      <c r="E923"/>
      <c r="F923"/>
    </row>
    <row r="924" spans="1:6" ht="15" x14ac:dyDescent="0.25">
      <c r="A924"/>
      <c r="B924"/>
      <c r="C924"/>
      <c r="D924"/>
      <c r="E924"/>
      <c r="F924"/>
    </row>
    <row r="925" spans="1:6" ht="15" x14ac:dyDescent="0.25">
      <c r="A925"/>
      <c r="B925"/>
      <c r="C925"/>
      <c r="D925"/>
      <c r="E925"/>
      <c r="F925"/>
    </row>
    <row r="926" spans="1:6" ht="15" x14ac:dyDescent="0.25">
      <c r="A926"/>
      <c r="B926"/>
      <c r="C926"/>
      <c r="D926"/>
      <c r="E926"/>
      <c r="F926"/>
    </row>
    <row r="927" spans="1:6" ht="15" x14ac:dyDescent="0.25">
      <c r="A927"/>
      <c r="B927"/>
      <c r="C927"/>
      <c r="D927"/>
      <c r="E927"/>
      <c r="F927"/>
    </row>
    <row r="928" spans="1:6" ht="15" x14ac:dyDescent="0.25">
      <c r="A928"/>
      <c r="B928"/>
      <c r="C928"/>
      <c r="D928"/>
      <c r="E928"/>
      <c r="F928"/>
    </row>
    <row r="929" spans="1:6" ht="15" x14ac:dyDescent="0.25">
      <c r="A929"/>
      <c r="B929"/>
      <c r="C929"/>
      <c r="D929"/>
      <c r="E929"/>
      <c r="F929"/>
    </row>
    <row r="930" spans="1:6" ht="15" x14ac:dyDescent="0.25">
      <c r="A930"/>
      <c r="B930"/>
      <c r="C930"/>
      <c r="D930"/>
      <c r="E930"/>
      <c r="F930"/>
    </row>
    <row r="931" spans="1:6" ht="15" x14ac:dyDescent="0.25">
      <c r="A931"/>
      <c r="B931"/>
      <c r="C931"/>
      <c r="D931"/>
      <c r="E931"/>
      <c r="F931"/>
    </row>
    <row r="932" spans="1:6" ht="15" x14ac:dyDescent="0.25">
      <c r="A932"/>
      <c r="B932"/>
      <c r="C932"/>
      <c r="D932"/>
      <c r="E932"/>
      <c r="F932"/>
    </row>
    <row r="933" spans="1:6" ht="15" x14ac:dyDescent="0.25">
      <c r="A933"/>
      <c r="B933"/>
      <c r="C933"/>
      <c r="D933"/>
      <c r="E933"/>
      <c r="F933"/>
    </row>
    <row r="934" spans="1:6" ht="15" x14ac:dyDescent="0.25">
      <c r="A934"/>
      <c r="B934"/>
      <c r="C934"/>
      <c r="D934"/>
      <c r="E934"/>
      <c r="F934"/>
    </row>
    <row r="935" spans="1:6" ht="15" x14ac:dyDescent="0.25">
      <c r="A935"/>
      <c r="B935"/>
      <c r="C935"/>
      <c r="D935"/>
      <c r="E935"/>
      <c r="F935"/>
    </row>
    <row r="936" spans="1:6" ht="15" x14ac:dyDescent="0.25">
      <c r="A936"/>
      <c r="B936"/>
      <c r="C936"/>
      <c r="D936"/>
      <c r="E936"/>
      <c r="F936"/>
    </row>
    <row r="937" spans="1:6" ht="15" x14ac:dyDescent="0.25">
      <c r="A937"/>
      <c r="B937"/>
      <c r="C937"/>
      <c r="D937"/>
      <c r="E937"/>
      <c r="F937"/>
    </row>
    <row r="938" spans="1:6" ht="15" x14ac:dyDescent="0.25">
      <c r="A938"/>
      <c r="B938"/>
      <c r="C938"/>
      <c r="D938"/>
      <c r="E938"/>
      <c r="F938"/>
    </row>
    <row r="939" spans="1:6" ht="15" x14ac:dyDescent="0.25">
      <c r="A939"/>
      <c r="B939"/>
      <c r="C939"/>
      <c r="D939"/>
      <c r="E939"/>
      <c r="F939"/>
    </row>
    <row r="940" spans="1:6" ht="15" x14ac:dyDescent="0.25">
      <c r="A940"/>
      <c r="B940"/>
      <c r="C940"/>
      <c r="D940"/>
      <c r="E940"/>
      <c r="F940"/>
    </row>
    <row r="941" spans="1:6" ht="15" x14ac:dyDescent="0.25">
      <c r="A941"/>
      <c r="B941"/>
      <c r="C941"/>
      <c r="D941"/>
      <c r="E941"/>
      <c r="F941"/>
    </row>
    <row r="942" spans="1:6" ht="15" x14ac:dyDescent="0.25">
      <c r="A942"/>
      <c r="B942"/>
      <c r="C942"/>
      <c r="D942"/>
      <c r="E942"/>
      <c r="F942"/>
    </row>
    <row r="943" spans="1:6" ht="15" x14ac:dyDescent="0.25">
      <c r="A943"/>
      <c r="B943"/>
      <c r="C943"/>
      <c r="D943"/>
      <c r="E943"/>
      <c r="F943"/>
    </row>
    <row r="944" spans="1:6" ht="15" x14ac:dyDescent="0.25">
      <c r="A944"/>
      <c r="B944"/>
      <c r="C944"/>
      <c r="D944"/>
      <c r="E944"/>
      <c r="F944"/>
    </row>
    <row r="945" spans="1:6" ht="15" x14ac:dyDescent="0.25">
      <c r="A945"/>
      <c r="B945"/>
      <c r="C945"/>
      <c r="D945"/>
      <c r="E945"/>
      <c r="F945"/>
    </row>
    <row r="946" spans="1:6" ht="15" x14ac:dyDescent="0.25">
      <c r="A946"/>
      <c r="B946"/>
      <c r="C946"/>
      <c r="D946"/>
      <c r="E946"/>
      <c r="F946"/>
    </row>
    <row r="947" spans="1:6" ht="15" x14ac:dyDescent="0.25">
      <c r="A947"/>
      <c r="B947"/>
      <c r="C947"/>
      <c r="D947"/>
      <c r="E947"/>
      <c r="F947"/>
    </row>
    <row r="948" spans="1:6" ht="15" x14ac:dyDescent="0.25">
      <c r="A948"/>
      <c r="B948"/>
      <c r="C948"/>
      <c r="D948"/>
      <c r="E948"/>
      <c r="F948"/>
    </row>
    <row r="949" spans="1:6" ht="15" x14ac:dyDescent="0.25">
      <c r="A949"/>
      <c r="B949"/>
      <c r="C949"/>
      <c r="D949"/>
      <c r="E949"/>
      <c r="F949"/>
    </row>
    <row r="950" spans="1:6" ht="15" x14ac:dyDescent="0.25">
      <c r="A950"/>
      <c r="B950"/>
      <c r="C950"/>
      <c r="D950"/>
      <c r="E950"/>
      <c r="F950"/>
    </row>
    <row r="951" spans="1:6" ht="15" x14ac:dyDescent="0.25">
      <c r="A951"/>
      <c r="B951"/>
      <c r="C951"/>
      <c r="D951"/>
      <c r="E951"/>
      <c r="F951"/>
    </row>
    <row r="952" spans="1:6" ht="15" x14ac:dyDescent="0.25">
      <c r="A952"/>
      <c r="B952"/>
      <c r="C952"/>
      <c r="D952"/>
      <c r="E952"/>
      <c r="F952"/>
    </row>
    <row r="953" spans="1:6" ht="15" x14ac:dyDescent="0.25">
      <c r="A953"/>
      <c r="B953"/>
      <c r="C953"/>
      <c r="D953"/>
      <c r="E953"/>
      <c r="F953"/>
    </row>
    <row r="954" spans="1:6" ht="15" x14ac:dyDescent="0.25">
      <c r="A954"/>
      <c r="B954"/>
      <c r="C954"/>
      <c r="D954"/>
      <c r="E954"/>
      <c r="F954"/>
    </row>
    <row r="955" spans="1:6" ht="15" x14ac:dyDescent="0.25">
      <c r="A955"/>
      <c r="B955"/>
      <c r="C955"/>
      <c r="D955"/>
      <c r="E955"/>
      <c r="F955"/>
    </row>
    <row r="956" spans="1:6" ht="15" x14ac:dyDescent="0.25">
      <c r="A956"/>
      <c r="B956"/>
      <c r="C956"/>
      <c r="D956"/>
      <c r="E956"/>
      <c r="F956"/>
    </row>
    <row r="957" spans="1:6" ht="15" x14ac:dyDescent="0.25">
      <c r="A957"/>
      <c r="B957"/>
      <c r="C957"/>
      <c r="D957"/>
      <c r="E957"/>
      <c r="F957"/>
    </row>
    <row r="958" spans="1:6" ht="15" x14ac:dyDescent="0.25">
      <c r="A958"/>
      <c r="B958"/>
      <c r="C958"/>
      <c r="D958"/>
      <c r="E958"/>
      <c r="F958"/>
    </row>
    <row r="959" spans="1:6" ht="15" x14ac:dyDescent="0.25">
      <c r="A959"/>
      <c r="B959"/>
      <c r="C959"/>
      <c r="D959"/>
      <c r="E959"/>
      <c r="F959"/>
    </row>
    <row r="960" spans="1:6" ht="15" x14ac:dyDescent="0.25">
      <c r="A960"/>
      <c r="B960"/>
      <c r="C960"/>
      <c r="D960"/>
      <c r="E960"/>
      <c r="F960"/>
    </row>
    <row r="961" spans="1:6" ht="15" x14ac:dyDescent="0.25">
      <c r="A961"/>
      <c r="B961"/>
      <c r="C961"/>
      <c r="D961"/>
      <c r="E961"/>
      <c r="F961"/>
    </row>
    <row r="962" spans="1:6" ht="15" x14ac:dyDescent="0.25">
      <c r="A962"/>
      <c r="B962"/>
      <c r="C962"/>
      <c r="D962"/>
      <c r="E962"/>
      <c r="F962"/>
    </row>
    <row r="963" spans="1:6" ht="15" x14ac:dyDescent="0.25">
      <c r="A963"/>
      <c r="B963"/>
      <c r="C963"/>
      <c r="D963"/>
      <c r="E963"/>
      <c r="F963"/>
    </row>
    <row r="964" spans="1:6" ht="15" x14ac:dyDescent="0.25">
      <c r="A964"/>
      <c r="B964"/>
      <c r="C964"/>
      <c r="D964"/>
      <c r="E964"/>
      <c r="F964"/>
    </row>
    <row r="965" spans="1:6" ht="15" x14ac:dyDescent="0.25">
      <c r="A965"/>
      <c r="B965"/>
      <c r="C965"/>
      <c r="D965"/>
      <c r="E965"/>
      <c r="F965"/>
    </row>
    <row r="966" spans="1:6" ht="15" x14ac:dyDescent="0.25">
      <c r="A966"/>
      <c r="B966"/>
      <c r="C966"/>
      <c r="D966"/>
      <c r="E966"/>
      <c r="F966"/>
    </row>
    <row r="967" spans="1:6" ht="15" x14ac:dyDescent="0.25">
      <c r="A967"/>
      <c r="B967"/>
      <c r="C967"/>
      <c r="D967"/>
      <c r="E967"/>
      <c r="F967"/>
    </row>
    <row r="968" spans="1:6" ht="15" x14ac:dyDescent="0.25">
      <c r="A968"/>
      <c r="B968"/>
      <c r="C968"/>
      <c r="D968"/>
      <c r="E968"/>
      <c r="F968"/>
    </row>
    <row r="969" spans="1:6" ht="15" x14ac:dyDescent="0.25">
      <c r="A969"/>
      <c r="B969"/>
      <c r="C969"/>
      <c r="D969"/>
      <c r="E969"/>
      <c r="F969"/>
    </row>
    <row r="970" spans="1:6" ht="15" x14ac:dyDescent="0.25">
      <c r="A970"/>
      <c r="B970"/>
      <c r="C970"/>
      <c r="D970"/>
      <c r="E970"/>
      <c r="F970"/>
    </row>
    <row r="971" spans="1:6" ht="15" x14ac:dyDescent="0.25">
      <c r="A971"/>
      <c r="B971"/>
      <c r="C971"/>
      <c r="D971"/>
      <c r="E971"/>
      <c r="F971"/>
    </row>
    <row r="972" spans="1:6" ht="15" x14ac:dyDescent="0.25">
      <c r="A972"/>
      <c r="B972"/>
      <c r="C972"/>
      <c r="D972"/>
      <c r="E972"/>
      <c r="F972"/>
    </row>
    <row r="973" spans="1:6" ht="15" x14ac:dyDescent="0.25">
      <c r="A973"/>
      <c r="B973"/>
      <c r="C973"/>
      <c r="D973"/>
      <c r="E973"/>
      <c r="F973"/>
    </row>
    <row r="974" spans="1:6" ht="15" x14ac:dyDescent="0.25">
      <c r="A974"/>
      <c r="B974"/>
      <c r="C974"/>
      <c r="D974"/>
      <c r="E974"/>
      <c r="F974"/>
    </row>
    <row r="975" spans="1:6" ht="15" x14ac:dyDescent="0.25">
      <c r="A975"/>
      <c r="B975"/>
      <c r="C975"/>
      <c r="D975"/>
      <c r="E975"/>
      <c r="F975"/>
    </row>
    <row r="976" spans="1:6" ht="15" x14ac:dyDescent="0.25">
      <c r="A976"/>
      <c r="B976"/>
      <c r="C976"/>
      <c r="D976"/>
      <c r="E976"/>
      <c r="F976"/>
    </row>
    <row r="977" spans="1:6" ht="15" x14ac:dyDescent="0.25">
      <c r="A977"/>
      <c r="B977"/>
      <c r="C977"/>
      <c r="D977"/>
      <c r="E977"/>
      <c r="F977"/>
    </row>
    <row r="978" spans="1:6" ht="15" x14ac:dyDescent="0.25">
      <c r="A978"/>
      <c r="B978"/>
      <c r="C978"/>
      <c r="D978"/>
      <c r="E978"/>
      <c r="F978"/>
    </row>
    <row r="979" spans="1:6" ht="15" x14ac:dyDescent="0.25">
      <c r="A979"/>
      <c r="B979"/>
      <c r="C979"/>
      <c r="D979"/>
      <c r="E979"/>
      <c r="F979"/>
    </row>
    <row r="980" spans="1:6" ht="15" x14ac:dyDescent="0.25">
      <c r="A980"/>
      <c r="B980"/>
      <c r="C980"/>
      <c r="D980"/>
      <c r="E980"/>
      <c r="F980"/>
    </row>
    <row r="981" spans="1:6" ht="15" x14ac:dyDescent="0.25">
      <c r="A981"/>
      <c r="B981"/>
      <c r="C981"/>
      <c r="D981"/>
      <c r="E981"/>
      <c r="F981"/>
    </row>
    <row r="982" spans="1:6" ht="15" x14ac:dyDescent="0.25">
      <c r="A982"/>
      <c r="B982"/>
      <c r="C982"/>
      <c r="D982"/>
      <c r="E982"/>
      <c r="F982"/>
    </row>
    <row r="983" spans="1:6" ht="15" x14ac:dyDescent="0.25">
      <c r="A983"/>
      <c r="B983"/>
      <c r="C983"/>
      <c r="D983"/>
      <c r="E983"/>
      <c r="F983"/>
    </row>
    <row r="984" spans="1:6" ht="15" x14ac:dyDescent="0.25">
      <c r="A984"/>
      <c r="B984"/>
      <c r="C984"/>
      <c r="D984"/>
      <c r="E984"/>
      <c r="F984"/>
    </row>
    <row r="985" spans="1:6" ht="15" x14ac:dyDescent="0.25">
      <c r="A985"/>
      <c r="B985"/>
      <c r="C985"/>
      <c r="D985"/>
      <c r="E985"/>
      <c r="F985"/>
    </row>
    <row r="986" spans="1:6" ht="15" x14ac:dyDescent="0.25">
      <c r="A986"/>
      <c r="B986"/>
      <c r="C986"/>
      <c r="D986"/>
      <c r="E986"/>
      <c r="F986"/>
    </row>
    <row r="987" spans="1:6" ht="15" x14ac:dyDescent="0.25">
      <c r="A987"/>
      <c r="B987"/>
      <c r="C987"/>
      <c r="D987"/>
      <c r="E987"/>
      <c r="F987"/>
    </row>
    <row r="988" spans="1:6" ht="15" x14ac:dyDescent="0.25">
      <c r="A988"/>
      <c r="B988"/>
      <c r="C988"/>
      <c r="D988"/>
      <c r="E988"/>
      <c r="F988"/>
    </row>
    <row r="989" spans="1:6" ht="15" x14ac:dyDescent="0.25">
      <c r="A989"/>
      <c r="B989"/>
      <c r="C989"/>
      <c r="D989"/>
      <c r="E989"/>
      <c r="F989"/>
    </row>
    <row r="990" spans="1:6" ht="15" x14ac:dyDescent="0.25">
      <c r="A990"/>
      <c r="B990"/>
      <c r="C990"/>
      <c r="D990"/>
      <c r="E990"/>
      <c r="F990"/>
    </row>
    <row r="991" spans="1:6" ht="15" x14ac:dyDescent="0.25">
      <c r="A991"/>
      <c r="B991"/>
      <c r="C991"/>
      <c r="D991"/>
      <c r="E991"/>
      <c r="F991"/>
    </row>
    <row r="992" spans="1:6" ht="15" x14ac:dyDescent="0.25">
      <c r="A992"/>
      <c r="B992"/>
      <c r="C992"/>
      <c r="D992"/>
      <c r="E992"/>
      <c r="F992"/>
    </row>
    <row r="993" spans="1:6" ht="15" x14ac:dyDescent="0.25">
      <c r="A993"/>
      <c r="B993"/>
      <c r="C993"/>
      <c r="D993"/>
      <c r="E993"/>
      <c r="F993"/>
    </row>
    <row r="994" spans="1:6" ht="15" x14ac:dyDescent="0.25">
      <c r="A994"/>
      <c r="B994"/>
      <c r="C994"/>
      <c r="D994"/>
      <c r="E994"/>
      <c r="F994"/>
    </row>
    <row r="995" spans="1:6" ht="15" x14ac:dyDescent="0.25">
      <c r="A995"/>
      <c r="B995"/>
      <c r="C995"/>
      <c r="D995"/>
      <c r="E995"/>
      <c r="F995"/>
    </row>
    <row r="996" spans="1:6" ht="15" x14ac:dyDescent="0.25">
      <c r="A996"/>
      <c r="B996"/>
      <c r="C996"/>
      <c r="D996"/>
      <c r="E996"/>
      <c r="F996"/>
    </row>
    <row r="997" spans="1:6" ht="15" x14ac:dyDescent="0.25">
      <c r="A997"/>
      <c r="B997"/>
      <c r="C997"/>
      <c r="D997"/>
      <c r="E997"/>
      <c r="F997"/>
    </row>
    <row r="998" spans="1:6" ht="15" x14ac:dyDescent="0.25">
      <c r="A998"/>
      <c r="B998"/>
      <c r="C998"/>
      <c r="D998"/>
      <c r="E998"/>
      <c r="F998"/>
    </row>
    <row r="999" spans="1:6" ht="15" x14ac:dyDescent="0.25">
      <c r="A999"/>
      <c r="B999"/>
      <c r="C999"/>
      <c r="D999"/>
      <c r="E999"/>
      <c r="F999"/>
    </row>
    <row r="1000" spans="1:6" ht="15" x14ac:dyDescent="0.25">
      <c r="A1000"/>
      <c r="B1000"/>
      <c r="C1000"/>
      <c r="D1000"/>
      <c r="E1000"/>
      <c r="F1000"/>
    </row>
    <row r="1001" spans="1:6" ht="15" x14ac:dyDescent="0.25">
      <c r="A1001"/>
      <c r="B1001"/>
      <c r="C1001"/>
      <c r="D1001"/>
      <c r="E1001"/>
      <c r="F1001"/>
    </row>
    <row r="1002" spans="1:6" ht="15" x14ac:dyDescent="0.25">
      <c r="A1002"/>
      <c r="B1002"/>
      <c r="C1002"/>
      <c r="D1002"/>
      <c r="E1002"/>
      <c r="F1002"/>
    </row>
    <row r="1003" spans="1:6" ht="15" x14ac:dyDescent="0.25">
      <c r="A1003"/>
      <c r="B1003"/>
      <c r="C1003"/>
      <c r="D1003"/>
      <c r="E1003"/>
      <c r="F1003"/>
    </row>
    <row r="1004" spans="1:6" ht="15" x14ac:dyDescent="0.25">
      <c r="A1004"/>
      <c r="B1004"/>
      <c r="C1004"/>
      <c r="D1004"/>
      <c r="E1004"/>
      <c r="F1004"/>
    </row>
    <row r="1005" spans="1:6" ht="15" x14ac:dyDescent="0.25">
      <c r="A1005"/>
      <c r="B1005"/>
      <c r="C1005"/>
      <c r="D1005"/>
      <c r="E1005"/>
      <c r="F1005"/>
    </row>
    <row r="1006" spans="1:6" ht="15" x14ac:dyDescent="0.25">
      <c r="A1006"/>
      <c r="B1006"/>
      <c r="C1006"/>
      <c r="D1006"/>
      <c r="E1006"/>
      <c r="F1006"/>
    </row>
    <row r="1007" spans="1:6" ht="15" x14ac:dyDescent="0.25">
      <c r="A1007"/>
      <c r="B1007"/>
      <c r="C1007"/>
      <c r="D1007"/>
      <c r="E1007"/>
      <c r="F1007"/>
    </row>
    <row r="1008" spans="1:6" ht="15" x14ac:dyDescent="0.25">
      <c r="A1008"/>
      <c r="B1008"/>
      <c r="C1008"/>
      <c r="D1008"/>
      <c r="E1008"/>
      <c r="F1008"/>
    </row>
    <row r="1009" spans="1:6" ht="15" x14ac:dyDescent="0.25">
      <c r="A1009"/>
      <c r="B1009"/>
      <c r="C1009"/>
      <c r="D1009"/>
      <c r="E1009"/>
      <c r="F1009"/>
    </row>
    <row r="1010" spans="1:6" ht="15" x14ac:dyDescent="0.25">
      <c r="A1010"/>
      <c r="B1010"/>
      <c r="C1010"/>
      <c r="D1010"/>
      <c r="E1010"/>
      <c r="F1010"/>
    </row>
    <row r="1011" spans="1:6" ht="15" x14ac:dyDescent="0.25">
      <c r="A1011"/>
      <c r="B1011"/>
      <c r="C1011"/>
      <c r="D1011"/>
      <c r="E1011"/>
      <c r="F1011"/>
    </row>
    <row r="1012" spans="1:6" ht="15" x14ac:dyDescent="0.25">
      <c r="A1012"/>
      <c r="B1012"/>
      <c r="C1012"/>
      <c r="D1012"/>
      <c r="E1012"/>
      <c r="F1012"/>
    </row>
    <row r="1013" spans="1:6" ht="15" x14ac:dyDescent="0.25">
      <c r="A1013"/>
      <c r="B1013"/>
      <c r="C1013"/>
      <c r="D1013"/>
      <c r="E1013"/>
      <c r="F1013"/>
    </row>
    <row r="1014" spans="1:6" ht="15" x14ac:dyDescent="0.25">
      <c r="A1014"/>
      <c r="B1014"/>
      <c r="C1014"/>
      <c r="D1014"/>
      <c r="E1014"/>
      <c r="F1014"/>
    </row>
    <row r="1015" spans="1:6" ht="15" x14ac:dyDescent="0.25">
      <c r="A1015"/>
      <c r="B1015"/>
      <c r="C1015"/>
      <c r="D1015"/>
      <c r="E1015"/>
      <c r="F1015"/>
    </row>
    <row r="1016" spans="1:6" ht="15" x14ac:dyDescent="0.25">
      <c r="A1016"/>
      <c r="B1016"/>
      <c r="C1016"/>
      <c r="D1016"/>
      <c r="E1016"/>
      <c r="F1016"/>
    </row>
    <row r="1017" spans="1:6" ht="15" x14ac:dyDescent="0.25">
      <c r="A1017"/>
      <c r="B1017"/>
      <c r="C1017"/>
      <c r="D1017"/>
      <c r="E1017"/>
      <c r="F1017"/>
    </row>
    <row r="1018" spans="1:6" ht="15" x14ac:dyDescent="0.25">
      <c r="A1018"/>
      <c r="B1018"/>
      <c r="C1018"/>
      <c r="D1018"/>
      <c r="E1018"/>
      <c r="F1018"/>
    </row>
    <row r="1019" spans="1:6" ht="15" x14ac:dyDescent="0.25">
      <c r="A1019"/>
      <c r="B1019"/>
      <c r="C1019"/>
      <c r="D1019"/>
      <c r="E1019"/>
      <c r="F1019"/>
    </row>
    <row r="1020" spans="1:6" ht="15" x14ac:dyDescent="0.25">
      <c r="A1020"/>
      <c r="B1020"/>
      <c r="C1020"/>
      <c r="D1020"/>
      <c r="E1020"/>
      <c r="F1020"/>
    </row>
    <row r="1021" spans="1:6" ht="15" x14ac:dyDescent="0.25">
      <c r="A1021"/>
      <c r="B1021"/>
      <c r="C1021"/>
      <c r="D1021"/>
      <c r="E1021"/>
      <c r="F1021"/>
    </row>
    <row r="1022" spans="1:6" ht="15" x14ac:dyDescent="0.25">
      <c r="A1022"/>
      <c r="B1022"/>
      <c r="C1022"/>
      <c r="D1022"/>
      <c r="E1022"/>
      <c r="F1022"/>
    </row>
    <row r="1023" spans="1:6" ht="15" x14ac:dyDescent="0.25">
      <c r="A1023"/>
      <c r="B1023"/>
      <c r="C1023"/>
      <c r="D1023"/>
      <c r="E1023"/>
      <c r="F1023"/>
    </row>
    <row r="1024" spans="1:6" ht="15" x14ac:dyDescent="0.25">
      <c r="A1024"/>
      <c r="B1024"/>
      <c r="C1024"/>
      <c r="D1024"/>
      <c r="E1024"/>
      <c r="F1024"/>
    </row>
    <row r="1025" spans="1:6" ht="15" x14ac:dyDescent="0.25">
      <c r="A1025"/>
      <c r="B1025"/>
      <c r="C1025"/>
      <c r="D1025"/>
      <c r="E1025"/>
      <c r="F1025"/>
    </row>
    <row r="1026" spans="1:6" ht="15" x14ac:dyDescent="0.25">
      <c r="A1026"/>
      <c r="B1026"/>
      <c r="C1026"/>
      <c r="D1026"/>
      <c r="E1026"/>
      <c r="F1026"/>
    </row>
    <row r="1027" spans="1:6" ht="15" x14ac:dyDescent="0.25">
      <c r="A1027"/>
      <c r="B1027"/>
      <c r="C1027"/>
      <c r="D1027"/>
      <c r="E1027"/>
      <c r="F1027"/>
    </row>
    <row r="1028" spans="1:6" ht="15" x14ac:dyDescent="0.25">
      <c r="A1028"/>
      <c r="B1028"/>
      <c r="C1028"/>
      <c r="D1028"/>
      <c r="E1028"/>
      <c r="F1028"/>
    </row>
    <row r="1029" spans="1:6" ht="15" x14ac:dyDescent="0.25">
      <c r="A1029"/>
      <c r="B1029"/>
      <c r="C1029"/>
      <c r="D1029"/>
      <c r="E1029"/>
      <c r="F1029"/>
    </row>
    <row r="1030" spans="1:6" ht="15" x14ac:dyDescent="0.25">
      <c r="A1030"/>
      <c r="B1030"/>
      <c r="C1030"/>
      <c r="D1030"/>
      <c r="E1030"/>
      <c r="F1030"/>
    </row>
    <row r="1031" spans="1:6" ht="15" x14ac:dyDescent="0.25">
      <c r="A1031"/>
      <c r="B1031"/>
      <c r="C1031"/>
      <c r="D1031"/>
      <c r="E1031"/>
      <c r="F1031"/>
    </row>
    <row r="1032" spans="1:6" ht="15" x14ac:dyDescent="0.25">
      <c r="A1032"/>
      <c r="B1032"/>
      <c r="C1032"/>
      <c r="D1032"/>
      <c r="E1032"/>
      <c r="F1032"/>
    </row>
    <row r="1033" spans="1:6" ht="15" x14ac:dyDescent="0.25">
      <c r="A1033"/>
      <c r="B1033"/>
      <c r="C1033"/>
      <c r="D1033"/>
      <c r="E1033"/>
      <c r="F1033"/>
    </row>
    <row r="1034" spans="1:6" ht="15" x14ac:dyDescent="0.25">
      <c r="A1034"/>
      <c r="B1034"/>
      <c r="C1034"/>
      <c r="D1034"/>
      <c r="E1034"/>
      <c r="F1034"/>
    </row>
    <row r="1035" spans="1:6" ht="15" x14ac:dyDescent="0.25">
      <c r="A1035"/>
      <c r="B1035"/>
      <c r="C1035"/>
      <c r="D1035"/>
      <c r="E1035"/>
      <c r="F1035"/>
    </row>
    <row r="1036" spans="1:6" ht="15" x14ac:dyDescent="0.25">
      <c r="A1036"/>
      <c r="B1036"/>
      <c r="C1036"/>
      <c r="D1036"/>
      <c r="E1036"/>
      <c r="F1036"/>
    </row>
    <row r="1037" spans="1:6" ht="15" x14ac:dyDescent="0.25">
      <c r="A1037"/>
      <c r="B1037"/>
      <c r="C1037"/>
      <c r="D1037"/>
      <c r="E1037"/>
      <c r="F1037"/>
    </row>
    <row r="1038" spans="1:6" ht="15" x14ac:dyDescent="0.25">
      <c r="A1038"/>
      <c r="B1038"/>
      <c r="C1038"/>
      <c r="D1038"/>
      <c r="E1038"/>
      <c r="F1038"/>
    </row>
    <row r="1039" spans="1:6" ht="15" x14ac:dyDescent="0.25">
      <c r="A1039"/>
      <c r="B1039"/>
      <c r="C1039"/>
      <c r="D1039"/>
      <c r="E1039"/>
      <c r="F1039"/>
    </row>
    <row r="1040" spans="1:6" ht="15" x14ac:dyDescent="0.25">
      <c r="A1040"/>
      <c r="B1040"/>
      <c r="C1040"/>
      <c r="D1040"/>
      <c r="E1040"/>
      <c r="F1040"/>
    </row>
    <row r="1041" spans="1:6" ht="15" x14ac:dyDescent="0.25">
      <c r="A1041"/>
      <c r="B1041"/>
      <c r="C1041"/>
      <c r="D1041"/>
      <c r="E1041"/>
      <c r="F1041"/>
    </row>
    <row r="1042" spans="1:6" ht="15" x14ac:dyDescent="0.25">
      <c r="A1042"/>
      <c r="B1042"/>
      <c r="C1042"/>
      <c r="D1042"/>
      <c r="E1042"/>
      <c r="F1042"/>
    </row>
    <row r="1043" spans="1:6" ht="15" x14ac:dyDescent="0.25">
      <c r="A1043"/>
      <c r="B1043"/>
      <c r="C1043"/>
      <c r="D1043"/>
      <c r="E1043"/>
      <c r="F1043"/>
    </row>
    <row r="1044" spans="1:6" ht="15" x14ac:dyDescent="0.25">
      <c r="A1044"/>
      <c r="B1044"/>
      <c r="C1044"/>
      <c r="D1044"/>
      <c r="E1044"/>
      <c r="F1044"/>
    </row>
    <row r="1045" spans="1:6" ht="15" x14ac:dyDescent="0.25">
      <c r="A1045"/>
      <c r="B1045"/>
      <c r="C1045"/>
      <c r="D1045"/>
      <c r="E1045"/>
      <c r="F1045"/>
    </row>
    <row r="1046" spans="1:6" ht="15" x14ac:dyDescent="0.25">
      <c r="A1046"/>
      <c r="B1046"/>
      <c r="C1046"/>
      <c r="D1046"/>
      <c r="E1046"/>
      <c r="F1046"/>
    </row>
    <row r="1047" spans="1:6" ht="15" x14ac:dyDescent="0.25">
      <c r="A1047"/>
      <c r="B1047"/>
      <c r="C1047"/>
      <c r="D1047"/>
      <c r="E1047"/>
      <c r="F1047"/>
    </row>
    <row r="1048" spans="1:6" ht="15" x14ac:dyDescent="0.25">
      <c r="A1048"/>
      <c r="B1048"/>
      <c r="C1048"/>
      <c r="D1048"/>
      <c r="E1048"/>
      <c r="F1048"/>
    </row>
    <row r="1049" spans="1:6" ht="15" x14ac:dyDescent="0.25">
      <c r="A1049"/>
      <c r="B1049"/>
      <c r="C1049"/>
      <c r="D1049"/>
      <c r="E1049"/>
      <c r="F1049"/>
    </row>
    <row r="1050" spans="1:6" ht="15" x14ac:dyDescent="0.25">
      <c r="A1050"/>
      <c r="B1050"/>
      <c r="C1050"/>
      <c r="D1050"/>
      <c r="E1050"/>
      <c r="F1050"/>
    </row>
    <row r="1051" spans="1:6" ht="15" x14ac:dyDescent="0.25">
      <c r="A1051"/>
      <c r="B1051"/>
      <c r="C1051"/>
      <c r="D1051"/>
      <c r="E1051"/>
      <c r="F1051"/>
    </row>
    <row r="1052" spans="1:6" ht="15" x14ac:dyDescent="0.25">
      <c r="A1052"/>
      <c r="B1052"/>
      <c r="C1052"/>
      <c r="D1052"/>
      <c r="E1052"/>
      <c r="F1052"/>
    </row>
    <row r="1053" spans="1:6" ht="15" x14ac:dyDescent="0.25">
      <c r="A1053"/>
      <c r="B1053"/>
      <c r="C1053"/>
      <c r="D1053"/>
      <c r="E1053"/>
      <c r="F1053"/>
    </row>
    <row r="1054" spans="1:6" ht="15" x14ac:dyDescent="0.25">
      <c r="A1054"/>
      <c r="B1054"/>
      <c r="C1054"/>
      <c r="D1054"/>
      <c r="E1054"/>
      <c r="F1054"/>
    </row>
    <row r="1055" spans="1:6" ht="15" x14ac:dyDescent="0.25">
      <c r="A1055"/>
      <c r="B1055"/>
      <c r="C1055"/>
      <c r="D1055"/>
      <c r="E1055"/>
      <c r="F1055"/>
    </row>
    <row r="1056" spans="1:6" ht="15" x14ac:dyDescent="0.25">
      <c r="A1056"/>
      <c r="B1056"/>
      <c r="C1056"/>
      <c r="D1056"/>
      <c r="E1056"/>
      <c r="F1056"/>
    </row>
    <row r="1057" spans="1:6" ht="15" x14ac:dyDescent="0.25">
      <c r="A1057"/>
      <c r="B1057"/>
      <c r="C1057"/>
      <c r="D1057"/>
      <c r="E1057"/>
      <c r="F1057"/>
    </row>
    <row r="1058" spans="1:6" ht="15" x14ac:dyDescent="0.25">
      <c r="A1058"/>
      <c r="B1058"/>
      <c r="C1058"/>
      <c r="D1058"/>
      <c r="E1058"/>
      <c r="F1058"/>
    </row>
    <row r="1059" spans="1:6" ht="15" x14ac:dyDescent="0.25">
      <c r="A1059"/>
      <c r="B1059"/>
      <c r="C1059"/>
      <c r="D1059"/>
      <c r="E1059"/>
      <c r="F1059"/>
    </row>
    <row r="1060" spans="1:6" ht="15" x14ac:dyDescent="0.25">
      <c r="A1060"/>
      <c r="B1060"/>
      <c r="C1060"/>
      <c r="D1060"/>
      <c r="E1060"/>
      <c r="F1060"/>
    </row>
    <row r="1061" spans="1:6" ht="15" x14ac:dyDescent="0.25">
      <c r="A1061"/>
      <c r="B1061"/>
      <c r="C1061"/>
      <c r="D1061"/>
      <c r="E1061"/>
      <c r="F1061"/>
    </row>
    <row r="1062" spans="1:6" ht="15" x14ac:dyDescent="0.25">
      <c r="A1062"/>
      <c r="B1062"/>
      <c r="C1062"/>
      <c r="D1062"/>
      <c r="E1062"/>
      <c r="F1062"/>
    </row>
    <row r="1063" spans="1:6" ht="15" x14ac:dyDescent="0.25">
      <c r="A1063"/>
      <c r="B1063"/>
      <c r="C1063"/>
      <c r="D1063"/>
      <c r="E1063"/>
      <c r="F1063"/>
    </row>
    <row r="1064" spans="1:6" ht="15" x14ac:dyDescent="0.25">
      <c r="A1064"/>
      <c r="B1064"/>
      <c r="C1064"/>
      <c r="D1064"/>
      <c r="E1064"/>
      <c r="F1064"/>
    </row>
    <row r="1065" spans="1:6" ht="15" x14ac:dyDescent="0.25">
      <c r="A1065"/>
      <c r="B1065"/>
      <c r="C1065"/>
      <c r="D1065"/>
      <c r="E1065"/>
      <c r="F1065"/>
    </row>
    <row r="1066" spans="1:6" ht="15" x14ac:dyDescent="0.25">
      <c r="A1066"/>
      <c r="B1066"/>
      <c r="C1066"/>
      <c r="D1066"/>
      <c r="E1066"/>
      <c r="F1066"/>
    </row>
    <row r="1067" spans="1:6" ht="15" x14ac:dyDescent="0.25">
      <c r="A1067"/>
      <c r="B1067"/>
      <c r="C1067"/>
      <c r="D1067"/>
      <c r="E1067"/>
      <c r="F1067"/>
    </row>
    <row r="1068" spans="1:6" ht="15" x14ac:dyDescent="0.25">
      <c r="A1068"/>
      <c r="B1068"/>
      <c r="C1068"/>
      <c r="D1068"/>
      <c r="E1068"/>
      <c r="F1068"/>
    </row>
    <row r="1069" spans="1:6" ht="15" x14ac:dyDescent="0.25">
      <c r="A1069"/>
      <c r="B1069"/>
      <c r="C1069"/>
      <c r="D1069"/>
      <c r="E1069"/>
      <c r="F1069"/>
    </row>
    <row r="1070" spans="1:6" ht="15" x14ac:dyDescent="0.25">
      <c r="A1070"/>
      <c r="B1070"/>
      <c r="C1070"/>
      <c r="D1070"/>
      <c r="E1070"/>
      <c r="F1070"/>
    </row>
    <row r="1071" spans="1:6" ht="15" x14ac:dyDescent="0.25">
      <c r="A1071"/>
      <c r="B1071"/>
      <c r="C1071"/>
      <c r="D1071"/>
      <c r="E1071"/>
      <c r="F1071"/>
    </row>
    <row r="1072" spans="1:6" ht="15" x14ac:dyDescent="0.25">
      <c r="A1072"/>
      <c r="B1072"/>
      <c r="C1072"/>
      <c r="D1072"/>
      <c r="E1072"/>
      <c r="F1072"/>
    </row>
    <row r="1073" spans="1:6" ht="15" x14ac:dyDescent="0.25">
      <c r="A1073"/>
      <c r="B1073"/>
      <c r="C1073"/>
      <c r="D1073"/>
      <c r="E1073"/>
      <c r="F1073"/>
    </row>
    <row r="1074" spans="1:6" ht="15" x14ac:dyDescent="0.25">
      <c r="A1074"/>
      <c r="B1074"/>
      <c r="C1074"/>
      <c r="D1074"/>
      <c r="E1074"/>
      <c r="F1074"/>
    </row>
    <row r="1075" spans="1:6" ht="15" x14ac:dyDescent="0.25">
      <c r="A1075"/>
      <c r="B1075"/>
      <c r="C1075"/>
      <c r="D1075"/>
      <c r="E1075"/>
      <c r="F1075"/>
    </row>
    <row r="1076" spans="1:6" ht="15" x14ac:dyDescent="0.25">
      <c r="A1076"/>
      <c r="B1076"/>
      <c r="C1076"/>
      <c r="D1076"/>
      <c r="E1076"/>
      <c r="F1076"/>
    </row>
    <row r="1077" spans="1:6" ht="15" x14ac:dyDescent="0.25">
      <c r="A1077"/>
      <c r="B1077"/>
      <c r="C1077"/>
      <c r="D1077"/>
      <c r="E1077"/>
      <c r="F1077"/>
    </row>
    <row r="1078" spans="1:6" ht="15" x14ac:dyDescent="0.25">
      <c r="A1078"/>
      <c r="B1078"/>
      <c r="C1078"/>
      <c r="D1078"/>
      <c r="E1078"/>
      <c r="F1078"/>
    </row>
    <row r="1079" spans="1:6" ht="15" x14ac:dyDescent="0.25">
      <c r="A1079"/>
      <c r="B1079"/>
      <c r="C1079"/>
      <c r="D1079"/>
      <c r="E1079"/>
      <c r="F1079"/>
    </row>
    <row r="1080" spans="1:6" ht="15" x14ac:dyDescent="0.25">
      <c r="A1080"/>
      <c r="B1080"/>
      <c r="C1080"/>
      <c r="D1080"/>
      <c r="E1080"/>
      <c r="F1080"/>
    </row>
    <row r="1081" spans="1:6" ht="15" x14ac:dyDescent="0.25">
      <c r="A1081"/>
      <c r="B1081"/>
      <c r="C1081"/>
      <c r="D1081"/>
      <c r="E1081"/>
      <c r="F1081"/>
    </row>
    <row r="1082" spans="1:6" ht="15" x14ac:dyDescent="0.25">
      <c r="A1082"/>
      <c r="B1082"/>
      <c r="C1082"/>
      <c r="D1082"/>
      <c r="E1082"/>
      <c r="F1082"/>
    </row>
    <row r="1083" spans="1:6" ht="15" x14ac:dyDescent="0.25">
      <c r="A1083"/>
      <c r="B1083"/>
      <c r="C1083"/>
      <c r="D1083"/>
      <c r="E1083"/>
      <c r="F1083"/>
    </row>
    <row r="1084" spans="1:6" ht="15" x14ac:dyDescent="0.25">
      <c r="A1084"/>
      <c r="B1084"/>
      <c r="C1084"/>
      <c r="D1084"/>
      <c r="E1084"/>
      <c r="F1084"/>
    </row>
    <row r="1085" spans="1:6" ht="15" x14ac:dyDescent="0.25">
      <c r="A1085"/>
      <c r="B1085"/>
      <c r="C1085"/>
      <c r="D1085"/>
      <c r="E1085"/>
      <c r="F1085"/>
    </row>
    <row r="1086" spans="1:6" ht="15" x14ac:dyDescent="0.25">
      <c r="A1086"/>
      <c r="B1086"/>
      <c r="C1086"/>
      <c r="D1086"/>
      <c r="E1086"/>
      <c r="F1086"/>
    </row>
    <row r="1087" spans="1:6" ht="15" x14ac:dyDescent="0.25">
      <c r="A1087"/>
      <c r="B1087"/>
      <c r="C1087"/>
      <c r="D1087"/>
      <c r="E1087"/>
      <c r="F1087"/>
    </row>
    <row r="1088" spans="1:6" ht="15" x14ac:dyDescent="0.25">
      <c r="A1088"/>
      <c r="B1088"/>
      <c r="C1088"/>
      <c r="D1088"/>
      <c r="E1088"/>
      <c r="F1088"/>
    </row>
    <row r="1089" spans="1:6" ht="15" x14ac:dyDescent="0.25">
      <c r="A1089"/>
      <c r="B1089"/>
      <c r="C1089"/>
      <c r="D1089"/>
      <c r="E1089"/>
      <c r="F1089"/>
    </row>
    <row r="1090" spans="1:6" ht="15" x14ac:dyDescent="0.25">
      <c r="A1090"/>
      <c r="B1090"/>
      <c r="C1090"/>
      <c r="D1090"/>
      <c r="E1090"/>
      <c r="F1090"/>
    </row>
    <row r="1091" spans="1:6" ht="15" x14ac:dyDescent="0.25">
      <c r="A1091"/>
      <c r="B1091"/>
      <c r="C1091"/>
      <c r="D1091"/>
      <c r="E1091"/>
      <c r="F1091"/>
    </row>
    <row r="1092" spans="1:6" ht="15" x14ac:dyDescent="0.25">
      <c r="A1092"/>
      <c r="B1092"/>
      <c r="C1092"/>
      <c r="D1092"/>
      <c r="E1092"/>
      <c r="F1092"/>
    </row>
    <row r="1093" spans="1:6" ht="15" x14ac:dyDescent="0.25">
      <c r="A1093"/>
      <c r="B1093"/>
      <c r="C1093"/>
      <c r="D1093"/>
      <c r="E1093"/>
      <c r="F1093"/>
    </row>
    <row r="1094" spans="1:6" ht="15" x14ac:dyDescent="0.25">
      <c r="A1094"/>
      <c r="B1094"/>
      <c r="C1094"/>
      <c r="D1094"/>
      <c r="E1094"/>
      <c r="F1094"/>
    </row>
    <row r="1095" spans="1:6" ht="15" x14ac:dyDescent="0.25">
      <c r="A1095"/>
      <c r="B1095"/>
      <c r="C1095"/>
      <c r="D1095"/>
      <c r="E1095"/>
      <c r="F1095"/>
    </row>
    <row r="1096" spans="1:6" ht="15" x14ac:dyDescent="0.25">
      <c r="A1096"/>
      <c r="B1096"/>
      <c r="C1096"/>
      <c r="D1096"/>
      <c r="E1096"/>
      <c r="F1096"/>
    </row>
    <row r="1097" spans="1:6" ht="15" x14ac:dyDescent="0.25">
      <c r="A1097"/>
      <c r="B1097"/>
      <c r="C1097"/>
      <c r="D1097"/>
      <c r="E1097"/>
      <c r="F1097"/>
    </row>
    <row r="1098" spans="1:6" ht="15" x14ac:dyDescent="0.25">
      <c r="A1098"/>
      <c r="B1098"/>
      <c r="C1098"/>
      <c r="D1098"/>
      <c r="E1098"/>
      <c r="F1098"/>
    </row>
    <row r="1099" spans="1:6" ht="15" x14ac:dyDescent="0.25">
      <c r="A1099"/>
      <c r="B1099"/>
      <c r="C1099"/>
      <c r="D1099"/>
      <c r="E1099"/>
      <c r="F1099"/>
    </row>
    <row r="1100" spans="1:6" ht="15" x14ac:dyDescent="0.25">
      <c r="A1100"/>
      <c r="B1100"/>
      <c r="C1100"/>
      <c r="D1100"/>
      <c r="E1100"/>
      <c r="F1100"/>
    </row>
    <row r="1101" spans="1:6" ht="15" x14ac:dyDescent="0.25">
      <c r="A1101"/>
      <c r="B1101"/>
      <c r="C1101"/>
      <c r="D1101"/>
      <c r="E1101"/>
      <c r="F1101"/>
    </row>
    <row r="1102" spans="1:6" ht="15" x14ac:dyDescent="0.25">
      <c r="A1102"/>
      <c r="B1102"/>
      <c r="C1102"/>
      <c r="D1102"/>
      <c r="E1102"/>
      <c r="F1102"/>
    </row>
    <row r="1103" spans="1:6" ht="15" x14ac:dyDescent="0.25">
      <c r="A1103"/>
      <c r="B1103"/>
      <c r="C1103"/>
      <c r="D1103"/>
      <c r="E1103"/>
      <c r="F1103"/>
    </row>
    <row r="1104" spans="1:6" ht="15" x14ac:dyDescent="0.25">
      <c r="A1104"/>
      <c r="B1104"/>
      <c r="C1104"/>
      <c r="D1104"/>
      <c r="E1104"/>
      <c r="F1104"/>
    </row>
    <row r="1105" spans="1:6" ht="15" x14ac:dyDescent="0.25">
      <c r="A1105"/>
      <c r="B1105"/>
      <c r="C1105"/>
      <c r="D1105"/>
      <c r="E1105"/>
      <c r="F1105"/>
    </row>
    <row r="1106" spans="1:6" ht="15" x14ac:dyDescent="0.25">
      <c r="A1106"/>
      <c r="B1106"/>
      <c r="C1106"/>
      <c r="D1106"/>
      <c r="E1106"/>
      <c r="F1106"/>
    </row>
    <row r="1107" spans="1:6" ht="15" x14ac:dyDescent="0.25">
      <c r="A1107"/>
      <c r="B1107"/>
      <c r="C1107"/>
      <c r="D1107"/>
      <c r="E1107"/>
      <c r="F1107"/>
    </row>
    <row r="1108" spans="1:6" ht="15" x14ac:dyDescent="0.25">
      <c r="A1108"/>
      <c r="B1108"/>
      <c r="C1108"/>
      <c r="D1108"/>
      <c r="E1108"/>
      <c r="F1108"/>
    </row>
    <row r="1109" spans="1:6" ht="15" x14ac:dyDescent="0.25">
      <c r="A1109"/>
      <c r="B1109"/>
      <c r="C1109"/>
      <c r="D1109"/>
      <c r="E1109"/>
      <c r="F1109"/>
    </row>
    <row r="1110" spans="1:6" ht="15" x14ac:dyDescent="0.25">
      <c r="A1110"/>
      <c r="B1110"/>
      <c r="C1110"/>
      <c r="D1110"/>
      <c r="E1110"/>
      <c r="F1110"/>
    </row>
    <row r="1111" spans="1:6" ht="15" x14ac:dyDescent="0.25">
      <c r="A1111"/>
      <c r="B1111"/>
      <c r="C1111"/>
      <c r="D1111"/>
      <c r="E1111"/>
      <c r="F1111"/>
    </row>
    <row r="1112" spans="1:6" ht="15" x14ac:dyDescent="0.25">
      <c r="A1112"/>
      <c r="B1112"/>
      <c r="C1112"/>
      <c r="D1112"/>
      <c r="E1112"/>
      <c r="F1112"/>
    </row>
    <row r="1113" spans="1:6" ht="15" x14ac:dyDescent="0.25">
      <c r="A1113"/>
      <c r="B1113"/>
      <c r="C1113"/>
      <c r="D1113"/>
      <c r="E1113"/>
      <c r="F1113"/>
    </row>
    <row r="1114" spans="1:6" ht="15" x14ac:dyDescent="0.25">
      <c r="A1114"/>
      <c r="B1114"/>
      <c r="C1114"/>
      <c r="D1114"/>
      <c r="E1114"/>
      <c r="F1114"/>
    </row>
    <row r="1115" spans="1:6" ht="15" x14ac:dyDescent="0.25">
      <c r="A1115"/>
      <c r="B1115"/>
      <c r="C1115"/>
      <c r="D1115"/>
      <c r="E1115"/>
      <c r="F1115"/>
    </row>
    <row r="1116" spans="1:6" ht="15" x14ac:dyDescent="0.25">
      <c r="A1116"/>
      <c r="B1116"/>
      <c r="C1116"/>
      <c r="D1116"/>
      <c r="E1116"/>
      <c r="F1116"/>
    </row>
    <row r="1117" spans="1:6" ht="15" x14ac:dyDescent="0.25">
      <c r="A1117"/>
      <c r="B1117"/>
      <c r="C1117"/>
      <c r="D1117"/>
      <c r="E1117"/>
      <c r="F1117"/>
    </row>
    <row r="1118" spans="1:6" ht="15" x14ac:dyDescent="0.25">
      <c r="A1118"/>
      <c r="B1118"/>
      <c r="C1118"/>
      <c r="D1118"/>
      <c r="E1118"/>
      <c r="F1118"/>
    </row>
    <row r="1119" spans="1:6" ht="15" x14ac:dyDescent="0.25">
      <c r="A1119"/>
      <c r="B1119"/>
      <c r="C1119"/>
      <c r="D1119"/>
      <c r="E1119"/>
      <c r="F1119"/>
    </row>
    <row r="1120" spans="1:6" ht="15" x14ac:dyDescent="0.25">
      <c r="A1120"/>
      <c r="B1120"/>
      <c r="C1120"/>
      <c r="D1120"/>
      <c r="E1120"/>
      <c r="F1120"/>
    </row>
    <row r="1121" spans="1:6" ht="15" x14ac:dyDescent="0.25">
      <c r="A1121"/>
      <c r="B1121"/>
      <c r="C1121"/>
      <c r="D1121"/>
      <c r="E1121"/>
      <c r="F1121"/>
    </row>
    <row r="1122" spans="1:6" ht="15" x14ac:dyDescent="0.25">
      <c r="A1122"/>
      <c r="B1122"/>
      <c r="C1122"/>
      <c r="D1122"/>
      <c r="E1122"/>
      <c r="F1122"/>
    </row>
    <row r="1123" spans="1:6" ht="15" x14ac:dyDescent="0.25">
      <c r="A1123"/>
      <c r="B1123"/>
      <c r="C1123"/>
      <c r="D1123"/>
      <c r="E1123"/>
      <c r="F1123"/>
    </row>
    <row r="1124" spans="1:6" ht="15" x14ac:dyDescent="0.25">
      <c r="A1124"/>
      <c r="B1124"/>
      <c r="C1124"/>
      <c r="D1124"/>
      <c r="E1124"/>
      <c r="F1124"/>
    </row>
    <row r="1125" spans="1:6" ht="15" x14ac:dyDescent="0.25">
      <c r="A1125"/>
      <c r="B1125"/>
      <c r="C1125"/>
      <c r="D1125"/>
      <c r="E1125"/>
      <c r="F1125"/>
    </row>
    <row r="1126" spans="1:6" ht="15" x14ac:dyDescent="0.25">
      <c r="A1126"/>
      <c r="B1126"/>
      <c r="C1126"/>
      <c r="D1126"/>
      <c r="E1126"/>
      <c r="F1126"/>
    </row>
    <row r="1127" spans="1:6" ht="15" x14ac:dyDescent="0.25">
      <c r="A1127"/>
      <c r="B1127"/>
      <c r="C1127"/>
      <c r="D1127"/>
      <c r="E1127"/>
      <c r="F1127"/>
    </row>
    <row r="1128" spans="1:6" ht="15" x14ac:dyDescent="0.25">
      <c r="A1128"/>
      <c r="B1128"/>
      <c r="C1128"/>
      <c r="D1128"/>
      <c r="E1128"/>
      <c r="F1128"/>
    </row>
    <row r="1129" spans="1:6" ht="15" x14ac:dyDescent="0.25">
      <c r="A1129"/>
      <c r="B1129"/>
      <c r="C1129"/>
      <c r="D1129"/>
      <c r="E1129"/>
      <c r="F1129"/>
    </row>
    <row r="1130" spans="1:6" ht="15" x14ac:dyDescent="0.25">
      <c r="A1130"/>
      <c r="B1130"/>
      <c r="C1130"/>
      <c r="D1130"/>
      <c r="E1130"/>
      <c r="F1130"/>
    </row>
    <row r="1131" spans="1:6" ht="15" x14ac:dyDescent="0.25">
      <c r="A1131"/>
      <c r="B1131"/>
      <c r="C1131"/>
      <c r="D1131"/>
      <c r="E1131"/>
      <c r="F1131"/>
    </row>
    <row r="1132" spans="1:6" ht="15" x14ac:dyDescent="0.25">
      <c r="A1132"/>
      <c r="B1132"/>
      <c r="C1132"/>
      <c r="D1132"/>
      <c r="E1132"/>
      <c r="F1132"/>
    </row>
    <row r="1133" spans="1:6" ht="15" x14ac:dyDescent="0.25">
      <c r="A1133"/>
      <c r="B1133"/>
      <c r="C1133"/>
      <c r="D1133"/>
      <c r="E1133"/>
      <c r="F1133"/>
    </row>
    <row r="1134" spans="1:6" ht="15" x14ac:dyDescent="0.25">
      <c r="A1134"/>
      <c r="B1134"/>
      <c r="C1134"/>
      <c r="D1134"/>
      <c r="E1134"/>
      <c r="F1134"/>
    </row>
    <row r="1135" spans="1:6" ht="15" x14ac:dyDescent="0.25">
      <c r="A1135"/>
      <c r="B1135"/>
      <c r="C1135"/>
      <c r="D1135"/>
      <c r="E1135"/>
      <c r="F1135"/>
    </row>
    <row r="1136" spans="1:6" ht="15" x14ac:dyDescent="0.25">
      <c r="A1136"/>
      <c r="B1136"/>
      <c r="C1136"/>
      <c r="D1136"/>
      <c r="E1136"/>
      <c r="F1136"/>
    </row>
    <row r="1137" spans="1:6" ht="15" x14ac:dyDescent="0.25">
      <c r="A1137"/>
      <c r="B1137"/>
      <c r="C1137"/>
      <c r="D1137"/>
      <c r="E1137"/>
      <c r="F1137"/>
    </row>
    <row r="1138" spans="1:6" ht="15" x14ac:dyDescent="0.25">
      <c r="A1138"/>
      <c r="B1138"/>
      <c r="C1138"/>
      <c r="D1138"/>
      <c r="E1138"/>
      <c r="F1138"/>
    </row>
    <row r="1139" spans="1:6" ht="15" x14ac:dyDescent="0.25">
      <c r="A1139"/>
      <c r="B1139"/>
      <c r="C1139"/>
      <c r="D1139"/>
      <c r="E1139"/>
      <c r="F1139"/>
    </row>
    <row r="1140" spans="1:6" ht="15" x14ac:dyDescent="0.25">
      <c r="A1140"/>
      <c r="B1140"/>
      <c r="C1140"/>
      <c r="D1140"/>
      <c r="E1140"/>
      <c r="F1140"/>
    </row>
    <row r="1141" spans="1:6" ht="15" x14ac:dyDescent="0.25">
      <c r="A1141"/>
      <c r="B1141"/>
      <c r="C1141"/>
      <c r="D1141"/>
      <c r="E1141"/>
      <c r="F1141"/>
    </row>
    <row r="1142" spans="1:6" ht="15" x14ac:dyDescent="0.25">
      <c r="A1142"/>
      <c r="B1142"/>
      <c r="C1142"/>
      <c r="D1142"/>
      <c r="E1142"/>
      <c r="F1142"/>
    </row>
    <row r="1143" spans="1:6" ht="15" x14ac:dyDescent="0.25">
      <c r="A1143"/>
      <c r="B1143"/>
      <c r="C1143"/>
      <c r="D1143"/>
      <c r="E1143"/>
      <c r="F1143"/>
    </row>
    <row r="1144" spans="1:6" ht="15" x14ac:dyDescent="0.25">
      <c r="A1144"/>
      <c r="B1144"/>
      <c r="C1144"/>
      <c r="D1144"/>
      <c r="E1144"/>
      <c r="F1144"/>
    </row>
    <row r="1145" spans="1:6" ht="15" x14ac:dyDescent="0.25">
      <c r="A1145"/>
      <c r="B1145"/>
      <c r="C1145"/>
      <c r="D1145"/>
      <c r="E1145"/>
      <c r="F1145"/>
    </row>
    <row r="1146" spans="1:6" ht="15" x14ac:dyDescent="0.25">
      <c r="A1146"/>
      <c r="B1146"/>
      <c r="C1146"/>
      <c r="D1146"/>
      <c r="E1146"/>
      <c r="F1146"/>
    </row>
    <row r="1147" spans="1:6" ht="15" x14ac:dyDescent="0.25">
      <c r="A1147"/>
      <c r="B1147"/>
      <c r="C1147"/>
      <c r="D1147"/>
      <c r="E1147"/>
      <c r="F1147"/>
    </row>
    <row r="1148" spans="1:6" ht="15" x14ac:dyDescent="0.25">
      <c r="A1148"/>
      <c r="B1148"/>
      <c r="C1148"/>
      <c r="D1148"/>
      <c r="E1148"/>
      <c r="F1148"/>
    </row>
    <row r="1149" spans="1:6" ht="15" x14ac:dyDescent="0.25">
      <c r="A1149"/>
      <c r="B1149"/>
      <c r="C1149"/>
      <c r="D1149"/>
      <c r="E1149"/>
      <c r="F1149"/>
    </row>
    <row r="1150" spans="1:6" ht="15" x14ac:dyDescent="0.25">
      <c r="A1150"/>
      <c r="B1150"/>
      <c r="C1150"/>
      <c r="D1150"/>
      <c r="E1150"/>
      <c r="F1150"/>
    </row>
    <row r="1151" spans="1:6" ht="15" x14ac:dyDescent="0.25">
      <c r="A1151"/>
      <c r="B1151"/>
      <c r="C1151"/>
      <c r="D1151"/>
      <c r="E1151"/>
      <c r="F1151"/>
    </row>
    <row r="1152" spans="1:6" ht="15" x14ac:dyDescent="0.25">
      <c r="A1152"/>
      <c r="B1152"/>
      <c r="C1152"/>
      <c r="D1152"/>
      <c r="E1152"/>
      <c r="F1152"/>
    </row>
    <row r="1153" spans="1:6" ht="15" x14ac:dyDescent="0.25">
      <c r="A1153"/>
      <c r="B1153"/>
      <c r="C1153"/>
      <c r="D1153"/>
      <c r="E1153"/>
      <c r="F1153"/>
    </row>
    <row r="1154" spans="1:6" ht="15" x14ac:dyDescent="0.25">
      <c r="A1154"/>
      <c r="B1154"/>
      <c r="C1154"/>
      <c r="D1154"/>
      <c r="E1154"/>
      <c r="F1154"/>
    </row>
    <row r="1155" spans="1:6" ht="15" x14ac:dyDescent="0.25">
      <c r="A1155"/>
      <c r="B1155"/>
      <c r="C1155"/>
      <c r="D1155"/>
      <c r="E1155"/>
      <c r="F1155"/>
    </row>
    <row r="1156" spans="1:6" ht="15" x14ac:dyDescent="0.25">
      <c r="A1156"/>
      <c r="B1156"/>
      <c r="C1156"/>
      <c r="D1156"/>
      <c r="E1156"/>
      <c r="F1156"/>
    </row>
    <row r="1157" spans="1:6" ht="15" x14ac:dyDescent="0.25">
      <c r="A1157"/>
      <c r="B1157"/>
      <c r="C1157"/>
      <c r="D1157"/>
      <c r="E1157"/>
      <c r="F1157"/>
    </row>
    <row r="1158" spans="1:6" ht="15" x14ac:dyDescent="0.25">
      <c r="A1158"/>
      <c r="B1158"/>
      <c r="C1158"/>
      <c r="D1158"/>
      <c r="E1158"/>
      <c r="F1158"/>
    </row>
    <row r="1159" spans="1:6" ht="15" x14ac:dyDescent="0.25">
      <c r="A1159"/>
      <c r="B1159"/>
      <c r="C1159"/>
      <c r="D1159"/>
      <c r="E1159"/>
      <c r="F1159"/>
    </row>
    <row r="1160" spans="1:6" ht="15" x14ac:dyDescent="0.25">
      <c r="A1160"/>
      <c r="B1160"/>
      <c r="C1160"/>
      <c r="D1160"/>
      <c r="E1160"/>
      <c r="F1160"/>
    </row>
    <row r="1161" spans="1:6" ht="15" x14ac:dyDescent="0.25">
      <c r="A1161"/>
      <c r="B1161"/>
      <c r="C1161"/>
      <c r="D1161"/>
      <c r="E1161"/>
      <c r="F1161"/>
    </row>
    <row r="1162" spans="1:6" ht="15" x14ac:dyDescent="0.25">
      <c r="A1162"/>
      <c r="B1162"/>
      <c r="C1162"/>
      <c r="D1162"/>
      <c r="E1162"/>
      <c r="F1162"/>
    </row>
    <row r="1163" spans="1:6" ht="15" x14ac:dyDescent="0.25">
      <c r="A1163"/>
      <c r="B1163"/>
      <c r="C1163"/>
      <c r="D1163"/>
      <c r="E1163"/>
      <c r="F1163"/>
    </row>
    <row r="1164" spans="1:6" ht="15" x14ac:dyDescent="0.25">
      <c r="A1164"/>
      <c r="B1164"/>
      <c r="C1164"/>
      <c r="D1164"/>
      <c r="E1164"/>
      <c r="F1164"/>
    </row>
    <row r="1165" spans="1:6" ht="15" x14ac:dyDescent="0.25">
      <c r="A1165"/>
      <c r="B1165"/>
      <c r="C1165"/>
      <c r="D1165"/>
      <c r="E1165"/>
      <c r="F1165"/>
    </row>
    <row r="1166" spans="1:6" ht="15" x14ac:dyDescent="0.25">
      <c r="A1166"/>
      <c r="B1166"/>
      <c r="C1166"/>
      <c r="D1166"/>
      <c r="E1166"/>
      <c r="F1166"/>
    </row>
    <row r="1167" spans="1:6" ht="15" x14ac:dyDescent="0.25">
      <c r="A1167"/>
      <c r="B1167"/>
      <c r="C1167"/>
      <c r="D1167"/>
      <c r="E1167"/>
      <c r="F1167"/>
    </row>
    <row r="1168" spans="1:6" ht="15" x14ac:dyDescent="0.25">
      <c r="A1168"/>
      <c r="B1168"/>
      <c r="C1168"/>
      <c r="D1168"/>
      <c r="E1168"/>
      <c r="F1168"/>
    </row>
    <row r="1169" spans="1:6" ht="15" x14ac:dyDescent="0.25">
      <c r="A1169"/>
      <c r="B1169"/>
      <c r="C1169"/>
      <c r="D1169"/>
      <c r="E1169"/>
      <c r="F1169"/>
    </row>
    <row r="1170" spans="1:6" ht="15" x14ac:dyDescent="0.25">
      <c r="A1170"/>
      <c r="B1170"/>
      <c r="C1170"/>
      <c r="D1170"/>
      <c r="E1170"/>
      <c r="F1170"/>
    </row>
    <row r="1171" spans="1:6" ht="15" x14ac:dyDescent="0.25">
      <c r="A1171"/>
      <c r="B1171"/>
      <c r="C1171"/>
      <c r="D1171"/>
      <c r="E1171"/>
      <c r="F1171"/>
    </row>
    <row r="1172" spans="1:6" ht="15" x14ac:dyDescent="0.25">
      <c r="A1172"/>
      <c r="B1172"/>
      <c r="C1172"/>
      <c r="D1172"/>
      <c r="E1172"/>
      <c r="F1172"/>
    </row>
    <row r="1173" spans="1:6" ht="15" x14ac:dyDescent="0.25">
      <c r="A1173"/>
      <c r="B1173"/>
      <c r="C1173"/>
      <c r="D1173"/>
      <c r="E1173"/>
      <c r="F1173"/>
    </row>
    <row r="1174" spans="1:6" ht="15" x14ac:dyDescent="0.25">
      <c r="A1174"/>
      <c r="B1174"/>
      <c r="C1174"/>
      <c r="D1174"/>
      <c r="E1174"/>
      <c r="F1174"/>
    </row>
    <row r="1175" spans="1:6" ht="15" x14ac:dyDescent="0.25">
      <c r="A1175"/>
      <c r="B1175"/>
      <c r="C1175"/>
      <c r="D1175"/>
      <c r="E1175"/>
      <c r="F1175"/>
    </row>
    <row r="1176" spans="1:6" ht="15" x14ac:dyDescent="0.25">
      <c r="A1176"/>
      <c r="B1176"/>
      <c r="C1176"/>
      <c r="D1176"/>
      <c r="E1176"/>
      <c r="F1176"/>
    </row>
    <row r="1177" spans="1:6" ht="15" x14ac:dyDescent="0.25">
      <c r="A1177"/>
      <c r="B1177"/>
      <c r="C1177"/>
      <c r="D1177"/>
      <c r="E1177"/>
      <c r="F1177"/>
    </row>
    <row r="1178" spans="1:6" ht="15" x14ac:dyDescent="0.25">
      <c r="A1178"/>
      <c r="B1178"/>
      <c r="C1178"/>
      <c r="D1178"/>
      <c r="E1178"/>
      <c r="F1178"/>
    </row>
    <row r="1179" spans="1:6" ht="15" x14ac:dyDescent="0.25">
      <c r="A1179"/>
      <c r="B1179"/>
      <c r="C1179"/>
      <c r="D1179"/>
      <c r="E1179"/>
      <c r="F1179"/>
    </row>
    <row r="1180" spans="1:6" ht="15" x14ac:dyDescent="0.25">
      <c r="A1180"/>
      <c r="B1180"/>
      <c r="C1180"/>
      <c r="D1180"/>
      <c r="E1180"/>
      <c r="F1180"/>
    </row>
    <row r="1181" spans="1:6" ht="15" x14ac:dyDescent="0.25">
      <c r="A1181"/>
      <c r="B1181"/>
      <c r="C1181"/>
      <c r="D1181"/>
      <c r="E1181"/>
      <c r="F1181"/>
    </row>
    <row r="1182" spans="1:6" ht="15" x14ac:dyDescent="0.25">
      <c r="A1182"/>
      <c r="B1182"/>
      <c r="C1182"/>
      <c r="D1182"/>
      <c r="E1182"/>
      <c r="F1182"/>
    </row>
    <row r="1183" spans="1:6" ht="15" x14ac:dyDescent="0.25">
      <c r="A1183"/>
      <c r="B1183"/>
      <c r="C1183"/>
      <c r="D1183"/>
      <c r="E1183"/>
      <c r="F1183"/>
    </row>
    <row r="1184" spans="1:6" ht="15" x14ac:dyDescent="0.25">
      <c r="A1184"/>
      <c r="B1184"/>
      <c r="C1184"/>
      <c r="D1184"/>
      <c r="E1184"/>
      <c r="F1184"/>
    </row>
    <row r="1185" spans="1:6" ht="15" x14ac:dyDescent="0.25">
      <c r="A1185"/>
      <c r="B1185"/>
      <c r="C1185"/>
      <c r="D1185"/>
      <c r="E1185"/>
      <c r="F1185"/>
    </row>
    <row r="1186" spans="1:6" ht="15" x14ac:dyDescent="0.25">
      <c r="A1186"/>
      <c r="B1186"/>
      <c r="C1186"/>
      <c r="D1186"/>
      <c r="E1186"/>
      <c r="F1186"/>
    </row>
    <row r="1187" spans="1:6" ht="15" x14ac:dyDescent="0.25">
      <c r="A1187"/>
      <c r="B1187"/>
      <c r="C1187"/>
      <c r="D1187"/>
      <c r="E1187"/>
      <c r="F1187"/>
    </row>
    <row r="1188" spans="1:6" ht="15" x14ac:dyDescent="0.25">
      <c r="A1188"/>
      <c r="B1188"/>
      <c r="C1188"/>
      <c r="D1188"/>
      <c r="E1188"/>
      <c r="F1188"/>
    </row>
    <row r="1189" spans="1:6" ht="15" x14ac:dyDescent="0.25">
      <c r="A1189"/>
      <c r="B1189"/>
      <c r="C1189"/>
      <c r="D1189"/>
      <c r="E1189"/>
      <c r="F1189"/>
    </row>
    <row r="1190" spans="1:6" ht="15" x14ac:dyDescent="0.25">
      <c r="A1190"/>
      <c r="B1190"/>
      <c r="C1190"/>
      <c r="D1190"/>
      <c r="E1190"/>
      <c r="F1190"/>
    </row>
    <row r="1191" spans="1:6" ht="15" x14ac:dyDescent="0.25">
      <c r="A1191"/>
      <c r="B1191"/>
      <c r="C1191"/>
      <c r="D1191"/>
      <c r="E1191"/>
      <c r="F1191"/>
    </row>
    <row r="1192" spans="1:6" ht="15" x14ac:dyDescent="0.25">
      <c r="A1192"/>
      <c r="B1192"/>
      <c r="C1192"/>
      <c r="D1192"/>
      <c r="E1192"/>
      <c r="F1192"/>
    </row>
    <row r="1193" spans="1:6" ht="15" x14ac:dyDescent="0.25">
      <c r="A1193"/>
      <c r="B1193"/>
      <c r="C1193"/>
      <c r="D1193"/>
      <c r="E1193"/>
      <c r="F1193"/>
    </row>
    <row r="1194" spans="1:6" ht="15" x14ac:dyDescent="0.25">
      <c r="A1194"/>
      <c r="B1194"/>
      <c r="C1194"/>
      <c r="D1194"/>
      <c r="E1194"/>
      <c r="F1194"/>
    </row>
    <row r="1195" spans="1:6" ht="15" x14ac:dyDescent="0.25">
      <c r="A1195"/>
      <c r="B1195"/>
      <c r="C1195"/>
      <c r="D1195"/>
      <c r="E1195"/>
      <c r="F1195"/>
    </row>
    <row r="1196" spans="1:6" ht="15" x14ac:dyDescent="0.25">
      <c r="A1196"/>
      <c r="B1196"/>
      <c r="C1196"/>
      <c r="D1196"/>
      <c r="E1196"/>
      <c r="F1196"/>
    </row>
    <row r="1197" spans="1:6" ht="15" x14ac:dyDescent="0.25">
      <c r="A1197"/>
      <c r="B1197"/>
      <c r="C1197"/>
      <c r="D1197"/>
      <c r="E1197"/>
      <c r="F1197"/>
    </row>
    <row r="1198" spans="1:6" ht="15" x14ac:dyDescent="0.25">
      <c r="A1198"/>
      <c r="B1198"/>
      <c r="C1198"/>
      <c r="D1198"/>
      <c r="E1198"/>
      <c r="F1198"/>
    </row>
    <row r="1199" spans="1:6" ht="15" x14ac:dyDescent="0.25">
      <c r="A1199"/>
      <c r="B1199"/>
      <c r="C1199"/>
      <c r="D1199"/>
      <c r="E1199"/>
      <c r="F1199"/>
    </row>
    <row r="1200" spans="1:6" ht="15" x14ac:dyDescent="0.25">
      <c r="A1200"/>
      <c r="B1200"/>
      <c r="C1200"/>
      <c r="D1200"/>
      <c r="E1200"/>
      <c r="F1200"/>
    </row>
    <row r="1201" spans="1:6" ht="15" x14ac:dyDescent="0.25">
      <c r="A1201"/>
      <c r="B1201"/>
      <c r="C1201"/>
      <c r="D1201"/>
      <c r="E1201"/>
      <c r="F1201"/>
    </row>
    <row r="1202" spans="1:6" ht="15" x14ac:dyDescent="0.25">
      <c r="A1202"/>
      <c r="B1202"/>
      <c r="C1202"/>
      <c r="D1202"/>
      <c r="E1202"/>
      <c r="F1202"/>
    </row>
    <row r="1203" spans="1:6" ht="15" x14ac:dyDescent="0.25">
      <c r="A1203"/>
      <c r="B1203"/>
      <c r="C1203"/>
      <c r="D1203"/>
      <c r="E1203"/>
      <c r="F1203"/>
    </row>
    <row r="1204" spans="1:6" ht="15" x14ac:dyDescent="0.25">
      <c r="A1204"/>
      <c r="B1204"/>
      <c r="C1204"/>
      <c r="D1204"/>
      <c r="E1204"/>
      <c r="F1204"/>
    </row>
    <row r="1205" spans="1:6" ht="15" x14ac:dyDescent="0.25">
      <c r="A1205"/>
      <c r="B1205"/>
      <c r="C1205"/>
      <c r="D1205"/>
      <c r="E1205"/>
      <c r="F1205"/>
    </row>
    <row r="1206" spans="1:6" ht="15" x14ac:dyDescent="0.25">
      <c r="A1206"/>
      <c r="B1206"/>
      <c r="C1206"/>
      <c r="D1206"/>
      <c r="E1206"/>
      <c r="F1206"/>
    </row>
    <row r="1207" spans="1:6" ht="15" x14ac:dyDescent="0.25">
      <c r="A1207"/>
      <c r="B1207"/>
      <c r="C1207"/>
      <c r="D1207"/>
      <c r="E1207"/>
      <c r="F1207"/>
    </row>
    <row r="1208" spans="1:6" ht="15" x14ac:dyDescent="0.25">
      <c r="A1208"/>
      <c r="B1208"/>
      <c r="C1208"/>
      <c r="D1208"/>
      <c r="E1208"/>
      <c r="F1208"/>
    </row>
    <row r="1209" spans="1:6" ht="15" x14ac:dyDescent="0.25">
      <c r="A1209"/>
      <c r="B1209"/>
      <c r="C1209"/>
      <c r="D1209"/>
      <c r="E1209"/>
      <c r="F1209"/>
    </row>
    <row r="1210" spans="1:6" ht="15" x14ac:dyDescent="0.25">
      <c r="A1210"/>
      <c r="B1210"/>
      <c r="C1210"/>
      <c r="D1210"/>
      <c r="E1210"/>
      <c r="F1210"/>
    </row>
    <row r="1211" spans="1:6" ht="15" x14ac:dyDescent="0.25">
      <c r="A1211"/>
      <c r="B1211"/>
      <c r="C1211"/>
      <c r="D1211"/>
      <c r="E1211"/>
      <c r="F1211"/>
    </row>
    <row r="1212" spans="1:6" ht="15" x14ac:dyDescent="0.25">
      <c r="A1212"/>
      <c r="B1212"/>
      <c r="C1212"/>
      <c r="D1212"/>
      <c r="E1212"/>
      <c r="F1212"/>
    </row>
    <row r="1213" spans="1:6" ht="15" x14ac:dyDescent="0.25">
      <c r="A1213"/>
      <c r="B1213"/>
      <c r="C1213"/>
      <c r="D1213"/>
      <c r="E1213"/>
      <c r="F1213"/>
    </row>
    <row r="1214" spans="1:6" ht="15" x14ac:dyDescent="0.25">
      <c r="A1214"/>
      <c r="B1214"/>
      <c r="C1214"/>
      <c r="D1214"/>
      <c r="E1214"/>
      <c r="F1214"/>
    </row>
    <row r="1215" spans="1:6" ht="15" x14ac:dyDescent="0.25">
      <c r="A1215"/>
      <c r="B1215"/>
      <c r="C1215"/>
      <c r="D1215"/>
      <c r="E1215"/>
      <c r="F1215"/>
    </row>
    <row r="1216" spans="1:6" ht="15" x14ac:dyDescent="0.25">
      <c r="A1216"/>
      <c r="B1216"/>
      <c r="C1216"/>
      <c r="D1216"/>
      <c r="E1216"/>
      <c r="F1216"/>
    </row>
    <row r="1217" spans="1:6" ht="15" x14ac:dyDescent="0.25">
      <c r="A1217"/>
      <c r="B1217"/>
      <c r="C1217"/>
      <c r="D1217"/>
      <c r="E1217"/>
      <c r="F1217"/>
    </row>
    <row r="1218" spans="1:6" ht="15" x14ac:dyDescent="0.25">
      <c r="A1218"/>
      <c r="B1218"/>
      <c r="C1218"/>
      <c r="D1218"/>
      <c r="E1218"/>
      <c r="F1218"/>
    </row>
    <row r="1219" spans="1:6" ht="15" x14ac:dyDescent="0.25">
      <c r="A1219"/>
      <c r="B1219"/>
      <c r="C1219"/>
      <c r="D1219"/>
      <c r="E1219"/>
      <c r="F1219"/>
    </row>
    <row r="1220" spans="1:6" ht="15" x14ac:dyDescent="0.25">
      <c r="A1220"/>
      <c r="B1220"/>
      <c r="C1220"/>
      <c r="D1220"/>
      <c r="E1220"/>
      <c r="F1220"/>
    </row>
    <row r="1221" spans="1:6" ht="15" x14ac:dyDescent="0.25">
      <c r="A1221"/>
      <c r="B1221"/>
      <c r="C1221"/>
      <c r="D1221"/>
      <c r="E1221"/>
      <c r="F1221"/>
    </row>
    <row r="1222" spans="1:6" ht="15" x14ac:dyDescent="0.25">
      <c r="A1222"/>
      <c r="B1222"/>
      <c r="C1222"/>
      <c r="D1222"/>
      <c r="E1222"/>
      <c r="F1222"/>
    </row>
    <row r="1223" spans="1:6" ht="15" x14ac:dyDescent="0.25">
      <c r="A1223"/>
      <c r="B1223"/>
      <c r="C1223"/>
      <c r="D1223"/>
      <c r="E1223"/>
      <c r="F1223"/>
    </row>
    <row r="1224" spans="1:6" ht="15" x14ac:dyDescent="0.25">
      <c r="A1224"/>
      <c r="B1224"/>
      <c r="C1224"/>
      <c r="D1224"/>
      <c r="E1224"/>
      <c r="F1224"/>
    </row>
    <row r="1225" spans="1:6" ht="15" x14ac:dyDescent="0.25">
      <c r="A1225"/>
      <c r="B1225"/>
      <c r="C1225"/>
      <c r="D1225"/>
      <c r="E1225"/>
      <c r="F1225"/>
    </row>
    <row r="1226" spans="1:6" ht="15" x14ac:dyDescent="0.25">
      <c r="A1226"/>
      <c r="B1226"/>
      <c r="C1226"/>
      <c r="D1226"/>
      <c r="E1226"/>
      <c r="F1226"/>
    </row>
    <row r="1227" spans="1:6" ht="15" x14ac:dyDescent="0.25">
      <c r="A1227"/>
      <c r="B1227"/>
      <c r="C1227"/>
      <c r="D1227"/>
      <c r="E1227"/>
      <c r="F1227"/>
    </row>
    <row r="1228" spans="1:6" ht="15" x14ac:dyDescent="0.25">
      <c r="A1228"/>
      <c r="B1228"/>
      <c r="C1228"/>
      <c r="D1228"/>
      <c r="E1228"/>
      <c r="F1228"/>
    </row>
    <row r="1229" spans="1:6" ht="15" x14ac:dyDescent="0.25">
      <c r="A1229"/>
      <c r="B1229"/>
      <c r="C1229"/>
      <c r="D1229"/>
      <c r="E1229"/>
      <c r="F1229"/>
    </row>
    <row r="1230" spans="1:6" ht="15" x14ac:dyDescent="0.25">
      <c r="A1230"/>
      <c r="B1230"/>
      <c r="C1230"/>
      <c r="D1230"/>
      <c r="E1230"/>
      <c r="F1230"/>
    </row>
    <row r="1231" spans="1:6" ht="15" x14ac:dyDescent="0.25">
      <c r="A1231"/>
      <c r="B1231"/>
      <c r="C1231"/>
      <c r="D1231"/>
      <c r="E1231"/>
      <c r="F1231"/>
    </row>
    <row r="1232" spans="1:6" ht="15" x14ac:dyDescent="0.25">
      <c r="A1232"/>
      <c r="B1232"/>
      <c r="C1232"/>
      <c r="D1232"/>
      <c r="E1232"/>
      <c r="F1232"/>
    </row>
    <row r="1233" spans="1:6" ht="15" x14ac:dyDescent="0.25">
      <c r="A1233"/>
      <c r="B1233"/>
      <c r="C1233"/>
      <c r="D1233"/>
      <c r="E1233"/>
      <c r="F1233"/>
    </row>
    <row r="1234" spans="1:6" ht="15" x14ac:dyDescent="0.25">
      <c r="A1234"/>
      <c r="B1234"/>
      <c r="C1234"/>
      <c r="D1234"/>
      <c r="E1234"/>
      <c r="F1234"/>
    </row>
    <row r="1235" spans="1:6" ht="15" x14ac:dyDescent="0.25">
      <c r="A1235"/>
      <c r="B1235"/>
      <c r="C1235"/>
      <c r="D1235"/>
      <c r="E1235"/>
      <c r="F1235"/>
    </row>
    <row r="1236" spans="1:6" ht="15" x14ac:dyDescent="0.25">
      <c r="A1236"/>
      <c r="B1236"/>
      <c r="C1236"/>
      <c r="D1236"/>
      <c r="E1236"/>
      <c r="F1236"/>
    </row>
    <row r="1237" spans="1:6" ht="15" x14ac:dyDescent="0.25">
      <c r="A1237"/>
      <c r="B1237"/>
      <c r="C1237"/>
      <c r="D1237"/>
      <c r="E1237"/>
      <c r="F1237"/>
    </row>
    <row r="1238" spans="1:6" ht="15" x14ac:dyDescent="0.25">
      <c r="A1238"/>
      <c r="B1238"/>
      <c r="C1238"/>
      <c r="D1238"/>
      <c r="E1238"/>
      <c r="F1238"/>
    </row>
    <row r="1239" spans="1:6" ht="15" x14ac:dyDescent="0.25">
      <c r="A1239"/>
      <c r="B1239"/>
      <c r="C1239"/>
      <c r="D1239"/>
      <c r="E1239"/>
      <c r="F1239"/>
    </row>
    <row r="1240" spans="1:6" ht="15" x14ac:dyDescent="0.25">
      <c r="A1240"/>
      <c r="B1240"/>
      <c r="C1240"/>
      <c r="D1240"/>
      <c r="E1240"/>
      <c r="F1240"/>
    </row>
    <row r="1241" spans="1:6" ht="15" x14ac:dyDescent="0.25">
      <c r="A1241"/>
      <c r="B1241"/>
      <c r="C1241"/>
      <c r="D1241"/>
      <c r="E1241"/>
      <c r="F1241"/>
    </row>
    <row r="1242" spans="1:6" ht="15" x14ac:dyDescent="0.25">
      <c r="A1242"/>
      <c r="B1242"/>
      <c r="C1242"/>
      <c r="D1242"/>
      <c r="E1242"/>
      <c r="F1242"/>
    </row>
    <row r="1243" spans="1:6" ht="15" x14ac:dyDescent="0.25">
      <c r="A1243"/>
      <c r="B1243"/>
      <c r="C1243"/>
      <c r="D1243"/>
      <c r="E1243"/>
      <c r="F1243"/>
    </row>
    <row r="1244" spans="1:6" ht="15" x14ac:dyDescent="0.25">
      <c r="A1244"/>
      <c r="B1244"/>
      <c r="C1244"/>
      <c r="D1244"/>
      <c r="E1244"/>
      <c r="F1244"/>
    </row>
    <row r="1245" spans="1:6" ht="15" x14ac:dyDescent="0.25">
      <c r="A1245"/>
      <c r="B1245"/>
      <c r="C1245"/>
      <c r="D1245"/>
      <c r="E1245"/>
      <c r="F1245"/>
    </row>
    <row r="1246" spans="1:6" ht="15" x14ac:dyDescent="0.25">
      <c r="A1246"/>
      <c r="B1246"/>
      <c r="C1246"/>
      <c r="D1246"/>
      <c r="E1246"/>
      <c r="F1246"/>
    </row>
    <row r="1247" spans="1:6" ht="15" x14ac:dyDescent="0.25">
      <c r="A1247"/>
      <c r="B1247"/>
      <c r="C1247"/>
      <c r="D1247"/>
      <c r="E1247"/>
      <c r="F1247"/>
    </row>
    <row r="1248" spans="1:6" ht="15" x14ac:dyDescent="0.25">
      <c r="A1248"/>
      <c r="B1248"/>
      <c r="C1248"/>
      <c r="D1248"/>
      <c r="E1248"/>
      <c r="F1248"/>
    </row>
    <row r="1249" spans="1:6" ht="15" x14ac:dyDescent="0.25">
      <c r="A1249"/>
      <c r="B1249"/>
      <c r="C1249"/>
      <c r="D1249"/>
      <c r="E1249"/>
      <c r="F1249"/>
    </row>
    <row r="1250" spans="1:6" ht="15" x14ac:dyDescent="0.25">
      <c r="A1250"/>
      <c r="B1250"/>
      <c r="C1250"/>
      <c r="D1250"/>
      <c r="E1250"/>
      <c r="F1250"/>
    </row>
    <row r="1251" spans="1:6" ht="15" x14ac:dyDescent="0.25">
      <c r="A1251"/>
      <c r="B1251"/>
      <c r="C1251"/>
      <c r="D1251"/>
      <c r="E1251"/>
      <c r="F1251"/>
    </row>
    <row r="1252" spans="1:6" ht="15" x14ac:dyDescent="0.25">
      <c r="A1252"/>
      <c r="B1252"/>
      <c r="C1252"/>
      <c r="D1252"/>
      <c r="E1252"/>
      <c r="F1252"/>
    </row>
    <row r="1253" spans="1:6" ht="15" x14ac:dyDescent="0.25">
      <c r="A1253"/>
      <c r="B1253"/>
      <c r="C1253"/>
      <c r="D1253"/>
      <c r="E1253"/>
      <c r="F1253"/>
    </row>
    <row r="1254" spans="1:6" ht="15" x14ac:dyDescent="0.25">
      <c r="A1254"/>
      <c r="B1254"/>
      <c r="C1254"/>
      <c r="D1254"/>
      <c r="E1254"/>
      <c r="F1254"/>
    </row>
    <row r="1255" spans="1:6" ht="15" x14ac:dyDescent="0.25">
      <c r="A1255"/>
      <c r="B1255"/>
      <c r="C1255"/>
      <c r="D1255"/>
      <c r="E1255"/>
      <c r="F1255"/>
    </row>
    <row r="1256" spans="1:6" ht="15" x14ac:dyDescent="0.25">
      <c r="A1256"/>
      <c r="B1256"/>
      <c r="C1256"/>
      <c r="D1256"/>
      <c r="E1256"/>
      <c r="F1256"/>
    </row>
    <row r="1257" spans="1:6" ht="15" x14ac:dyDescent="0.25">
      <c r="A1257"/>
      <c r="B1257"/>
      <c r="C1257"/>
      <c r="D1257"/>
      <c r="E1257"/>
      <c r="F1257"/>
    </row>
    <row r="1258" spans="1:6" ht="15" x14ac:dyDescent="0.25">
      <c r="A1258"/>
      <c r="B1258"/>
      <c r="C1258"/>
      <c r="D1258"/>
      <c r="E1258"/>
      <c r="F1258"/>
    </row>
    <row r="1259" spans="1:6" ht="15" x14ac:dyDescent="0.25">
      <c r="A1259"/>
      <c r="B1259"/>
      <c r="C1259"/>
      <c r="D1259"/>
      <c r="E1259"/>
      <c r="F1259"/>
    </row>
    <row r="1260" spans="1:6" ht="15" x14ac:dyDescent="0.25">
      <c r="A1260"/>
      <c r="B1260"/>
      <c r="C1260"/>
      <c r="D1260"/>
      <c r="E1260"/>
      <c r="F1260"/>
    </row>
    <row r="1261" spans="1:6" ht="15" x14ac:dyDescent="0.25">
      <c r="A1261"/>
      <c r="B1261"/>
      <c r="C1261"/>
      <c r="D1261"/>
      <c r="E1261"/>
      <c r="F1261"/>
    </row>
    <row r="1262" spans="1:6" ht="15" x14ac:dyDescent="0.25">
      <c r="A1262"/>
      <c r="B1262"/>
      <c r="C1262"/>
      <c r="D1262"/>
      <c r="E1262"/>
      <c r="F1262"/>
    </row>
    <row r="1263" spans="1:6" ht="15" x14ac:dyDescent="0.25">
      <c r="A1263"/>
      <c r="B1263"/>
      <c r="C1263"/>
      <c r="D1263"/>
      <c r="E1263"/>
      <c r="F1263"/>
    </row>
    <row r="1264" spans="1:6" ht="15" x14ac:dyDescent="0.25">
      <c r="A1264"/>
      <c r="B1264"/>
      <c r="C1264"/>
      <c r="D1264"/>
      <c r="E1264"/>
      <c r="F1264"/>
    </row>
    <row r="1265" spans="1:6" ht="15" x14ac:dyDescent="0.25">
      <c r="A1265"/>
      <c r="B1265"/>
      <c r="C1265"/>
      <c r="D1265"/>
      <c r="E1265"/>
      <c r="F1265"/>
    </row>
    <row r="1266" spans="1:6" ht="15" x14ac:dyDescent="0.25">
      <c r="A1266"/>
      <c r="B1266"/>
      <c r="C1266"/>
      <c r="D1266"/>
      <c r="E1266"/>
      <c r="F1266"/>
    </row>
    <row r="1267" spans="1:6" ht="15" x14ac:dyDescent="0.25">
      <c r="A1267"/>
      <c r="B1267"/>
      <c r="C1267"/>
      <c r="D1267"/>
      <c r="E1267"/>
      <c r="F1267"/>
    </row>
    <row r="1268" spans="1:6" ht="15" x14ac:dyDescent="0.25">
      <c r="A1268"/>
      <c r="B1268"/>
      <c r="C1268"/>
      <c r="D1268"/>
      <c r="E1268"/>
      <c r="F1268"/>
    </row>
    <row r="1269" spans="1:6" ht="15" x14ac:dyDescent="0.25">
      <c r="A1269"/>
      <c r="B1269"/>
      <c r="C1269"/>
      <c r="D1269"/>
      <c r="E1269"/>
      <c r="F1269"/>
    </row>
    <row r="1270" spans="1:6" ht="15" x14ac:dyDescent="0.25">
      <c r="A1270"/>
      <c r="B1270"/>
      <c r="C1270"/>
      <c r="D1270"/>
      <c r="E1270"/>
      <c r="F1270"/>
    </row>
    <row r="1271" spans="1:6" ht="15" x14ac:dyDescent="0.25">
      <c r="A1271"/>
      <c r="B1271"/>
      <c r="C1271"/>
      <c r="D1271"/>
      <c r="E1271"/>
      <c r="F1271"/>
    </row>
    <row r="1272" spans="1:6" ht="15" x14ac:dyDescent="0.25">
      <c r="A1272"/>
      <c r="B1272"/>
      <c r="C1272"/>
      <c r="D1272"/>
      <c r="E1272"/>
      <c r="F1272"/>
    </row>
    <row r="1273" spans="1:6" ht="15" x14ac:dyDescent="0.25">
      <c r="A1273"/>
      <c r="B1273"/>
      <c r="C1273"/>
      <c r="D1273"/>
      <c r="E1273"/>
      <c r="F1273"/>
    </row>
    <row r="1274" spans="1:6" ht="15" x14ac:dyDescent="0.25">
      <c r="A1274"/>
      <c r="B1274"/>
      <c r="C1274"/>
      <c r="D1274"/>
      <c r="E1274"/>
      <c r="F1274"/>
    </row>
    <row r="1275" spans="1:6" ht="15" x14ac:dyDescent="0.25">
      <c r="A1275"/>
      <c r="B1275"/>
      <c r="C1275"/>
      <c r="D1275"/>
      <c r="E1275"/>
      <c r="F1275"/>
    </row>
    <row r="1276" spans="1:6" ht="15" x14ac:dyDescent="0.25">
      <c r="A1276"/>
      <c r="B1276"/>
      <c r="C1276"/>
      <c r="D1276"/>
      <c r="E1276"/>
      <c r="F1276"/>
    </row>
    <row r="1277" spans="1:6" ht="15" x14ac:dyDescent="0.25">
      <c r="A1277"/>
      <c r="B1277"/>
      <c r="C1277"/>
      <c r="D1277"/>
      <c r="E1277"/>
      <c r="F1277"/>
    </row>
    <row r="1278" spans="1:6" ht="15" x14ac:dyDescent="0.25">
      <c r="A1278"/>
      <c r="B1278"/>
      <c r="C1278"/>
      <c r="D1278"/>
      <c r="E1278"/>
      <c r="F1278"/>
    </row>
    <row r="1279" spans="1:6" ht="15" x14ac:dyDescent="0.25">
      <c r="A1279"/>
      <c r="B1279"/>
      <c r="C1279"/>
      <c r="D1279"/>
      <c r="E1279"/>
      <c r="F1279"/>
    </row>
    <row r="1280" spans="1:6" ht="15" x14ac:dyDescent="0.25">
      <c r="A1280"/>
      <c r="B1280"/>
      <c r="C1280"/>
      <c r="D1280"/>
      <c r="E1280"/>
      <c r="F1280"/>
    </row>
    <row r="1281" spans="1:6" ht="15" x14ac:dyDescent="0.25">
      <c r="A1281"/>
      <c r="B1281"/>
      <c r="C1281"/>
      <c r="D1281"/>
      <c r="E1281"/>
      <c r="F1281"/>
    </row>
    <row r="1282" spans="1:6" ht="15" x14ac:dyDescent="0.25">
      <c r="A1282"/>
      <c r="B1282"/>
      <c r="C1282"/>
      <c r="D1282"/>
      <c r="E1282"/>
      <c r="F1282"/>
    </row>
    <row r="1283" spans="1:6" ht="15" x14ac:dyDescent="0.25">
      <c r="A1283"/>
      <c r="B1283"/>
      <c r="C1283"/>
      <c r="D1283"/>
      <c r="E1283"/>
      <c r="F1283"/>
    </row>
    <row r="1284" spans="1:6" ht="15" x14ac:dyDescent="0.25">
      <c r="A1284"/>
      <c r="B1284"/>
      <c r="C1284"/>
      <c r="D1284"/>
      <c r="E1284"/>
      <c r="F1284"/>
    </row>
    <row r="1285" spans="1:6" ht="15" x14ac:dyDescent="0.25">
      <c r="A1285"/>
      <c r="B1285"/>
      <c r="C1285"/>
      <c r="D1285"/>
      <c r="E1285"/>
      <c r="F1285"/>
    </row>
    <row r="1286" spans="1:6" ht="15" x14ac:dyDescent="0.25">
      <c r="A1286"/>
      <c r="B1286"/>
      <c r="C1286"/>
      <c r="D1286"/>
      <c r="E1286"/>
      <c r="F1286"/>
    </row>
    <row r="1287" spans="1:6" ht="15" x14ac:dyDescent="0.25">
      <c r="A1287"/>
      <c r="B1287"/>
      <c r="C1287"/>
      <c r="D1287"/>
      <c r="E1287"/>
      <c r="F1287"/>
    </row>
    <row r="1288" spans="1:6" ht="15" x14ac:dyDescent="0.25">
      <c r="A1288"/>
      <c r="B1288"/>
      <c r="C1288"/>
      <c r="D1288"/>
      <c r="E1288"/>
      <c r="F1288"/>
    </row>
    <row r="1289" spans="1:6" ht="15" x14ac:dyDescent="0.25">
      <c r="A1289"/>
      <c r="B1289"/>
      <c r="C1289"/>
      <c r="D1289"/>
      <c r="E1289"/>
      <c r="F1289"/>
    </row>
    <row r="1290" spans="1:6" ht="15" x14ac:dyDescent="0.25">
      <c r="A1290"/>
      <c r="B1290"/>
      <c r="C1290"/>
      <c r="D1290"/>
      <c r="E1290"/>
      <c r="F1290"/>
    </row>
    <row r="1291" spans="1:6" ht="15" x14ac:dyDescent="0.25">
      <c r="A1291"/>
      <c r="B1291"/>
      <c r="C1291"/>
      <c r="D1291"/>
      <c r="E1291"/>
      <c r="F1291"/>
    </row>
    <row r="1292" spans="1:6" ht="15" x14ac:dyDescent="0.25">
      <c r="A1292"/>
      <c r="B1292"/>
      <c r="C1292"/>
      <c r="D1292"/>
      <c r="E1292"/>
      <c r="F1292"/>
    </row>
    <row r="1293" spans="1:6" ht="15" x14ac:dyDescent="0.25">
      <c r="A1293"/>
      <c r="B1293"/>
      <c r="C1293"/>
      <c r="D1293"/>
      <c r="E1293"/>
      <c r="F1293"/>
    </row>
    <row r="1294" spans="1:6" ht="15" x14ac:dyDescent="0.25">
      <c r="A1294"/>
      <c r="B1294"/>
      <c r="C1294"/>
      <c r="D1294"/>
      <c r="E1294"/>
      <c r="F1294"/>
    </row>
    <row r="1295" spans="1:6" ht="15" x14ac:dyDescent="0.25">
      <c r="A1295"/>
      <c r="B1295"/>
      <c r="C1295"/>
      <c r="D1295"/>
      <c r="E1295"/>
      <c r="F1295"/>
    </row>
    <row r="1296" spans="1:6" ht="15" x14ac:dyDescent="0.25">
      <c r="A1296"/>
      <c r="B1296"/>
      <c r="C1296"/>
      <c r="D1296"/>
      <c r="E1296"/>
      <c r="F1296"/>
    </row>
    <row r="1297" spans="1:6" ht="15" x14ac:dyDescent="0.25">
      <c r="A1297"/>
      <c r="B1297"/>
      <c r="C1297"/>
      <c r="D1297"/>
      <c r="E1297"/>
      <c r="F1297"/>
    </row>
    <row r="1298" spans="1:6" ht="15" x14ac:dyDescent="0.25">
      <c r="A1298"/>
      <c r="B1298"/>
      <c r="C1298"/>
      <c r="D1298"/>
      <c r="E1298"/>
      <c r="F1298"/>
    </row>
    <row r="1299" spans="1:6" ht="15" x14ac:dyDescent="0.25">
      <c r="A1299"/>
      <c r="B1299"/>
      <c r="C1299"/>
      <c r="D1299"/>
      <c r="E1299"/>
      <c r="F1299"/>
    </row>
    <row r="1300" spans="1:6" ht="15" x14ac:dyDescent="0.25">
      <c r="A1300"/>
      <c r="B1300"/>
      <c r="C1300"/>
      <c r="D1300"/>
      <c r="E1300"/>
      <c r="F1300"/>
    </row>
    <row r="1301" spans="1:6" ht="15" x14ac:dyDescent="0.25">
      <c r="A1301"/>
      <c r="B1301"/>
      <c r="C1301"/>
      <c r="D1301"/>
      <c r="E1301"/>
      <c r="F1301"/>
    </row>
    <row r="1302" spans="1:6" ht="15" x14ac:dyDescent="0.25">
      <c r="A1302"/>
      <c r="B1302"/>
      <c r="C1302"/>
      <c r="D1302"/>
      <c r="E1302"/>
      <c r="F1302"/>
    </row>
    <row r="1303" spans="1:6" ht="15" x14ac:dyDescent="0.25">
      <c r="A1303"/>
      <c r="B1303"/>
      <c r="C1303"/>
      <c r="D1303"/>
      <c r="E1303"/>
      <c r="F1303"/>
    </row>
    <row r="1304" spans="1:6" ht="15" x14ac:dyDescent="0.25">
      <c r="A1304"/>
      <c r="B1304"/>
      <c r="C1304"/>
      <c r="D1304"/>
      <c r="E1304"/>
      <c r="F1304"/>
    </row>
    <row r="1305" spans="1:6" ht="15" x14ac:dyDescent="0.25">
      <c r="A1305"/>
      <c r="B1305"/>
      <c r="C1305"/>
      <c r="D1305"/>
      <c r="E1305"/>
      <c r="F1305"/>
    </row>
    <row r="1306" spans="1:6" ht="15" x14ac:dyDescent="0.25">
      <c r="A1306"/>
      <c r="B1306"/>
      <c r="C1306"/>
      <c r="D1306"/>
      <c r="E1306"/>
      <c r="F1306"/>
    </row>
    <row r="1307" spans="1:6" ht="15" x14ac:dyDescent="0.25">
      <c r="A1307"/>
      <c r="B1307"/>
      <c r="C1307"/>
      <c r="D1307"/>
      <c r="E1307"/>
      <c r="F1307"/>
    </row>
    <row r="1308" spans="1:6" ht="15" x14ac:dyDescent="0.25">
      <c r="A1308"/>
      <c r="B1308"/>
      <c r="C1308"/>
      <c r="D1308"/>
      <c r="E1308"/>
      <c r="F1308"/>
    </row>
    <row r="1309" spans="1:6" ht="15" x14ac:dyDescent="0.25">
      <c r="A1309"/>
      <c r="B1309"/>
      <c r="C1309"/>
      <c r="D1309"/>
      <c r="E1309"/>
      <c r="F1309"/>
    </row>
    <row r="1310" spans="1:6" ht="15" x14ac:dyDescent="0.25">
      <c r="A1310"/>
      <c r="B1310"/>
      <c r="C1310"/>
      <c r="D1310"/>
      <c r="E1310"/>
      <c r="F1310"/>
    </row>
    <row r="1311" spans="1:6" ht="15" x14ac:dyDescent="0.25">
      <c r="A1311"/>
      <c r="B1311"/>
      <c r="C1311"/>
      <c r="D1311"/>
      <c r="E1311"/>
      <c r="F1311"/>
    </row>
    <row r="1312" spans="1:6" ht="15" x14ac:dyDescent="0.25">
      <c r="A1312"/>
      <c r="B1312"/>
      <c r="C1312"/>
      <c r="D1312"/>
      <c r="E1312"/>
      <c r="F1312"/>
    </row>
    <row r="1313" spans="1:6" ht="15" x14ac:dyDescent="0.25">
      <c r="A1313"/>
      <c r="B1313"/>
      <c r="C1313"/>
      <c r="D1313"/>
      <c r="E1313"/>
      <c r="F1313"/>
    </row>
    <row r="1314" spans="1:6" ht="15" x14ac:dyDescent="0.25">
      <c r="A1314"/>
      <c r="B1314"/>
      <c r="C1314"/>
      <c r="D1314"/>
      <c r="E1314"/>
      <c r="F1314"/>
    </row>
    <row r="1315" spans="1:6" ht="15" x14ac:dyDescent="0.25">
      <c r="A1315"/>
      <c r="B1315"/>
      <c r="C1315"/>
      <c r="D1315"/>
      <c r="E1315"/>
      <c r="F1315"/>
    </row>
    <row r="1316" spans="1:6" ht="15" x14ac:dyDescent="0.25">
      <c r="A1316"/>
      <c r="B1316"/>
      <c r="C1316"/>
      <c r="D1316"/>
      <c r="E1316"/>
      <c r="F1316"/>
    </row>
    <row r="1317" spans="1:6" ht="15" x14ac:dyDescent="0.25">
      <c r="A1317"/>
      <c r="B1317"/>
      <c r="C1317"/>
      <c r="D1317"/>
      <c r="E1317"/>
      <c r="F1317"/>
    </row>
    <row r="1318" spans="1:6" ht="15" x14ac:dyDescent="0.25">
      <c r="A1318"/>
      <c r="B1318"/>
      <c r="C1318"/>
      <c r="D1318"/>
      <c r="E1318"/>
      <c r="F1318"/>
    </row>
    <row r="1319" spans="1:6" ht="15" x14ac:dyDescent="0.25">
      <c r="A1319"/>
      <c r="B1319"/>
      <c r="C1319"/>
      <c r="D1319"/>
      <c r="E1319"/>
      <c r="F1319"/>
    </row>
    <row r="1320" spans="1:6" ht="15" x14ac:dyDescent="0.25">
      <c r="A1320"/>
      <c r="B1320"/>
      <c r="C1320"/>
      <c r="D1320"/>
      <c r="E1320"/>
      <c r="F1320"/>
    </row>
    <row r="1321" spans="1:6" ht="15" x14ac:dyDescent="0.25">
      <c r="A1321"/>
      <c r="B1321"/>
      <c r="C1321"/>
      <c r="D1321"/>
      <c r="E1321"/>
      <c r="F1321"/>
    </row>
    <row r="1322" spans="1:6" ht="15" x14ac:dyDescent="0.25">
      <c r="A1322"/>
      <c r="B1322"/>
      <c r="C1322"/>
      <c r="D1322"/>
      <c r="E1322"/>
      <c r="F1322"/>
    </row>
    <row r="1323" spans="1:6" ht="15" x14ac:dyDescent="0.25">
      <c r="A1323"/>
      <c r="B1323"/>
      <c r="C1323"/>
      <c r="D1323"/>
      <c r="E1323"/>
      <c r="F1323"/>
    </row>
    <row r="1324" spans="1:6" ht="15" x14ac:dyDescent="0.25">
      <c r="A1324"/>
      <c r="B1324"/>
      <c r="C1324"/>
      <c r="D1324"/>
      <c r="E1324"/>
      <c r="F1324"/>
    </row>
    <row r="1325" spans="1:6" ht="15" x14ac:dyDescent="0.25">
      <c r="A1325"/>
      <c r="B1325"/>
      <c r="C1325"/>
      <c r="D1325"/>
      <c r="E1325"/>
      <c r="F1325"/>
    </row>
    <row r="1326" spans="1:6" ht="15" x14ac:dyDescent="0.25">
      <c r="A1326"/>
      <c r="B1326"/>
      <c r="C1326"/>
      <c r="D1326"/>
      <c r="E1326"/>
      <c r="F1326"/>
    </row>
    <row r="1327" spans="1:6" ht="15" x14ac:dyDescent="0.25">
      <c r="A1327"/>
      <c r="B1327"/>
      <c r="C1327"/>
      <c r="D1327"/>
      <c r="E1327"/>
      <c r="F1327"/>
    </row>
    <row r="1328" spans="1:6" ht="15" x14ac:dyDescent="0.25">
      <c r="A1328"/>
      <c r="B1328"/>
      <c r="C1328"/>
      <c r="D1328"/>
      <c r="E1328"/>
      <c r="F1328"/>
    </row>
    <row r="1329" spans="1:6" ht="15" x14ac:dyDescent="0.25">
      <c r="A1329"/>
      <c r="B1329"/>
      <c r="C1329"/>
      <c r="D1329"/>
      <c r="E1329"/>
      <c r="F1329"/>
    </row>
    <row r="1330" spans="1:6" ht="15" x14ac:dyDescent="0.25">
      <c r="A1330"/>
      <c r="B1330"/>
      <c r="C1330"/>
      <c r="D1330"/>
      <c r="E1330"/>
      <c r="F1330"/>
    </row>
    <row r="1331" spans="1:6" ht="15" x14ac:dyDescent="0.25">
      <c r="A1331"/>
      <c r="B1331"/>
      <c r="C1331"/>
      <c r="D1331"/>
      <c r="E1331"/>
      <c r="F1331"/>
    </row>
    <row r="1332" spans="1:6" ht="15" x14ac:dyDescent="0.25">
      <c r="A1332"/>
      <c r="B1332"/>
      <c r="C1332"/>
      <c r="D1332"/>
      <c r="E1332"/>
      <c r="F1332"/>
    </row>
    <row r="1333" spans="1:6" ht="15" x14ac:dyDescent="0.25">
      <c r="A1333"/>
      <c r="B1333"/>
      <c r="C1333"/>
      <c r="D1333"/>
      <c r="E1333"/>
      <c r="F1333"/>
    </row>
    <row r="1334" spans="1:6" ht="15" x14ac:dyDescent="0.25">
      <c r="A1334"/>
      <c r="B1334"/>
      <c r="C1334"/>
      <c r="D1334"/>
      <c r="E1334"/>
      <c r="F1334"/>
    </row>
    <row r="1335" spans="1:6" ht="15" x14ac:dyDescent="0.25">
      <c r="A1335"/>
      <c r="B1335"/>
      <c r="C1335"/>
      <c r="D1335"/>
      <c r="E1335"/>
      <c r="F1335"/>
    </row>
    <row r="1336" spans="1:6" ht="15" x14ac:dyDescent="0.25">
      <c r="A1336"/>
      <c r="B1336"/>
      <c r="C1336"/>
      <c r="D1336"/>
      <c r="E1336"/>
      <c r="F1336"/>
    </row>
    <row r="1337" spans="1:6" ht="15" x14ac:dyDescent="0.25">
      <c r="A1337"/>
      <c r="B1337"/>
      <c r="C1337"/>
      <c r="D1337"/>
      <c r="E1337"/>
      <c r="F1337"/>
    </row>
    <row r="1338" spans="1:6" ht="15" x14ac:dyDescent="0.25">
      <c r="A1338"/>
      <c r="B1338"/>
      <c r="C1338"/>
      <c r="D1338"/>
      <c r="E1338"/>
      <c r="F1338"/>
    </row>
    <row r="1339" spans="1:6" ht="15" x14ac:dyDescent="0.25">
      <c r="A1339"/>
      <c r="B1339"/>
      <c r="C1339"/>
      <c r="D1339"/>
      <c r="E1339"/>
      <c r="F1339"/>
    </row>
    <row r="1340" spans="1:6" ht="15" x14ac:dyDescent="0.25">
      <c r="A1340"/>
      <c r="B1340"/>
      <c r="C1340"/>
      <c r="D1340"/>
      <c r="E1340"/>
      <c r="F1340"/>
    </row>
    <row r="1341" spans="1:6" ht="15" x14ac:dyDescent="0.25">
      <c r="A1341"/>
      <c r="B1341"/>
      <c r="C1341"/>
      <c r="D1341"/>
      <c r="E1341"/>
      <c r="F1341"/>
    </row>
    <row r="1342" spans="1:6" ht="15" x14ac:dyDescent="0.25">
      <c r="A1342"/>
      <c r="B1342"/>
      <c r="C1342"/>
      <c r="D1342"/>
      <c r="E1342"/>
      <c r="F1342"/>
    </row>
    <row r="1343" spans="1:6" ht="15" x14ac:dyDescent="0.25">
      <c r="A1343"/>
      <c r="B1343"/>
      <c r="C1343"/>
      <c r="D1343"/>
      <c r="E1343"/>
      <c r="F1343"/>
    </row>
    <row r="1344" spans="1:6" ht="15" x14ac:dyDescent="0.25">
      <c r="A1344"/>
      <c r="B1344"/>
      <c r="C1344"/>
      <c r="D1344"/>
      <c r="E1344"/>
      <c r="F1344"/>
    </row>
    <row r="1345" spans="1:6" ht="15" x14ac:dyDescent="0.25">
      <c r="A1345"/>
      <c r="B1345"/>
      <c r="C1345"/>
      <c r="D1345"/>
      <c r="E1345"/>
      <c r="F1345"/>
    </row>
    <row r="1346" spans="1:6" ht="15" x14ac:dyDescent="0.25">
      <c r="A1346"/>
      <c r="B1346"/>
      <c r="C1346"/>
      <c r="D1346"/>
      <c r="E1346"/>
      <c r="F1346"/>
    </row>
    <row r="1347" spans="1:6" ht="15" x14ac:dyDescent="0.25">
      <c r="A1347"/>
      <c r="B1347"/>
      <c r="C1347"/>
      <c r="D1347"/>
      <c r="E1347"/>
      <c r="F1347"/>
    </row>
    <row r="1348" spans="1:6" ht="15" x14ac:dyDescent="0.25">
      <c r="A1348"/>
      <c r="B1348"/>
      <c r="C1348"/>
      <c r="D1348"/>
      <c r="E1348"/>
      <c r="F1348"/>
    </row>
    <row r="1349" spans="1:6" ht="15" x14ac:dyDescent="0.25">
      <c r="A1349"/>
      <c r="B1349"/>
      <c r="C1349"/>
      <c r="D1349"/>
      <c r="E1349"/>
      <c r="F1349"/>
    </row>
    <row r="1350" spans="1:6" ht="15" x14ac:dyDescent="0.25">
      <c r="A1350"/>
      <c r="B1350"/>
      <c r="C1350"/>
      <c r="D1350"/>
      <c r="E1350"/>
      <c r="F1350"/>
    </row>
    <row r="1351" spans="1:6" ht="15" x14ac:dyDescent="0.25">
      <c r="A1351"/>
      <c r="B1351"/>
      <c r="C1351"/>
      <c r="D1351"/>
      <c r="E1351"/>
      <c r="F1351"/>
    </row>
    <row r="1352" spans="1:6" ht="15" x14ac:dyDescent="0.25">
      <c r="A1352"/>
      <c r="B1352"/>
      <c r="C1352"/>
      <c r="D1352"/>
      <c r="E1352"/>
      <c r="F1352"/>
    </row>
    <row r="1353" spans="1:6" ht="15" x14ac:dyDescent="0.25">
      <c r="A1353"/>
      <c r="B1353"/>
      <c r="C1353"/>
      <c r="D1353"/>
      <c r="E1353"/>
      <c r="F1353"/>
    </row>
    <row r="1354" spans="1:6" ht="15" x14ac:dyDescent="0.25">
      <c r="A1354"/>
      <c r="B1354"/>
      <c r="C1354"/>
      <c r="D1354"/>
      <c r="E1354"/>
      <c r="F1354"/>
    </row>
    <row r="1355" spans="1:6" ht="15" x14ac:dyDescent="0.25">
      <c r="A1355"/>
      <c r="B1355"/>
      <c r="C1355"/>
      <c r="D1355"/>
      <c r="E1355"/>
      <c r="F1355"/>
    </row>
    <row r="1356" spans="1:6" ht="15" x14ac:dyDescent="0.25">
      <c r="A1356"/>
      <c r="B1356"/>
      <c r="C1356"/>
      <c r="D1356"/>
      <c r="E1356"/>
      <c r="F1356"/>
    </row>
    <row r="1357" spans="1:6" ht="15" x14ac:dyDescent="0.25">
      <c r="A1357"/>
      <c r="B1357"/>
      <c r="C1357"/>
      <c r="D1357"/>
      <c r="E1357"/>
      <c r="F1357"/>
    </row>
    <row r="1358" spans="1:6" ht="15" x14ac:dyDescent="0.25">
      <c r="A1358"/>
      <c r="B1358"/>
      <c r="C1358"/>
      <c r="D1358"/>
      <c r="E1358"/>
      <c r="F1358"/>
    </row>
    <row r="1359" spans="1:6" ht="15" x14ac:dyDescent="0.25">
      <c r="A1359"/>
      <c r="B1359"/>
      <c r="C1359"/>
      <c r="D1359"/>
      <c r="E1359"/>
      <c r="F1359"/>
    </row>
    <row r="1360" spans="1:6" ht="15" x14ac:dyDescent="0.25">
      <c r="A1360"/>
      <c r="B1360"/>
      <c r="C1360"/>
      <c r="D1360"/>
      <c r="E1360"/>
      <c r="F1360"/>
    </row>
    <row r="1361" spans="1:6" ht="15" x14ac:dyDescent="0.25">
      <c r="A1361"/>
      <c r="B1361"/>
      <c r="C1361"/>
      <c r="D1361"/>
      <c r="E1361"/>
      <c r="F1361"/>
    </row>
    <row r="1362" spans="1:6" ht="15" x14ac:dyDescent="0.25">
      <c r="A1362"/>
      <c r="B1362"/>
      <c r="C1362"/>
      <c r="D1362"/>
      <c r="E1362"/>
      <c r="F1362"/>
    </row>
    <row r="1363" spans="1:6" ht="15" x14ac:dyDescent="0.25">
      <c r="A1363"/>
      <c r="B1363"/>
      <c r="C1363"/>
      <c r="D1363"/>
      <c r="E1363"/>
      <c r="F1363"/>
    </row>
    <row r="1364" spans="1:6" ht="15" x14ac:dyDescent="0.25">
      <c r="A1364"/>
      <c r="B1364"/>
      <c r="C1364"/>
      <c r="D1364"/>
      <c r="E1364"/>
      <c r="F1364"/>
    </row>
    <row r="1365" spans="1:6" ht="15" x14ac:dyDescent="0.25">
      <c r="A1365"/>
      <c r="B1365"/>
      <c r="C1365"/>
      <c r="D1365"/>
      <c r="E1365"/>
      <c r="F1365"/>
    </row>
    <row r="1366" spans="1:6" ht="15" x14ac:dyDescent="0.25">
      <c r="A1366"/>
      <c r="B1366"/>
      <c r="C1366"/>
      <c r="D1366"/>
      <c r="E1366"/>
      <c r="F1366"/>
    </row>
    <row r="1367" spans="1:6" ht="15" x14ac:dyDescent="0.25">
      <c r="A1367"/>
      <c r="B1367"/>
      <c r="C1367"/>
      <c r="D1367"/>
      <c r="E1367"/>
      <c r="F1367"/>
    </row>
    <row r="1368" spans="1:6" ht="15" x14ac:dyDescent="0.25">
      <c r="A1368"/>
      <c r="B1368"/>
      <c r="C1368"/>
      <c r="D1368"/>
      <c r="E1368"/>
      <c r="F1368"/>
    </row>
    <row r="1369" spans="1:6" ht="15" x14ac:dyDescent="0.25">
      <c r="A1369"/>
      <c r="B1369"/>
      <c r="C1369"/>
      <c r="D1369"/>
      <c r="E1369"/>
      <c r="F1369"/>
    </row>
    <row r="1370" spans="1:6" ht="15" x14ac:dyDescent="0.25">
      <c r="A1370"/>
      <c r="B1370"/>
      <c r="C1370"/>
      <c r="D1370"/>
      <c r="E1370"/>
      <c r="F1370"/>
    </row>
    <row r="1371" spans="1:6" ht="15" x14ac:dyDescent="0.25">
      <c r="A1371"/>
      <c r="B1371"/>
      <c r="C1371"/>
      <c r="D1371"/>
      <c r="E1371"/>
      <c r="F1371"/>
    </row>
    <row r="1372" spans="1:6" ht="15" x14ac:dyDescent="0.25">
      <c r="A1372"/>
      <c r="B1372"/>
      <c r="C1372"/>
      <c r="D1372"/>
      <c r="E1372"/>
      <c r="F1372"/>
    </row>
    <row r="1373" spans="1:6" ht="15" x14ac:dyDescent="0.25">
      <c r="A1373"/>
      <c r="B1373"/>
      <c r="C1373"/>
      <c r="D1373"/>
      <c r="E1373"/>
      <c r="F1373"/>
    </row>
    <row r="1374" spans="1:6" ht="15" x14ac:dyDescent="0.25">
      <c r="A1374"/>
      <c r="B1374"/>
      <c r="C1374"/>
      <c r="D1374"/>
      <c r="E1374"/>
      <c r="F1374"/>
    </row>
    <row r="1375" spans="1:6" ht="15" x14ac:dyDescent="0.25">
      <c r="A1375"/>
      <c r="B1375"/>
      <c r="C1375"/>
      <c r="D1375"/>
      <c r="E1375"/>
      <c r="F1375"/>
    </row>
    <row r="1376" spans="1:6" ht="15" x14ac:dyDescent="0.25">
      <c r="A1376"/>
      <c r="B1376"/>
      <c r="C1376"/>
      <c r="D1376"/>
      <c r="E1376"/>
      <c r="F1376"/>
    </row>
    <row r="1377" spans="1:6" ht="15" x14ac:dyDescent="0.25">
      <c r="A1377"/>
      <c r="B1377"/>
      <c r="C1377"/>
      <c r="D1377"/>
      <c r="E1377"/>
      <c r="F1377"/>
    </row>
    <row r="1378" spans="1:6" ht="15" x14ac:dyDescent="0.25">
      <c r="A1378"/>
      <c r="B1378"/>
      <c r="C1378"/>
      <c r="D1378"/>
      <c r="E1378"/>
      <c r="F1378"/>
    </row>
    <row r="1379" spans="1:6" ht="15" x14ac:dyDescent="0.25">
      <c r="A1379"/>
      <c r="B1379"/>
      <c r="C1379"/>
      <c r="D1379"/>
      <c r="E1379"/>
      <c r="F1379"/>
    </row>
    <row r="1380" spans="1:6" ht="15" x14ac:dyDescent="0.25">
      <c r="A1380"/>
      <c r="B1380"/>
      <c r="C1380"/>
      <c r="D1380"/>
      <c r="E1380"/>
      <c r="F1380"/>
    </row>
    <row r="1381" spans="1:6" ht="15" x14ac:dyDescent="0.25">
      <c r="A1381"/>
      <c r="B1381"/>
      <c r="C1381"/>
      <c r="D1381"/>
      <c r="E1381"/>
      <c r="F1381"/>
    </row>
    <row r="1382" spans="1:6" ht="15" x14ac:dyDescent="0.25">
      <c r="A1382"/>
      <c r="B1382"/>
      <c r="C1382"/>
      <c r="D1382"/>
      <c r="E1382"/>
      <c r="F1382"/>
    </row>
    <row r="1383" spans="1:6" ht="15" x14ac:dyDescent="0.25">
      <c r="A1383"/>
      <c r="B1383"/>
      <c r="C1383"/>
      <c r="D1383"/>
      <c r="E1383"/>
      <c r="F1383"/>
    </row>
    <row r="1384" spans="1:6" ht="15" x14ac:dyDescent="0.25">
      <c r="A1384"/>
      <c r="B1384"/>
      <c r="C1384"/>
      <c r="D1384"/>
      <c r="E1384"/>
      <c r="F1384"/>
    </row>
    <row r="1385" spans="1:6" ht="15" x14ac:dyDescent="0.25">
      <c r="A1385"/>
      <c r="B1385"/>
      <c r="C1385"/>
      <c r="D1385"/>
      <c r="E1385"/>
      <c r="F1385"/>
    </row>
    <row r="1386" spans="1:6" ht="15" x14ac:dyDescent="0.25">
      <c r="A1386"/>
      <c r="B1386"/>
      <c r="C1386"/>
      <c r="D1386"/>
      <c r="E1386"/>
      <c r="F1386"/>
    </row>
    <row r="1387" spans="1:6" ht="15" x14ac:dyDescent="0.25">
      <c r="A1387"/>
      <c r="B1387"/>
      <c r="C1387"/>
      <c r="D1387"/>
      <c r="E1387"/>
      <c r="F1387"/>
    </row>
    <row r="1388" spans="1:6" ht="15" x14ac:dyDescent="0.25">
      <c r="A1388"/>
      <c r="B1388"/>
      <c r="C1388"/>
      <c r="D1388"/>
      <c r="E1388"/>
      <c r="F1388"/>
    </row>
    <row r="1389" spans="1:6" ht="15" x14ac:dyDescent="0.25">
      <c r="A1389"/>
      <c r="B1389"/>
      <c r="C1389"/>
      <c r="D1389"/>
      <c r="E1389"/>
      <c r="F1389"/>
    </row>
    <row r="1390" spans="1:6" ht="15" x14ac:dyDescent="0.25">
      <c r="A1390"/>
      <c r="B1390"/>
      <c r="C1390"/>
      <c r="D1390"/>
      <c r="E1390"/>
      <c r="F1390"/>
    </row>
    <row r="1391" spans="1:6" ht="15" x14ac:dyDescent="0.25">
      <c r="A1391"/>
      <c r="B1391"/>
      <c r="C1391"/>
      <c r="D1391"/>
      <c r="E1391"/>
      <c r="F1391"/>
    </row>
    <row r="1392" spans="1:6" ht="15" x14ac:dyDescent="0.25">
      <c r="A1392"/>
      <c r="B1392"/>
      <c r="C1392"/>
      <c r="D1392"/>
      <c r="E1392"/>
      <c r="F1392"/>
    </row>
    <row r="1393" spans="1:6" ht="15" x14ac:dyDescent="0.25">
      <c r="A1393"/>
      <c r="B1393"/>
      <c r="C1393"/>
      <c r="D1393"/>
      <c r="E1393"/>
      <c r="F1393"/>
    </row>
    <row r="1394" spans="1:6" ht="15" x14ac:dyDescent="0.25">
      <c r="A1394"/>
      <c r="B1394"/>
      <c r="C1394"/>
      <c r="D1394"/>
      <c r="E1394"/>
      <c r="F1394"/>
    </row>
    <row r="1395" spans="1:6" ht="15" x14ac:dyDescent="0.25">
      <c r="A1395"/>
      <c r="B1395"/>
      <c r="C1395"/>
      <c r="D1395"/>
      <c r="E1395"/>
      <c r="F1395"/>
    </row>
    <row r="1396" spans="1:6" ht="15" x14ac:dyDescent="0.25">
      <c r="A1396"/>
      <c r="B1396"/>
      <c r="C1396"/>
      <c r="D1396"/>
      <c r="E1396"/>
      <c r="F1396"/>
    </row>
    <row r="1397" spans="1:6" ht="15" x14ac:dyDescent="0.25">
      <c r="A1397"/>
      <c r="B1397"/>
      <c r="C1397"/>
      <c r="D1397"/>
      <c r="E1397"/>
      <c r="F1397"/>
    </row>
    <row r="1398" spans="1:6" ht="15" x14ac:dyDescent="0.25">
      <c r="A1398"/>
      <c r="B1398"/>
      <c r="C1398"/>
      <c r="D1398"/>
      <c r="E1398"/>
      <c r="F1398"/>
    </row>
    <row r="1399" spans="1:6" ht="15" x14ac:dyDescent="0.25">
      <c r="A1399"/>
      <c r="B1399"/>
      <c r="C1399"/>
      <c r="D1399"/>
      <c r="E1399"/>
      <c r="F1399"/>
    </row>
    <row r="1400" spans="1:6" ht="15" x14ac:dyDescent="0.25">
      <c r="A1400"/>
      <c r="B1400"/>
      <c r="C1400"/>
      <c r="D1400"/>
      <c r="E1400"/>
      <c r="F1400"/>
    </row>
    <row r="1401" spans="1:6" ht="15" x14ac:dyDescent="0.25">
      <c r="A1401"/>
      <c r="B1401"/>
      <c r="C1401"/>
      <c r="D1401"/>
      <c r="E1401"/>
      <c r="F1401"/>
    </row>
    <row r="1402" spans="1:6" ht="15" x14ac:dyDescent="0.25">
      <c r="A1402"/>
      <c r="B1402"/>
      <c r="C1402"/>
      <c r="D1402"/>
      <c r="E1402"/>
      <c r="F1402"/>
    </row>
    <row r="1403" spans="1:6" ht="15" x14ac:dyDescent="0.25">
      <c r="A1403"/>
      <c r="B1403"/>
      <c r="C1403"/>
      <c r="D1403"/>
      <c r="E1403"/>
      <c r="F1403"/>
    </row>
    <row r="1404" spans="1:6" ht="15" x14ac:dyDescent="0.25">
      <c r="A1404"/>
      <c r="B1404"/>
      <c r="C1404"/>
      <c r="D1404"/>
      <c r="E1404"/>
      <c r="F1404"/>
    </row>
    <row r="1405" spans="1:6" ht="15" x14ac:dyDescent="0.25">
      <c r="A1405"/>
      <c r="B1405"/>
      <c r="C1405"/>
      <c r="D1405"/>
      <c r="E1405"/>
      <c r="F1405"/>
    </row>
    <row r="1406" spans="1:6" ht="15" x14ac:dyDescent="0.25">
      <c r="A1406"/>
      <c r="B1406"/>
      <c r="C1406"/>
      <c r="D1406"/>
      <c r="E1406"/>
      <c r="F1406"/>
    </row>
    <row r="1407" spans="1:6" ht="15" x14ac:dyDescent="0.25">
      <c r="A1407"/>
      <c r="B1407"/>
      <c r="C1407"/>
      <c r="D1407"/>
      <c r="E1407"/>
      <c r="F1407"/>
    </row>
    <row r="1408" spans="1:6" ht="15" x14ac:dyDescent="0.25">
      <c r="A1408"/>
      <c r="B1408"/>
      <c r="C1408"/>
      <c r="D1408"/>
      <c r="E1408"/>
      <c r="F1408"/>
    </row>
    <row r="1409" spans="1:6" ht="15" x14ac:dyDescent="0.25">
      <c r="A1409"/>
      <c r="B1409"/>
      <c r="C1409"/>
      <c r="D1409"/>
      <c r="E1409"/>
      <c r="F1409"/>
    </row>
    <row r="1410" spans="1:6" ht="15" x14ac:dyDescent="0.25">
      <c r="A1410"/>
      <c r="B1410"/>
      <c r="C1410"/>
      <c r="D1410"/>
      <c r="E1410"/>
      <c r="F1410"/>
    </row>
    <row r="1411" spans="1:6" ht="15" x14ac:dyDescent="0.25">
      <c r="A1411"/>
      <c r="B1411"/>
      <c r="C1411"/>
      <c r="D1411"/>
      <c r="E1411"/>
      <c r="F1411"/>
    </row>
    <row r="1412" spans="1:6" ht="15" x14ac:dyDescent="0.25">
      <c r="A1412"/>
      <c r="B1412"/>
      <c r="C1412"/>
      <c r="D1412"/>
      <c r="E1412"/>
      <c r="F1412"/>
    </row>
    <row r="1413" spans="1:6" ht="15" x14ac:dyDescent="0.25">
      <c r="A1413"/>
      <c r="B1413"/>
      <c r="C1413"/>
      <c r="D1413"/>
      <c r="E1413"/>
      <c r="F1413"/>
    </row>
    <row r="1414" spans="1:6" ht="15" x14ac:dyDescent="0.25">
      <c r="A1414"/>
      <c r="B1414"/>
      <c r="C1414"/>
      <c r="D1414"/>
      <c r="E1414"/>
      <c r="F1414"/>
    </row>
    <row r="1415" spans="1:6" ht="15" x14ac:dyDescent="0.25">
      <c r="A1415"/>
      <c r="B1415"/>
      <c r="C1415"/>
      <c r="D1415"/>
      <c r="E1415"/>
      <c r="F1415"/>
    </row>
    <row r="1416" spans="1:6" ht="15" x14ac:dyDescent="0.25">
      <c r="A1416"/>
      <c r="B1416"/>
      <c r="C1416"/>
      <c r="D1416"/>
      <c r="E1416"/>
      <c r="F1416"/>
    </row>
    <row r="1417" spans="1:6" ht="15" x14ac:dyDescent="0.25">
      <c r="A1417"/>
      <c r="B1417"/>
      <c r="C1417"/>
      <c r="D1417"/>
      <c r="E1417"/>
      <c r="F1417"/>
    </row>
    <row r="1418" spans="1:6" ht="15" x14ac:dyDescent="0.25">
      <c r="A1418"/>
      <c r="B1418"/>
      <c r="C1418"/>
      <c r="D1418"/>
      <c r="E1418"/>
      <c r="F1418"/>
    </row>
    <row r="1419" spans="1:6" ht="15" x14ac:dyDescent="0.25">
      <c r="A1419"/>
      <c r="B1419"/>
      <c r="C1419"/>
      <c r="D1419"/>
      <c r="E1419"/>
      <c r="F1419"/>
    </row>
    <row r="1420" spans="1:6" ht="15" x14ac:dyDescent="0.25">
      <c r="A1420"/>
      <c r="B1420"/>
      <c r="C1420"/>
      <c r="D1420"/>
      <c r="E1420"/>
      <c r="F1420"/>
    </row>
    <row r="1421" spans="1:6" ht="15" x14ac:dyDescent="0.25">
      <c r="A1421"/>
      <c r="B1421"/>
      <c r="C1421"/>
      <c r="D1421"/>
      <c r="E1421"/>
      <c r="F1421"/>
    </row>
    <row r="1422" spans="1:6" ht="15" x14ac:dyDescent="0.25">
      <c r="A1422"/>
      <c r="B1422"/>
      <c r="C1422"/>
      <c r="D1422"/>
      <c r="E1422"/>
      <c r="F1422"/>
    </row>
    <row r="1423" spans="1:6" ht="15" x14ac:dyDescent="0.25">
      <c r="A1423"/>
      <c r="B1423"/>
      <c r="C1423"/>
      <c r="D1423"/>
      <c r="E1423"/>
      <c r="F1423"/>
    </row>
    <row r="1424" spans="1:6" ht="15" x14ac:dyDescent="0.25">
      <c r="A1424"/>
      <c r="B1424"/>
      <c r="C1424"/>
      <c r="D1424"/>
      <c r="E1424"/>
      <c r="F1424"/>
    </row>
    <row r="1425" spans="1:6" ht="15" x14ac:dyDescent="0.25">
      <c r="A1425"/>
      <c r="B1425"/>
      <c r="C1425"/>
      <c r="D1425"/>
      <c r="E1425"/>
      <c r="F1425"/>
    </row>
    <row r="1426" spans="1:6" ht="15" x14ac:dyDescent="0.25">
      <c r="A1426"/>
      <c r="B1426"/>
      <c r="C1426"/>
      <c r="D1426"/>
      <c r="E1426"/>
      <c r="F1426"/>
    </row>
    <row r="1427" spans="1:6" ht="15" x14ac:dyDescent="0.25">
      <c r="A1427"/>
      <c r="B1427"/>
      <c r="C1427"/>
      <c r="D1427"/>
      <c r="E1427"/>
      <c r="F1427"/>
    </row>
    <row r="1428" spans="1:6" ht="15" x14ac:dyDescent="0.25">
      <c r="A1428"/>
      <c r="B1428"/>
      <c r="C1428"/>
      <c r="D1428"/>
      <c r="E1428"/>
      <c r="F1428"/>
    </row>
    <row r="1429" spans="1:6" ht="15" x14ac:dyDescent="0.25">
      <c r="A1429"/>
      <c r="B1429"/>
      <c r="C1429"/>
      <c r="D1429"/>
      <c r="E1429"/>
      <c r="F1429"/>
    </row>
    <row r="1430" spans="1:6" ht="15" x14ac:dyDescent="0.25">
      <c r="A1430"/>
      <c r="B1430"/>
      <c r="C1430"/>
      <c r="D1430"/>
      <c r="E1430"/>
      <c r="F1430"/>
    </row>
    <row r="1431" spans="1:6" ht="15" x14ac:dyDescent="0.25">
      <c r="A1431"/>
      <c r="B1431"/>
      <c r="C1431"/>
      <c r="D1431"/>
      <c r="E1431"/>
      <c r="F1431"/>
    </row>
    <row r="1432" spans="1:6" ht="15" x14ac:dyDescent="0.25">
      <c r="A1432"/>
      <c r="B1432"/>
      <c r="C1432"/>
      <c r="D1432"/>
      <c r="E1432"/>
      <c r="F1432"/>
    </row>
    <row r="1433" spans="1:6" ht="15" x14ac:dyDescent="0.25">
      <c r="A1433"/>
      <c r="B1433"/>
      <c r="C1433"/>
      <c r="D1433"/>
      <c r="E1433"/>
      <c r="F1433"/>
    </row>
    <row r="1434" spans="1:6" ht="15" x14ac:dyDescent="0.25">
      <c r="A1434"/>
      <c r="B1434"/>
      <c r="C1434"/>
      <c r="D1434"/>
      <c r="E1434"/>
      <c r="F1434"/>
    </row>
    <row r="1435" spans="1:6" ht="15" x14ac:dyDescent="0.25">
      <c r="A1435"/>
      <c r="B1435"/>
      <c r="C1435"/>
      <c r="D1435"/>
      <c r="E1435"/>
      <c r="F1435"/>
    </row>
    <row r="1436" spans="1:6" ht="15" x14ac:dyDescent="0.25">
      <c r="A1436"/>
      <c r="B1436"/>
      <c r="C1436"/>
      <c r="D1436"/>
      <c r="E1436"/>
      <c r="F1436"/>
    </row>
    <row r="1437" spans="1:6" ht="15" x14ac:dyDescent="0.25">
      <c r="A1437"/>
      <c r="B1437"/>
      <c r="C1437"/>
      <c r="D1437"/>
      <c r="E1437"/>
      <c r="F1437"/>
    </row>
    <row r="1438" spans="1:6" ht="15" x14ac:dyDescent="0.25">
      <c r="A1438"/>
      <c r="B1438"/>
      <c r="C1438"/>
      <c r="D1438"/>
      <c r="E1438"/>
      <c r="F1438"/>
    </row>
    <row r="1439" spans="1:6" ht="15" x14ac:dyDescent="0.25">
      <c r="A1439"/>
      <c r="B1439"/>
      <c r="C1439"/>
      <c r="D1439"/>
      <c r="E1439"/>
      <c r="F1439"/>
    </row>
    <row r="1440" spans="1:6" ht="15" x14ac:dyDescent="0.25">
      <c r="A1440"/>
      <c r="B1440"/>
      <c r="C1440"/>
      <c r="D1440"/>
      <c r="E1440"/>
      <c r="F1440"/>
    </row>
    <row r="1441" spans="1:6" ht="15" x14ac:dyDescent="0.25">
      <c r="A1441"/>
      <c r="B1441"/>
      <c r="C1441"/>
      <c r="D1441"/>
      <c r="E1441"/>
      <c r="F1441"/>
    </row>
    <row r="1442" spans="1:6" ht="15" x14ac:dyDescent="0.25">
      <c r="A1442"/>
      <c r="B1442"/>
      <c r="C1442"/>
      <c r="D1442"/>
      <c r="E1442"/>
      <c r="F1442"/>
    </row>
    <row r="1443" spans="1:6" ht="15" x14ac:dyDescent="0.25">
      <c r="A1443"/>
      <c r="B1443"/>
      <c r="C1443"/>
      <c r="D1443"/>
      <c r="E1443"/>
      <c r="F1443"/>
    </row>
    <row r="1444" spans="1:6" ht="15" x14ac:dyDescent="0.25">
      <c r="A1444"/>
      <c r="B1444"/>
      <c r="C1444"/>
      <c r="D1444"/>
      <c r="E1444"/>
      <c r="F1444"/>
    </row>
    <row r="1445" spans="1:6" ht="15" x14ac:dyDescent="0.25">
      <c r="A1445"/>
      <c r="B1445"/>
      <c r="C1445"/>
      <c r="D1445"/>
      <c r="E1445"/>
      <c r="F1445"/>
    </row>
    <row r="1446" spans="1:6" ht="15" x14ac:dyDescent="0.25">
      <c r="A1446"/>
      <c r="B1446"/>
      <c r="C1446"/>
      <c r="D1446"/>
      <c r="E1446"/>
      <c r="F1446"/>
    </row>
    <row r="1447" spans="1:6" ht="15" x14ac:dyDescent="0.25">
      <c r="A1447"/>
      <c r="B1447"/>
      <c r="C1447"/>
      <c r="D1447"/>
      <c r="E1447"/>
      <c r="F1447"/>
    </row>
    <row r="1448" spans="1:6" ht="15" x14ac:dyDescent="0.25">
      <c r="A1448"/>
      <c r="B1448"/>
      <c r="C1448"/>
      <c r="D1448"/>
      <c r="E1448"/>
      <c r="F1448"/>
    </row>
    <row r="1449" spans="1:6" ht="15" x14ac:dyDescent="0.25">
      <c r="A1449"/>
      <c r="B1449"/>
      <c r="C1449"/>
      <c r="D1449"/>
      <c r="E1449"/>
      <c r="F1449"/>
    </row>
    <row r="1450" spans="1:6" ht="15" x14ac:dyDescent="0.25">
      <c r="A1450"/>
      <c r="B1450"/>
      <c r="C1450"/>
      <c r="D1450"/>
      <c r="E1450"/>
      <c r="F1450"/>
    </row>
    <row r="1451" spans="1:6" ht="15" x14ac:dyDescent="0.25">
      <c r="A1451"/>
      <c r="B1451"/>
      <c r="C1451"/>
      <c r="D1451"/>
      <c r="E1451"/>
      <c r="F1451"/>
    </row>
    <row r="1452" spans="1:6" ht="15" x14ac:dyDescent="0.25">
      <c r="A1452"/>
      <c r="B1452"/>
      <c r="C1452"/>
      <c r="D1452"/>
      <c r="E1452"/>
      <c r="F1452"/>
    </row>
    <row r="1453" spans="1:6" ht="15" x14ac:dyDescent="0.25">
      <c r="A1453"/>
      <c r="B1453"/>
      <c r="C1453"/>
      <c r="D1453"/>
      <c r="E1453"/>
      <c r="F1453"/>
    </row>
    <row r="1454" spans="1:6" ht="15" x14ac:dyDescent="0.25">
      <c r="A1454"/>
      <c r="B1454"/>
      <c r="C1454"/>
      <c r="D1454"/>
      <c r="E1454"/>
      <c r="F1454"/>
    </row>
    <row r="1455" spans="1:6" ht="15" x14ac:dyDescent="0.25">
      <c r="A1455"/>
      <c r="B1455"/>
      <c r="C1455"/>
      <c r="D1455"/>
      <c r="E1455"/>
      <c r="F1455"/>
    </row>
    <row r="1456" spans="1:6" ht="15" x14ac:dyDescent="0.25">
      <c r="A1456"/>
      <c r="B1456"/>
      <c r="C1456"/>
      <c r="D1456"/>
      <c r="E1456"/>
      <c r="F1456"/>
    </row>
    <row r="1457" spans="1:6" ht="15" x14ac:dyDescent="0.25">
      <c r="A1457"/>
      <c r="B1457"/>
      <c r="C1457"/>
      <c r="D1457"/>
      <c r="E1457"/>
      <c r="F1457"/>
    </row>
    <row r="1458" spans="1:6" ht="15" x14ac:dyDescent="0.25">
      <c r="A1458"/>
      <c r="B1458"/>
      <c r="C1458"/>
      <c r="D1458"/>
      <c r="E1458"/>
      <c r="F1458"/>
    </row>
    <row r="1459" spans="1:6" ht="15" x14ac:dyDescent="0.25">
      <c r="A1459"/>
      <c r="B1459"/>
      <c r="C1459"/>
      <c r="D1459"/>
      <c r="E1459"/>
      <c r="F1459"/>
    </row>
    <row r="1460" spans="1:6" ht="15" x14ac:dyDescent="0.25">
      <c r="A1460"/>
      <c r="B1460"/>
      <c r="C1460"/>
      <c r="D1460"/>
      <c r="E1460"/>
      <c r="F1460"/>
    </row>
    <row r="1461" spans="1:6" ht="15" x14ac:dyDescent="0.25">
      <c r="A1461"/>
      <c r="B1461"/>
      <c r="C1461"/>
      <c r="D1461"/>
      <c r="E1461"/>
      <c r="F1461"/>
    </row>
    <row r="1462" spans="1:6" ht="15" x14ac:dyDescent="0.25">
      <c r="A1462"/>
      <c r="B1462"/>
      <c r="C1462"/>
      <c r="D1462"/>
      <c r="E1462"/>
      <c r="F1462"/>
    </row>
    <row r="1463" spans="1:6" ht="15" x14ac:dyDescent="0.25">
      <c r="A1463"/>
      <c r="B1463"/>
      <c r="C1463"/>
      <c r="D1463"/>
      <c r="E1463"/>
      <c r="F1463"/>
    </row>
    <row r="1464" spans="1:6" ht="15" x14ac:dyDescent="0.25">
      <c r="A1464"/>
      <c r="B1464"/>
      <c r="C1464"/>
      <c r="D1464"/>
      <c r="E1464"/>
      <c r="F1464"/>
    </row>
    <row r="1465" spans="1:6" ht="15" x14ac:dyDescent="0.25">
      <c r="A1465"/>
      <c r="B1465"/>
      <c r="C1465"/>
      <c r="D1465"/>
      <c r="E1465"/>
      <c r="F1465"/>
    </row>
    <row r="1466" spans="1:6" ht="15" x14ac:dyDescent="0.25">
      <c r="A1466"/>
      <c r="B1466"/>
      <c r="C1466"/>
      <c r="D1466"/>
      <c r="E1466"/>
      <c r="F1466"/>
    </row>
    <row r="1467" spans="1:6" ht="15" x14ac:dyDescent="0.25">
      <c r="A1467"/>
      <c r="B1467"/>
      <c r="C1467"/>
      <c r="D1467"/>
      <c r="E1467"/>
      <c r="F1467"/>
    </row>
    <row r="1468" spans="1:6" ht="15" x14ac:dyDescent="0.25">
      <c r="A1468"/>
      <c r="B1468"/>
      <c r="C1468"/>
      <c r="D1468"/>
      <c r="E1468"/>
      <c r="F1468"/>
    </row>
    <row r="1469" spans="1:6" ht="15" x14ac:dyDescent="0.25">
      <c r="A1469"/>
      <c r="B1469"/>
      <c r="C1469"/>
      <c r="D1469"/>
      <c r="E1469"/>
      <c r="F1469"/>
    </row>
    <row r="1470" spans="1:6" ht="15" x14ac:dyDescent="0.25">
      <c r="A1470"/>
      <c r="B1470"/>
      <c r="C1470"/>
      <c r="D1470"/>
      <c r="E1470"/>
      <c r="F1470"/>
    </row>
    <row r="1471" spans="1:6" ht="15" x14ac:dyDescent="0.25">
      <c r="A1471"/>
      <c r="B1471"/>
      <c r="C1471"/>
      <c r="D1471"/>
      <c r="E1471"/>
      <c r="F1471"/>
    </row>
    <row r="1472" spans="1:6" ht="15" x14ac:dyDescent="0.25">
      <c r="A1472"/>
      <c r="B1472"/>
      <c r="C1472"/>
      <c r="D1472"/>
      <c r="E1472"/>
      <c r="F1472"/>
    </row>
    <row r="1473" spans="1:6" ht="15" x14ac:dyDescent="0.25">
      <c r="A1473"/>
      <c r="B1473"/>
      <c r="C1473"/>
      <c r="D1473"/>
      <c r="E1473"/>
      <c r="F1473"/>
    </row>
    <row r="1474" spans="1:6" ht="15" x14ac:dyDescent="0.25">
      <c r="A1474"/>
      <c r="B1474"/>
      <c r="C1474"/>
      <c r="D1474"/>
      <c r="E1474"/>
      <c r="F1474"/>
    </row>
    <row r="1475" spans="1:6" ht="15" x14ac:dyDescent="0.25">
      <c r="A1475"/>
      <c r="B1475"/>
      <c r="C1475"/>
      <c r="D1475"/>
      <c r="E1475"/>
      <c r="F1475"/>
    </row>
    <row r="1476" spans="1:6" ht="15" x14ac:dyDescent="0.25">
      <c r="A1476"/>
      <c r="B1476"/>
      <c r="C1476"/>
      <c r="D1476"/>
      <c r="E1476"/>
      <c r="F1476"/>
    </row>
    <row r="1477" spans="1:6" ht="15" x14ac:dyDescent="0.25">
      <c r="A1477"/>
      <c r="B1477"/>
      <c r="C1477"/>
      <c r="D1477"/>
      <c r="E1477"/>
      <c r="F1477"/>
    </row>
    <row r="1478" spans="1:6" ht="15" x14ac:dyDescent="0.25">
      <c r="A1478"/>
      <c r="B1478"/>
      <c r="C1478"/>
      <c r="D1478"/>
      <c r="E1478"/>
      <c r="F1478"/>
    </row>
    <row r="1479" spans="1:6" ht="15" x14ac:dyDescent="0.25">
      <c r="A1479"/>
      <c r="B1479"/>
      <c r="C1479"/>
      <c r="D1479"/>
      <c r="E1479"/>
      <c r="F1479"/>
    </row>
    <row r="1480" spans="1:6" ht="15" x14ac:dyDescent="0.25">
      <c r="A1480"/>
      <c r="B1480"/>
      <c r="C1480"/>
      <c r="D1480"/>
      <c r="E1480"/>
      <c r="F1480"/>
    </row>
    <row r="1481" spans="1:6" ht="15" x14ac:dyDescent="0.25">
      <c r="A1481"/>
      <c r="B1481"/>
      <c r="C1481"/>
      <c r="D1481"/>
      <c r="E1481"/>
      <c r="F1481"/>
    </row>
    <row r="1482" spans="1:6" ht="15" x14ac:dyDescent="0.25">
      <c r="A1482"/>
      <c r="B1482"/>
      <c r="C1482"/>
      <c r="D1482"/>
      <c r="E1482"/>
      <c r="F1482"/>
    </row>
    <row r="1483" spans="1:6" ht="15" x14ac:dyDescent="0.25">
      <c r="A1483"/>
      <c r="B1483"/>
      <c r="C1483"/>
      <c r="D1483"/>
      <c r="E1483"/>
      <c r="F1483"/>
    </row>
    <row r="1484" spans="1:6" ht="15" x14ac:dyDescent="0.25">
      <c r="A1484"/>
      <c r="B1484"/>
      <c r="C1484"/>
      <c r="D1484"/>
      <c r="E1484"/>
      <c r="F1484"/>
    </row>
    <row r="1485" spans="1:6" ht="15" x14ac:dyDescent="0.25">
      <c r="A1485"/>
      <c r="B1485"/>
      <c r="C1485"/>
      <c r="D1485"/>
      <c r="E1485"/>
      <c r="F1485"/>
    </row>
    <row r="1486" spans="1:6" ht="15" x14ac:dyDescent="0.25">
      <c r="A1486"/>
      <c r="B1486"/>
      <c r="C1486"/>
      <c r="D1486"/>
      <c r="E1486"/>
      <c r="F1486"/>
    </row>
    <row r="1487" spans="1:6" ht="15" x14ac:dyDescent="0.25">
      <c r="A1487"/>
      <c r="B1487"/>
      <c r="C1487"/>
      <c r="D1487"/>
      <c r="E1487"/>
      <c r="F1487"/>
    </row>
    <row r="1488" spans="1:6" ht="15" x14ac:dyDescent="0.25">
      <c r="A1488"/>
      <c r="B1488"/>
      <c r="C1488"/>
      <c r="D1488"/>
      <c r="E1488"/>
      <c r="F1488"/>
    </row>
    <row r="1489" spans="1:6" ht="15" x14ac:dyDescent="0.25">
      <c r="A1489"/>
      <c r="B1489"/>
      <c r="C1489"/>
      <c r="D1489"/>
      <c r="E1489"/>
      <c r="F1489"/>
    </row>
    <row r="1490" spans="1:6" ht="15" x14ac:dyDescent="0.25">
      <c r="A1490"/>
      <c r="B1490"/>
      <c r="C1490"/>
      <c r="D1490"/>
      <c r="E1490"/>
      <c r="F1490"/>
    </row>
    <row r="1491" spans="1:6" ht="15" x14ac:dyDescent="0.25">
      <c r="A1491"/>
      <c r="B1491"/>
      <c r="C1491"/>
      <c r="D1491"/>
      <c r="E1491"/>
      <c r="F1491"/>
    </row>
    <row r="1492" spans="1:6" ht="15" x14ac:dyDescent="0.25">
      <c r="A1492"/>
      <c r="B1492"/>
      <c r="C1492"/>
      <c r="D1492"/>
      <c r="E1492"/>
      <c r="F1492"/>
    </row>
    <row r="1493" spans="1:6" ht="15" x14ac:dyDescent="0.25">
      <c r="A1493"/>
      <c r="B1493"/>
      <c r="C1493"/>
      <c r="D1493"/>
      <c r="E1493"/>
      <c r="F1493"/>
    </row>
    <row r="1494" spans="1:6" ht="15" x14ac:dyDescent="0.25">
      <c r="A1494"/>
      <c r="B1494"/>
      <c r="C1494"/>
      <c r="D1494"/>
      <c r="E1494"/>
      <c r="F1494"/>
    </row>
    <row r="1495" spans="1:6" ht="15" x14ac:dyDescent="0.25">
      <c r="A1495"/>
      <c r="B1495"/>
      <c r="C1495"/>
      <c r="D1495"/>
      <c r="E1495"/>
      <c r="F1495"/>
    </row>
    <row r="1496" spans="1:6" ht="15" x14ac:dyDescent="0.25">
      <c r="A1496"/>
      <c r="B1496"/>
      <c r="C1496"/>
      <c r="D1496"/>
      <c r="E1496"/>
      <c r="F1496"/>
    </row>
    <row r="1497" spans="1:6" ht="15" x14ac:dyDescent="0.25">
      <c r="A1497"/>
      <c r="B1497"/>
      <c r="C1497"/>
      <c r="D1497"/>
      <c r="E1497"/>
      <c r="F1497"/>
    </row>
    <row r="1498" spans="1:6" ht="15" x14ac:dyDescent="0.25">
      <c r="A1498"/>
      <c r="B1498"/>
      <c r="C1498"/>
      <c r="D1498"/>
      <c r="E1498"/>
      <c r="F1498"/>
    </row>
    <row r="1499" spans="1:6" ht="15" x14ac:dyDescent="0.25">
      <c r="A1499"/>
      <c r="B1499"/>
      <c r="C1499"/>
      <c r="D1499"/>
      <c r="E1499"/>
      <c r="F1499"/>
    </row>
    <row r="1500" spans="1:6" ht="15" x14ac:dyDescent="0.25">
      <c r="A1500"/>
      <c r="B1500"/>
      <c r="C1500"/>
      <c r="D1500"/>
      <c r="E1500"/>
      <c r="F1500"/>
    </row>
    <row r="1501" spans="1:6" ht="15" x14ac:dyDescent="0.25">
      <c r="A1501"/>
      <c r="B1501"/>
      <c r="C1501"/>
      <c r="D1501"/>
      <c r="E1501"/>
      <c r="F1501"/>
    </row>
    <row r="1502" spans="1:6" ht="15" x14ac:dyDescent="0.25">
      <c r="A1502"/>
      <c r="B1502"/>
      <c r="C1502"/>
      <c r="D1502"/>
      <c r="E1502"/>
      <c r="F1502"/>
    </row>
    <row r="1503" spans="1:6" ht="15" x14ac:dyDescent="0.25">
      <c r="A1503"/>
      <c r="B1503"/>
      <c r="C1503"/>
      <c r="D1503"/>
      <c r="E1503"/>
      <c r="F1503"/>
    </row>
    <row r="1504" spans="1:6" ht="15" x14ac:dyDescent="0.25">
      <c r="A1504"/>
      <c r="B1504"/>
      <c r="C1504"/>
      <c r="D1504"/>
      <c r="E1504"/>
      <c r="F1504"/>
    </row>
    <row r="1505" spans="1:6" ht="15" x14ac:dyDescent="0.25">
      <c r="A1505"/>
      <c r="B1505"/>
      <c r="C1505"/>
      <c r="D1505"/>
      <c r="E1505"/>
      <c r="F1505"/>
    </row>
    <row r="1506" spans="1:6" ht="15" x14ac:dyDescent="0.25">
      <c r="A1506"/>
      <c r="B1506"/>
      <c r="C1506"/>
      <c r="D1506"/>
      <c r="E1506"/>
      <c r="F1506"/>
    </row>
    <row r="1507" spans="1:6" ht="15" x14ac:dyDescent="0.25">
      <c r="A1507"/>
      <c r="B1507"/>
      <c r="C1507"/>
      <c r="D1507"/>
      <c r="E1507"/>
      <c r="F1507"/>
    </row>
    <row r="1508" spans="1:6" ht="15" x14ac:dyDescent="0.25">
      <c r="A1508"/>
      <c r="B1508"/>
      <c r="C1508"/>
      <c r="D1508"/>
      <c r="E1508"/>
      <c r="F1508"/>
    </row>
    <row r="1509" spans="1:6" ht="15" x14ac:dyDescent="0.25">
      <c r="A1509"/>
      <c r="B1509"/>
      <c r="C1509"/>
      <c r="D1509"/>
      <c r="E1509"/>
      <c r="F1509"/>
    </row>
    <row r="1510" spans="1:6" ht="15" x14ac:dyDescent="0.25">
      <c r="A1510"/>
      <c r="B1510"/>
      <c r="C1510"/>
      <c r="D1510"/>
      <c r="E1510"/>
      <c r="F1510"/>
    </row>
    <row r="1511" spans="1:6" ht="15" x14ac:dyDescent="0.25">
      <c r="A1511"/>
      <c r="B1511"/>
      <c r="C1511"/>
      <c r="D1511"/>
      <c r="E1511"/>
      <c r="F1511"/>
    </row>
    <row r="1512" spans="1:6" ht="15" x14ac:dyDescent="0.25">
      <c r="A1512"/>
      <c r="B1512"/>
      <c r="C1512"/>
      <c r="D1512"/>
      <c r="E1512"/>
      <c r="F1512"/>
    </row>
    <row r="1513" spans="1:6" ht="15" x14ac:dyDescent="0.25">
      <c r="A1513"/>
      <c r="B1513"/>
      <c r="C1513"/>
      <c r="D1513"/>
      <c r="E1513"/>
      <c r="F1513"/>
    </row>
    <row r="1514" spans="1:6" ht="15" x14ac:dyDescent="0.25">
      <c r="A1514"/>
      <c r="B1514"/>
      <c r="C1514"/>
      <c r="D1514"/>
      <c r="E1514"/>
      <c r="F1514"/>
    </row>
    <row r="1515" spans="1:6" ht="15" x14ac:dyDescent="0.25">
      <c r="A1515"/>
      <c r="B1515"/>
      <c r="C1515"/>
      <c r="D1515"/>
      <c r="E1515"/>
      <c r="F1515"/>
    </row>
    <row r="1516" spans="1:6" ht="15" x14ac:dyDescent="0.25">
      <c r="A1516"/>
      <c r="B1516"/>
      <c r="C1516"/>
      <c r="D1516"/>
      <c r="E1516"/>
      <c r="F1516"/>
    </row>
    <row r="1517" spans="1:6" ht="15" x14ac:dyDescent="0.25">
      <c r="A1517"/>
      <c r="B1517"/>
      <c r="C1517"/>
      <c r="D1517"/>
      <c r="E1517"/>
      <c r="F1517"/>
    </row>
    <row r="1518" spans="1:6" ht="15" x14ac:dyDescent="0.25">
      <c r="A1518"/>
      <c r="B1518"/>
      <c r="C1518"/>
      <c r="D1518"/>
      <c r="E1518"/>
      <c r="F1518"/>
    </row>
    <row r="1519" spans="1:6" ht="15" x14ac:dyDescent="0.25">
      <c r="A1519"/>
      <c r="B1519"/>
      <c r="C1519"/>
      <c r="D1519"/>
      <c r="E1519"/>
      <c r="F1519"/>
    </row>
    <row r="1520" spans="1:6" ht="15" x14ac:dyDescent="0.25">
      <c r="A1520"/>
      <c r="B1520"/>
      <c r="C1520"/>
      <c r="D1520"/>
      <c r="E1520"/>
      <c r="F1520"/>
    </row>
    <row r="1521" spans="1:6" ht="15" x14ac:dyDescent="0.25">
      <c r="A1521"/>
      <c r="B1521"/>
      <c r="C1521"/>
      <c r="D1521"/>
      <c r="E1521"/>
      <c r="F1521"/>
    </row>
    <row r="1522" spans="1:6" ht="15" x14ac:dyDescent="0.25">
      <c r="A1522"/>
      <c r="B1522"/>
      <c r="C1522"/>
      <c r="D1522"/>
      <c r="E1522"/>
      <c r="F1522"/>
    </row>
    <row r="1523" spans="1:6" ht="15" x14ac:dyDescent="0.25">
      <c r="A1523"/>
      <c r="B1523"/>
      <c r="C1523"/>
      <c r="D1523"/>
      <c r="E1523"/>
      <c r="F1523"/>
    </row>
    <row r="1524" spans="1:6" ht="15" x14ac:dyDescent="0.25">
      <c r="A1524"/>
      <c r="B1524"/>
      <c r="C1524"/>
      <c r="D1524"/>
      <c r="E1524"/>
      <c r="F1524"/>
    </row>
    <row r="1525" spans="1:6" ht="15" x14ac:dyDescent="0.25">
      <c r="A1525"/>
      <c r="B1525"/>
      <c r="C1525"/>
      <c r="D1525"/>
      <c r="E1525"/>
      <c r="F1525"/>
    </row>
    <row r="1526" spans="1:6" ht="15" x14ac:dyDescent="0.25">
      <c r="A1526"/>
      <c r="B1526"/>
      <c r="C1526"/>
      <c r="D1526"/>
      <c r="E1526"/>
      <c r="F1526"/>
    </row>
    <row r="1527" spans="1:6" ht="15" x14ac:dyDescent="0.25">
      <c r="A1527"/>
      <c r="B1527"/>
      <c r="C1527"/>
      <c r="D1527"/>
      <c r="E1527"/>
      <c r="F1527"/>
    </row>
    <row r="1528" spans="1:6" ht="15" x14ac:dyDescent="0.25">
      <c r="A1528"/>
      <c r="B1528"/>
      <c r="C1528"/>
      <c r="D1528"/>
      <c r="E1528"/>
      <c r="F1528"/>
    </row>
    <row r="1529" spans="1:6" ht="15" x14ac:dyDescent="0.25">
      <c r="A1529"/>
      <c r="B1529"/>
      <c r="C1529"/>
      <c r="D1529"/>
      <c r="E1529"/>
      <c r="F1529"/>
    </row>
    <row r="1530" spans="1:6" ht="15" x14ac:dyDescent="0.25">
      <c r="A1530"/>
      <c r="B1530"/>
      <c r="C1530"/>
      <c r="D1530"/>
      <c r="E1530"/>
      <c r="F1530"/>
    </row>
    <row r="1531" spans="1:6" ht="15" x14ac:dyDescent="0.25">
      <c r="A1531"/>
      <c r="B1531"/>
      <c r="C1531"/>
      <c r="D1531"/>
      <c r="E1531"/>
      <c r="F1531"/>
    </row>
    <row r="1532" spans="1:6" ht="15" x14ac:dyDescent="0.25">
      <c r="A1532"/>
      <c r="B1532"/>
      <c r="C1532"/>
      <c r="D1532"/>
      <c r="E1532"/>
      <c r="F1532"/>
    </row>
    <row r="1533" spans="1:6" ht="15" x14ac:dyDescent="0.25">
      <c r="A1533"/>
      <c r="B1533"/>
      <c r="C1533"/>
      <c r="D1533"/>
      <c r="E1533"/>
      <c r="F1533"/>
    </row>
    <row r="1534" spans="1:6" ht="15" x14ac:dyDescent="0.25">
      <c r="A1534"/>
      <c r="B1534"/>
      <c r="C1534"/>
      <c r="D1534"/>
      <c r="E1534"/>
      <c r="F1534"/>
    </row>
    <row r="1535" spans="1:6" ht="15" x14ac:dyDescent="0.25">
      <c r="A1535"/>
      <c r="B1535"/>
      <c r="C1535"/>
      <c r="D1535"/>
      <c r="E1535"/>
      <c r="F1535"/>
    </row>
    <row r="1536" spans="1:6" ht="15" x14ac:dyDescent="0.25">
      <c r="A1536"/>
      <c r="B1536"/>
      <c r="C1536"/>
      <c r="D1536"/>
      <c r="E1536"/>
      <c r="F1536"/>
    </row>
    <row r="1537" spans="1:6" ht="15" x14ac:dyDescent="0.25">
      <c r="A1537"/>
      <c r="B1537"/>
      <c r="C1537"/>
      <c r="D1537"/>
      <c r="E1537"/>
      <c r="F1537"/>
    </row>
    <row r="1538" spans="1:6" ht="15" x14ac:dyDescent="0.25">
      <c r="A1538"/>
      <c r="B1538"/>
      <c r="C1538"/>
      <c r="D1538"/>
      <c r="E1538"/>
      <c r="F1538"/>
    </row>
    <row r="1539" spans="1:6" ht="15" x14ac:dyDescent="0.25">
      <c r="A1539"/>
      <c r="B1539"/>
      <c r="C1539"/>
      <c r="D1539"/>
      <c r="E1539"/>
      <c r="F1539"/>
    </row>
    <row r="1540" spans="1:6" ht="15" x14ac:dyDescent="0.25">
      <c r="A1540"/>
      <c r="B1540"/>
      <c r="C1540"/>
      <c r="D1540"/>
      <c r="E1540"/>
      <c r="F1540"/>
    </row>
    <row r="1541" spans="1:6" ht="15" x14ac:dyDescent="0.25">
      <c r="A1541"/>
      <c r="B1541"/>
      <c r="C1541"/>
      <c r="D1541"/>
      <c r="E1541"/>
      <c r="F1541"/>
    </row>
    <row r="1542" spans="1:6" ht="15" x14ac:dyDescent="0.25">
      <c r="A1542"/>
      <c r="B1542"/>
      <c r="C1542"/>
      <c r="D1542"/>
      <c r="E1542"/>
      <c r="F1542"/>
    </row>
    <row r="1543" spans="1:6" ht="15" x14ac:dyDescent="0.25">
      <c r="A1543"/>
      <c r="B1543"/>
      <c r="C1543"/>
      <c r="D1543"/>
      <c r="E1543"/>
      <c r="F1543"/>
    </row>
    <row r="1544" spans="1:6" ht="15" x14ac:dyDescent="0.25">
      <c r="A1544"/>
      <c r="B1544"/>
      <c r="C1544"/>
      <c r="D1544"/>
      <c r="E1544"/>
      <c r="F1544"/>
    </row>
    <row r="1545" spans="1:6" ht="15" x14ac:dyDescent="0.25">
      <c r="A1545"/>
      <c r="B1545"/>
      <c r="C1545"/>
      <c r="D1545"/>
      <c r="E1545"/>
      <c r="F1545"/>
    </row>
    <row r="1546" spans="1:6" ht="15" x14ac:dyDescent="0.25">
      <c r="A1546"/>
      <c r="B1546"/>
      <c r="C1546"/>
      <c r="D1546"/>
      <c r="E1546"/>
      <c r="F1546"/>
    </row>
    <row r="1547" spans="1:6" ht="15" x14ac:dyDescent="0.25">
      <c r="A1547"/>
      <c r="B1547"/>
      <c r="C1547"/>
      <c r="D1547"/>
      <c r="E1547"/>
      <c r="F1547"/>
    </row>
    <row r="1548" spans="1:6" ht="15" x14ac:dyDescent="0.25">
      <c r="A1548"/>
      <c r="B1548"/>
      <c r="C1548"/>
      <c r="D1548"/>
      <c r="E1548"/>
      <c r="F1548"/>
    </row>
    <row r="1549" spans="1:6" ht="15" x14ac:dyDescent="0.25">
      <c r="A1549"/>
      <c r="B1549"/>
      <c r="C1549"/>
      <c r="D1549"/>
      <c r="E1549"/>
      <c r="F1549"/>
    </row>
    <row r="1550" spans="1:6" ht="15" x14ac:dyDescent="0.25">
      <c r="A1550"/>
      <c r="B1550"/>
      <c r="C1550"/>
      <c r="D1550"/>
      <c r="E1550"/>
      <c r="F1550"/>
    </row>
    <row r="1551" spans="1:6" ht="15" x14ac:dyDescent="0.25">
      <c r="A1551"/>
      <c r="B1551"/>
      <c r="C1551"/>
      <c r="D1551"/>
      <c r="E1551"/>
      <c r="F1551"/>
    </row>
    <row r="1552" spans="1:6" ht="15" x14ac:dyDescent="0.25">
      <c r="A1552"/>
      <c r="B1552"/>
      <c r="C1552"/>
      <c r="D1552"/>
      <c r="E1552"/>
      <c r="F1552"/>
    </row>
    <row r="1553" spans="1:6" ht="15" x14ac:dyDescent="0.25">
      <c r="A1553"/>
      <c r="B1553"/>
      <c r="C1553"/>
      <c r="D1553"/>
      <c r="E1553"/>
      <c r="F1553"/>
    </row>
    <row r="1554" spans="1:6" ht="15" x14ac:dyDescent="0.25">
      <c r="A1554"/>
      <c r="B1554"/>
      <c r="C1554"/>
      <c r="D1554"/>
      <c r="E1554"/>
      <c r="F1554"/>
    </row>
    <row r="1555" spans="1:6" ht="15" x14ac:dyDescent="0.25">
      <c r="A1555"/>
      <c r="B1555"/>
      <c r="C1555"/>
      <c r="D1555"/>
      <c r="E1555"/>
      <c r="F1555"/>
    </row>
    <row r="1556" spans="1:6" ht="15" x14ac:dyDescent="0.25">
      <c r="A1556"/>
      <c r="B1556"/>
      <c r="C1556"/>
      <c r="D1556"/>
      <c r="E1556"/>
      <c r="F1556"/>
    </row>
    <row r="1557" spans="1:6" ht="15" x14ac:dyDescent="0.25">
      <c r="A1557"/>
      <c r="B1557"/>
      <c r="C1557"/>
      <c r="D1557"/>
      <c r="E1557"/>
      <c r="F1557"/>
    </row>
    <row r="1558" spans="1:6" ht="15" x14ac:dyDescent="0.25">
      <c r="A1558"/>
      <c r="B1558"/>
      <c r="C1558"/>
      <c r="D1558"/>
      <c r="E1558"/>
      <c r="F1558"/>
    </row>
    <row r="1559" spans="1:6" ht="15" x14ac:dyDescent="0.25">
      <c r="A1559"/>
      <c r="B1559"/>
      <c r="C1559"/>
      <c r="D1559"/>
      <c r="E1559"/>
      <c r="F1559"/>
    </row>
    <row r="1560" spans="1:6" ht="15" x14ac:dyDescent="0.25">
      <c r="A1560"/>
      <c r="B1560"/>
      <c r="C1560"/>
      <c r="D1560"/>
      <c r="E1560"/>
      <c r="F1560"/>
    </row>
    <row r="1561" spans="1:6" ht="15" x14ac:dyDescent="0.25">
      <c r="A1561"/>
      <c r="B1561"/>
      <c r="C1561"/>
      <c r="D1561"/>
      <c r="E1561"/>
      <c r="F1561"/>
    </row>
    <row r="1562" spans="1:6" ht="15" x14ac:dyDescent="0.25">
      <c r="A1562"/>
      <c r="B1562"/>
      <c r="C1562"/>
      <c r="D1562"/>
      <c r="E1562"/>
      <c r="F1562"/>
    </row>
    <row r="1563" spans="1:6" ht="15" x14ac:dyDescent="0.25">
      <c r="A1563"/>
      <c r="B1563"/>
      <c r="C1563"/>
      <c r="D1563"/>
      <c r="E1563"/>
      <c r="F1563"/>
    </row>
    <row r="1564" spans="1:6" ht="15" x14ac:dyDescent="0.25">
      <c r="A1564"/>
      <c r="B1564"/>
      <c r="C1564"/>
      <c r="D1564"/>
      <c r="E1564"/>
      <c r="F1564"/>
    </row>
    <row r="1565" spans="1:6" ht="15" x14ac:dyDescent="0.25">
      <c r="A1565"/>
      <c r="B1565"/>
      <c r="C1565"/>
      <c r="D1565"/>
      <c r="E1565"/>
      <c r="F1565"/>
    </row>
    <row r="1566" spans="1:6" ht="15" x14ac:dyDescent="0.25">
      <c r="A1566"/>
      <c r="B1566"/>
      <c r="C1566"/>
      <c r="D1566"/>
      <c r="E1566"/>
      <c r="F1566"/>
    </row>
    <row r="1567" spans="1:6" ht="15" x14ac:dyDescent="0.25">
      <c r="A1567"/>
      <c r="B1567"/>
      <c r="C1567"/>
      <c r="D1567"/>
      <c r="E1567"/>
      <c r="F1567"/>
    </row>
    <row r="1568" spans="1:6" ht="15" x14ac:dyDescent="0.25">
      <c r="A1568"/>
      <c r="B1568"/>
      <c r="C1568"/>
      <c r="D1568"/>
      <c r="E1568"/>
      <c r="F1568"/>
    </row>
    <row r="1569" spans="1:6" ht="15" x14ac:dyDescent="0.25">
      <c r="A1569"/>
      <c r="B1569"/>
      <c r="C1569"/>
      <c r="D1569"/>
      <c r="E1569"/>
      <c r="F1569"/>
    </row>
    <row r="1570" spans="1:6" ht="15" x14ac:dyDescent="0.25">
      <c r="A1570"/>
      <c r="B1570"/>
      <c r="C1570"/>
      <c r="D1570"/>
      <c r="E1570"/>
      <c r="F1570"/>
    </row>
    <row r="1571" spans="1:6" ht="15" x14ac:dyDescent="0.25">
      <c r="A1571"/>
      <c r="B1571"/>
      <c r="C1571"/>
      <c r="D1571"/>
      <c r="E1571"/>
      <c r="F1571"/>
    </row>
    <row r="1572" spans="1:6" ht="15" x14ac:dyDescent="0.25">
      <c r="A1572"/>
      <c r="B1572"/>
      <c r="C1572"/>
      <c r="D1572"/>
      <c r="E1572"/>
      <c r="F1572"/>
    </row>
    <row r="1573" spans="1:6" ht="15" x14ac:dyDescent="0.25">
      <c r="A1573"/>
      <c r="B1573"/>
      <c r="C1573"/>
      <c r="D1573"/>
      <c r="E1573"/>
      <c r="F1573"/>
    </row>
    <row r="1574" spans="1:6" ht="15" x14ac:dyDescent="0.25">
      <c r="A1574"/>
      <c r="B1574"/>
      <c r="C1574"/>
      <c r="D1574"/>
      <c r="E1574"/>
      <c r="F1574"/>
    </row>
    <row r="1575" spans="1:6" ht="15" x14ac:dyDescent="0.25">
      <c r="A1575"/>
      <c r="B1575"/>
      <c r="C1575"/>
      <c r="D1575"/>
      <c r="E1575"/>
      <c r="F1575"/>
    </row>
    <row r="1576" spans="1:6" ht="15" x14ac:dyDescent="0.25">
      <c r="A1576"/>
      <c r="B1576"/>
      <c r="C1576"/>
      <c r="D1576"/>
      <c r="E1576"/>
      <c r="F1576"/>
    </row>
    <row r="1577" spans="1:6" ht="15" x14ac:dyDescent="0.25">
      <c r="A1577"/>
      <c r="B1577"/>
      <c r="C1577"/>
      <c r="D1577"/>
      <c r="E1577"/>
      <c r="F1577"/>
    </row>
    <row r="1578" spans="1:6" ht="15" x14ac:dyDescent="0.25">
      <c r="A1578"/>
      <c r="B1578"/>
      <c r="C1578"/>
      <c r="D1578"/>
      <c r="E1578"/>
      <c r="F1578"/>
    </row>
    <row r="1579" spans="1:6" ht="15" x14ac:dyDescent="0.25">
      <c r="A1579"/>
      <c r="B1579"/>
      <c r="C1579"/>
      <c r="D1579"/>
      <c r="E1579"/>
      <c r="F1579"/>
    </row>
    <row r="1580" spans="1:6" ht="15" x14ac:dyDescent="0.25">
      <c r="A1580"/>
      <c r="B1580"/>
      <c r="C1580"/>
      <c r="D1580"/>
      <c r="E1580"/>
      <c r="F1580"/>
    </row>
    <row r="1581" spans="1:6" ht="15" x14ac:dyDescent="0.25">
      <c r="A1581"/>
      <c r="B1581"/>
      <c r="C1581"/>
      <c r="D1581"/>
      <c r="E1581"/>
      <c r="F1581"/>
    </row>
    <row r="1582" spans="1:6" ht="15" x14ac:dyDescent="0.25">
      <c r="A1582"/>
      <c r="B1582"/>
      <c r="C1582"/>
      <c r="D1582"/>
      <c r="E1582"/>
      <c r="F1582"/>
    </row>
    <row r="1583" spans="1:6" ht="15" x14ac:dyDescent="0.25">
      <c r="A1583"/>
      <c r="B1583"/>
      <c r="C1583"/>
      <c r="D1583"/>
      <c r="E1583"/>
      <c r="F1583"/>
    </row>
    <row r="1584" spans="1:6" ht="15" x14ac:dyDescent="0.25">
      <c r="A1584"/>
      <c r="B1584"/>
      <c r="C1584"/>
      <c r="D1584"/>
      <c r="E1584"/>
      <c r="F1584"/>
    </row>
    <row r="1585" spans="1:6" ht="15" x14ac:dyDescent="0.25">
      <c r="A1585"/>
      <c r="B1585"/>
      <c r="C1585"/>
      <c r="D1585"/>
      <c r="E1585"/>
      <c r="F1585"/>
    </row>
    <row r="1586" spans="1:6" ht="15" x14ac:dyDescent="0.25">
      <c r="A1586"/>
      <c r="B1586"/>
      <c r="C1586"/>
      <c r="D1586"/>
      <c r="E1586"/>
      <c r="F1586"/>
    </row>
    <row r="1587" spans="1:6" ht="15" x14ac:dyDescent="0.25">
      <c r="A1587"/>
      <c r="B1587"/>
      <c r="C1587"/>
      <c r="D1587"/>
      <c r="E1587"/>
      <c r="F1587"/>
    </row>
    <row r="1588" spans="1:6" ht="15" x14ac:dyDescent="0.25">
      <c r="A1588"/>
      <c r="B1588"/>
      <c r="C1588"/>
      <c r="D1588"/>
      <c r="E1588"/>
      <c r="F1588"/>
    </row>
    <row r="1589" spans="1:6" ht="15" x14ac:dyDescent="0.25">
      <c r="A1589"/>
      <c r="B1589"/>
      <c r="C1589"/>
      <c r="D1589"/>
      <c r="E1589"/>
      <c r="F1589"/>
    </row>
    <row r="1590" spans="1:6" ht="15" x14ac:dyDescent="0.25">
      <c r="A1590"/>
      <c r="B1590"/>
      <c r="C1590"/>
      <c r="D1590"/>
      <c r="E1590"/>
      <c r="F1590"/>
    </row>
    <row r="1591" spans="1:6" ht="15" x14ac:dyDescent="0.25">
      <c r="A1591"/>
      <c r="B1591"/>
      <c r="C1591"/>
      <c r="D1591"/>
      <c r="E1591"/>
      <c r="F1591"/>
    </row>
    <row r="1592" spans="1:6" ht="15" x14ac:dyDescent="0.25">
      <c r="A1592"/>
      <c r="B1592"/>
      <c r="C1592"/>
      <c r="D1592"/>
      <c r="E1592"/>
      <c r="F1592"/>
    </row>
    <row r="1593" spans="1:6" ht="15" x14ac:dyDescent="0.25">
      <c r="A1593"/>
      <c r="B1593"/>
      <c r="C1593"/>
      <c r="D1593"/>
      <c r="E1593"/>
      <c r="F1593"/>
    </row>
    <row r="1594" spans="1:6" ht="15" x14ac:dyDescent="0.25">
      <c r="A1594"/>
      <c r="B1594"/>
      <c r="C1594"/>
      <c r="D1594"/>
      <c r="E1594"/>
      <c r="F1594"/>
    </row>
    <row r="1595" spans="1:6" ht="15" x14ac:dyDescent="0.25">
      <c r="A1595"/>
      <c r="B1595"/>
      <c r="C1595"/>
      <c r="D1595"/>
      <c r="E1595"/>
      <c r="F1595"/>
    </row>
    <row r="1596" spans="1:6" ht="15" x14ac:dyDescent="0.25">
      <c r="A1596"/>
      <c r="B1596"/>
      <c r="C1596"/>
      <c r="D1596"/>
      <c r="E1596"/>
      <c r="F1596"/>
    </row>
    <row r="1597" spans="1:6" ht="15" x14ac:dyDescent="0.25">
      <c r="A1597"/>
      <c r="B1597"/>
      <c r="C1597"/>
      <c r="D1597"/>
      <c r="E1597"/>
      <c r="F1597"/>
    </row>
    <row r="1598" spans="1:6" ht="15" x14ac:dyDescent="0.25">
      <c r="A1598"/>
      <c r="B1598"/>
      <c r="C1598"/>
      <c r="D1598"/>
      <c r="E1598"/>
      <c r="F1598"/>
    </row>
    <row r="1599" spans="1:6" ht="15" x14ac:dyDescent="0.25">
      <c r="A1599"/>
      <c r="B1599"/>
      <c r="C1599"/>
      <c r="D1599"/>
      <c r="E1599"/>
      <c r="F1599"/>
    </row>
    <row r="1600" spans="1:6" ht="15" x14ac:dyDescent="0.25">
      <c r="A1600"/>
      <c r="B1600"/>
      <c r="C1600"/>
      <c r="D1600"/>
      <c r="E1600"/>
      <c r="F1600"/>
    </row>
    <row r="1601" spans="1:6" ht="15" x14ac:dyDescent="0.25">
      <c r="A1601"/>
      <c r="B1601"/>
      <c r="C1601"/>
      <c r="D1601"/>
      <c r="E1601"/>
      <c r="F1601"/>
    </row>
    <row r="1602" spans="1:6" ht="15" x14ac:dyDescent="0.25">
      <c r="A1602"/>
      <c r="B1602"/>
      <c r="C1602"/>
      <c r="D1602"/>
      <c r="E1602"/>
      <c r="F1602"/>
    </row>
    <row r="1603" spans="1:6" ht="15" x14ac:dyDescent="0.25">
      <c r="A1603"/>
      <c r="B1603"/>
      <c r="C1603"/>
      <c r="D1603"/>
      <c r="E1603"/>
      <c r="F1603"/>
    </row>
    <row r="1604" spans="1:6" ht="15" x14ac:dyDescent="0.25">
      <c r="A1604"/>
      <c r="B1604"/>
      <c r="C1604"/>
      <c r="D1604"/>
      <c r="E1604"/>
      <c r="F1604"/>
    </row>
    <row r="1605" spans="1:6" ht="15" x14ac:dyDescent="0.25">
      <c r="A1605"/>
      <c r="B1605"/>
      <c r="C1605"/>
      <c r="D1605"/>
      <c r="E1605"/>
      <c r="F1605"/>
    </row>
    <row r="1606" spans="1:6" ht="15" x14ac:dyDescent="0.25">
      <c r="A1606"/>
      <c r="B1606"/>
      <c r="C1606"/>
      <c r="D1606"/>
      <c r="E1606"/>
      <c r="F1606"/>
    </row>
    <row r="1607" spans="1:6" ht="15" x14ac:dyDescent="0.25">
      <c r="A1607"/>
      <c r="B1607"/>
      <c r="C1607"/>
      <c r="D1607"/>
      <c r="E1607"/>
      <c r="F1607"/>
    </row>
    <row r="1608" spans="1:6" ht="15" x14ac:dyDescent="0.25">
      <c r="A1608"/>
      <c r="B1608"/>
      <c r="C1608"/>
      <c r="D1608"/>
      <c r="E1608"/>
      <c r="F1608"/>
    </row>
    <row r="1609" spans="1:6" ht="15" x14ac:dyDescent="0.25">
      <c r="A1609"/>
      <c r="B1609"/>
      <c r="C1609"/>
      <c r="D1609"/>
      <c r="E1609"/>
      <c r="F1609"/>
    </row>
    <row r="1610" spans="1:6" ht="15" x14ac:dyDescent="0.25">
      <c r="A1610"/>
      <c r="B1610"/>
      <c r="C1610"/>
      <c r="D1610"/>
      <c r="E1610"/>
      <c r="F1610"/>
    </row>
    <row r="1611" spans="1:6" ht="15" x14ac:dyDescent="0.25">
      <c r="A1611"/>
      <c r="B1611"/>
      <c r="C1611"/>
      <c r="D1611"/>
      <c r="E1611"/>
      <c r="F1611"/>
    </row>
    <row r="1612" spans="1:6" ht="15" x14ac:dyDescent="0.25">
      <c r="A1612"/>
      <c r="B1612"/>
      <c r="C1612"/>
      <c r="D1612"/>
      <c r="E1612"/>
      <c r="F1612"/>
    </row>
    <row r="1613" spans="1:6" ht="15" x14ac:dyDescent="0.25">
      <c r="A1613"/>
      <c r="B1613"/>
      <c r="C1613"/>
      <c r="D1613"/>
      <c r="E1613"/>
      <c r="F1613"/>
    </row>
    <row r="1614" spans="1:6" ht="15" x14ac:dyDescent="0.25">
      <c r="A1614"/>
      <c r="B1614"/>
      <c r="C1614"/>
      <c r="D1614"/>
      <c r="E1614"/>
      <c r="F1614"/>
    </row>
    <row r="1615" spans="1:6" ht="15" x14ac:dyDescent="0.25">
      <c r="A1615"/>
      <c r="B1615"/>
      <c r="C1615"/>
      <c r="D1615"/>
      <c r="E1615"/>
      <c r="F1615"/>
    </row>
    <row r="1616" spans="1:6" ht="15" x14ac:dyDescent="0.25">
      <c r="A1616"/>
      <c r="B1616"/>
      <c r="C1616"/>
      <c r="D1616"/>
      <c r="E1616"/>
      <c r="F1616"/>
    </row>
    <row r="1617" spans="1:6" ht="15" x14ac:dyDescent="0.25">
      <c r="A1617"/>
      <c r="B1617"/>
      <c r="C1617"/>
      <c r="D1617"/>
      <c r="E1617"/>
      <c r="F1617"/>
    </row>
    <row r="1618" spans="1:6" ht="15" x14ac:dyDescent="0.25">
      <c r="A1618"/>
      <c r="B1618"/>
      <c r="C1618"/>
      <c r="D1618"/>
      <c r="E1618"/>
      <c r="F1618"/>
    </row>
    <row r="1619" spans="1:6" ht="15" x14ac:dyDescent="0.25">
      <c r="A1619"/>
      <c r="B1619"/>
      <c r="C1619"/>
      <c r="D1619"/>
      <c r="E1619"/>
      <c r="F1619"/>
    </row>
    <row r="1620" spans="1:6" ht="15" x14ac:dyDescent="0.25">
      <c r="A1620"/>
      <c r="B1620"/>
      <c r="C1620"/>
      <c r="D1620"/>
      <c r="E1620"/>
      <c r="F1620"/>
    </row>
    <row r="1621" spans="1:6" ht="15" x14ac:dyDescent="0.25">
      <c r="A1621"/>
      <c r="B1621"/>
      <c r="C1621"/>
      <c r="D1621"/>
      <c r="E1621"/>
      <c r="F1621"/>
    </row>
    <row r="1622" spans="1:6" ht="15" x14ac:dyDescent="0.25">
      <c r="A1622"/>
      <c r="B1622"/>
      <c r="C1622"/>
      <c r="D1622"/>
      <c r="E1622"/>
      <c r="F1622"/>
    </row>
    <row r="1623" spans="1:6" ht="15" x14ac:dyDescent="0.25">
      <c r="A1623"/>
      <c r="B1623"/>
      <c r="C1623"/>
      <c r="D1623"/>
      <c r="E1623"/>
      <c r="F1623"/>
    </row>
    <row r="1624" spans="1:6" ht="15" x14ac:dyDescent="0.25">
      <c r="A1624"/>
      <c r="B1624"/>
      <c r="C1624"/>
      <c r="D1624"/>
      <c r="E1624"/>
      <c r="F1624"/>
    </row>
    <row r="1625" spans="1:6" ht="15" x14ac:dyDescent="0.25">
      <c r="A1625"/>
      <c r="B1625"/>
      <c r="C1625"/>
      <c r="D1625"/>
      <c r="E1625"/>
      <c r="F1625"/>
    </row>
    <row r="1626" spans="1:6" ht="15" x14ac:dyDescent="0.25">
      <c r="A1626"/>
      <c r="B1626"/>
      <c r="C1626"/>
      <c r="D1626"/>
      <c r="E1626"/>
      <c r="F1626"/>
    </row>
    <row r="1627" spans="1:6" ht="15" x14ac:dyDescent="0.25">
      <c r="A1627"/>
      <c r="B1627"/>
      <c r="C1627"/>
      <c r="D1627"/>
      <c r="E1627"/>
      <c r="F1627"/>
    </row>
    <row r="1628" spans="1:6" ht="15" x14ac:dyDescent="0.25">
      <c r="A1628"/>
      <c r="B1628"/>
      <c r="C1628"/>
      <c r="D1628"/>
      <c r="E1628"/>
      <c r="F1628"/>
    </row>
    <row r="1629" spans="1:6" ht="15" x14ac:dyDescent="0.25">
      <c r="A1629"/>
      <c r="B1629"/>
      <c r="C1629"/>
      <c r="D1629"/>
      <c r="E1629"/>
      <c r="F1629"/>
    </row>
    <row r="1630" spans="1:6" ht="15" x14ac:dyDescent="0.25">
      <c r="A1630"/>
      <c r="B1630"/>
      <c r="C1630"/>
      <c r="D1630"/>
      <c r="E1630"/>
      <c r="F1630"/>
    </row>
    <row r="1631" spans="1:6" ht="15" x14ac:dyDescent="0.25">
      <c r="A1631"/>
      <c r="B1631"/>
      <c r="C1631"/>
      <c r="D1631"/>
      <c r="E1631"/>
      <c r="F1631"/>
    </row>
    <row r="1632" spans="1:6" ht="15" x14ac:dyDescent="0.25">
      <c r="A1632"/>
      <c r="B1632"/>
      <c r="C1632"/>
      <c r="D1632"/>
      <c r="E1632"/>
      <c r="F1632"/>
    </row>
    <row r="1633" spans="1:6" ht="15" x14ac:dyDescent="0.25">
      <c r="A1633"/>
      <c r="B1633"/>
      <c r="C1633"/>
      <c r="D1633"/>
      <c r="E1633"/>
      <c r="F1633"/>
    </row>
    <row r="1634" spans="1:6" ht="15" x14ac:dyDescent="0.25">
      <c r="A1634"/>
      <c r="B1634"/>
      <c r="C1634"/>
      <c r="D1634"/>
      <c r="E1634"/>
      <c r="F1634"/>
    </row>
    <row r="1635" spans="1:6" ht="15" x14ac:dyDescent="0.25">
      <c r="A1635"/>
      <c r="B1635"/>
      <c r="C1635"/>
      <c r="D1635"/>
      <c r="E1635"/>
      <c r="F1635"/>
    </row>
    <row r="1636" spans="1:6" ht="15" x14ac:dyDescent="0.25">
      <c r="A1636"/>
      <c r="B1636"/>
      <c r="C1636"/>
      <c r="D1636"/>
      <c r="E1636"/>
      <c r="F1636"/>
    </row>
    <row r="1637" spans="1:6" ht="15" x14ac:dyDescent="0.25">
      <c r="A1637"/>
      <c r="B1637"/>
      <c r="C1637"/>
      <c r="D1637"/>
      <c r="E1637"/>
      <c r="F1637"/>
    </row>
    <row r="1638" spans="1:6" ht="15" x14ac:dyDescent="0.25">
      <c r="A1638"/>
      <c r="B1638"/>
      <c r="C1638"/>
      <c r="D1638"/>
      <c r="E1638"/>
      <c r="F1638"/>
    </row>
    <row r="1639" spans="1:6" ht="15" x14ac:dyDescent="0.25">
      <c r="A1639"/>
      <c r="B1639"/>
      <c r="C1639"/>
      <c r="D1639"/>
      <c r="E1639"/>
      <c r="F1639"/>
    </row>
    <row r="1640" spans="1:6" ht="15" x14ac:dyDescent="0.25">
      <c r="A1640"/>
      <c r="B1640"/>
      <c r="C1640"/>
      <c r="D1640"/>
      <c r="E1640"/>
      <c r="F1640"/>
    </row>
    <row r="1641" spans="1:6" ht="15" x14ac:dyDescent="0.25">
      <c r="A1641"/>
      <c r="B1641"/>
      <c r="C1641"/>
      <c r="D1641"/>
      <c r="E1641"/>
      <c r="F1641"/>
    </row>
    <row r="1642" spans="1:6" ht="15" x14ac:dyDescent="0.25">
      <c r="A1642"/>
      <c r="B1642"/>
      <c r="C1642"/>
      <c r="D1642"/>
      <c r="E1642"/>
      <c r="F1642"/>
    </row>
    <row r="1643" spans="1:6" ht="15" x14ac:dyDescent="0.25">
      <c r="A1643"/>
      <c r="B1643"/>
      <c r="C1643"/>
      <c r="D1643"/>
      <c r="E1643"/>
      <c r="F1643"/>
    </row>
    <row r="1644" spans="1:6" ht="15" x14ac:dyDescent="0.25">
      <c r="A1644"/>
      <c r="B1644"/>
      <c r="C1644"/>
      <c r="D1644"/>
      <c r="E1644"/>
      <c r="F1644"/>
    </row>
    <row r="1645" spans="1:6" ht="15" x14ac:dyDescent="0.25">
      <c r="A1645"/>
      <c r="B1645"/>
      <c r="C1645"/>
      <c r="D1645"/>
      <c r="E1645"/>
      <c r="F1645"/>
    </row>
    <row r="1646" spans="1:6" ht="15" x14ac:dyDescent="0.25">
      <c r="A1646"/>
      <c r="B1646"/>
      <c r="C1646"/>
      <c r="D1646"/>
      <c r="E1646"/>
      <c r="F1646"/>
    </row>
    <row r="1647" spans="1:6" ht="15" x14ac:dyDescent="0.25">
      <c r="A1647"/>
      <c r="B1647"/>
      <c r="C1647"/>
      <c r="D1647"/>
      <c r="E1647"/>
      <c r="F1647"/>
    </row>
    <row r="1648" spans="1:6" ht="15" x14ac:dyDescent="0.25">
      <c r="A1648"/>
      <c r="B1648"/>
      <c r="C1648"/>
      <c r="D1648"/>
      <c r="E1648"/>
      <c r="F1648"/>
    </row>
    <row r="1649" spans="1:6" ht="15" x14ac:dyDescent="0.25">
      <c r="A1649"/>
      <c r="B1649"/>
      <c r="C1649"/>
      <c r="D1649"/>
      <c r="E1649"/>
      <c r="F1649"/>
    </row>
    <row r="1650" spans="1:6" ht="15" x14ac:dyDescent="0.25">
      <c r="A1650"/>
      <c r="B1650"/>
      <c r="C1650"/>
      <c r="D1650"/>
      <c r="E1650"/>
      <c r="F1650"/>
    </row>
    <row r="1651" spans="1:6" ht="15" x14ac:dyDescent="0.25">
      <c r="A1651"/>
      <c r="B1651"/>
      <c r="C1651"/>
      <c r="D1651"/>
      <c r="E1651"/>
      <c r="F1651"/>
    </row>
    <row r="1652" spans="1:6" ht="15" x14ac:dyDescent="0.25">
      <c r="A1652"/>
      <c r="B1652"/>
      <c r="C1652"/>
      <c r="D1652"/>
      <c r="E1652"/>
      <c r="F1652"/>
    </row>
    <row r="1653" spans="1:6" ht="15" x14ac:dyDescent="0.25">
      <c r="A1653"/>
      <c r="B1653"/>
      <c r="C1653"/>
      <c r="D1653"/>
      <c r="E1653"/>
      <c r="F1653"/>
    </row>
    <row r="1654" spans="1:6" ht="15" x14ac:dyDescent="0.25">
      <c r="A1654"/>
      <c r="B1654"/>
      <c r="C1654"/>
      <c r="D1654"/>
      <c r="E1654"/>
      <c r="F1654"/>
    </row>
    <row r="1655" spans="1:6" ht="15" x14ac:dyDescent="0.25">
      <c r="A1655"/>
      <c r="B1655"/>
      <c r="C1655"/>
      <c r="D1655"/>
      <c r="E1655"/>
      <c r="F1655"/>
    </row>
    <row r="1656" spans="1:6" ht="15" x14ac:dyDescent="0.25">
      <c r="A1656"/>
      <c r="B1656"/>
      <c r="C1656"/>
      <c r="D1656"/>
      <c r="E1656"/>
      <c r="F1656"/>
    </row>
    <row r="1657" spans="1:6" ht="15" x14ac:dyDescent="0.25">
      <c r="A1657"/>
      <c r="B1657"/>
      <c r="C1657"/>
      <c r="D1657"/>
      <c r="E1657"/>
      <c r="F1657"/>
    </row>
    <row r="1658" spans="1:6" ht="15" x14ac:dyDescent="0.25">
      <c r="A1658"/>
      <c r="B1658"/>
      <c r="C1658"/>
      <c r="D1658"/>
      <c r="E1658"/>
      <c r="F1658"/>
    </row>
    <row r="1659" spans="1:6" ht="15" x14ac:dyDescent="0.25">
      <c r="A1659"/>
      <c r="B1659"/>
      <c r="C1659"/>
      <c r="D1659"/>
      <c r="E1659"/>
      <c r="F1659"/>
    </row>
    <row r="1660" spans="1:6" ht="15" x14ac:dyDescent="0.25">
      <c r="A1660"/>
      <c r="B1660"/>
      <c r="C1660"/>
      <c r="D1660"/>
      <c r="E1660"/>
      <c r="F1660"/>
    </row>
    <row r="1661" spans="1:6" ht="15" x14ac:dyDescent="0.25">
      <c r="A1661"/>
      <c r="B1661"/>
      <c r="C1661"/>
      <c r="D1661"/>
      <c r="E1661"/>
      <c r="F1661"/>
    </row>
    <row r="1662" spans="1:6" ht="15" x14ac:dyDescent="0.25">
      <c r="A1662"/>
      <c r="B1662"/>
      <c r="C1662"/>
      <c r="D1662"/>
      <c r="E1662"/>
      <c r="F1662"/>
    </row>
    <row r="1663" spans="1:6" ht="15" x14ac:dyDescent="0.25">
      <c r="A1663"/>
      <c r="B1663"/>
      <c r="C1663"/>
      <c r="D1663"/>
      <c r="E1663"/>
      <c r="F1663"/>
    </row>
    <row r="1664" spans="1:6" ht="15" x14ac:dyDescent="0.25">
      <c r="A1664"/>
      <c r="B1664"/>
      <c r="C1664"/>
      <c r="D1664"/>
      <c r="E1664"/>
      <c r="F1664"/>
    </row>
    <row r="1665" spans="1:6" ht="15" x14ac:dyDescent="0.25">
      <c r="A1665"/>
      <c r="B1665"/>
      <c r="C1665"/>
      <c r="D1665"/>
      <c r="E1665"/>
      <c r="F1665"/>
    </row>
    <row r="1666" spans="1:6" ht="15" x14ac:dyDescent="0.25">
      <c r="A1666"/>
      <c r="B1666"/>
      <c r="C1666"/>
      <c r="D1666"/>
      <c r="E1666"/>
      <c r="F1666"/>
    </row>
    <row r="1667" spans="1:6" ht="15" x14ac:dyDescent="0.25">
      <c r="A1667"/>
      <c r="B1667"/>
      <c r="C1667"/>
      <c r="D1667"/>
      <c r="E1667"/>
      <c r="F1667"/>
    </row>
    <row r="1668" spans="1:6" ht="15" x14ac:dyDescent="0.25">
      <c r="A1668"/>
      <c r="B1668"/>
      <c r="C1668"/>
      <c r="D1668"/>
      <c r="E1668"/>
      <c r="F1668"/>
    </row>
    <row r="1669" spans="1:6" ht="15" x14ac:dyDescent="0.25">
      <c r="A1669"/>
      <c r="B1669"/>
      <c r="C1669"/>
      <c r="D1669"/>
      <c r="E1669"/>
      <c r="F1669"/>
    </row>
    <row r="1670" spans="1:6" ht="15" x14ac:dyDescent="0.25">
      <c r="A1670"/>
      <c r="B1670"/>
      <c r="C1670"/>
      <c r="D1670"/>
      <c r="E1670"/>
      <c r="F1670"/>
    </row>
    <row r="1671" spans="1:6" ht="15" x14ac:dyDescent="0.25">
      <c r="A1671"/>
      <c r="B1671"/>
      <c r="C1671"/>
      <c r="D1671"/>
      <c r="E1671"/>
      <c r="F1671"/>
    </row>
    <row r="1672" spans="1:6" ht="15" x14ac:dyDescent="0.25">
      <c r="A1672"/>
      <c r="B1672"/>
      <c r="C1672"/>
      <c r="D1672"/>
      <c r="E1672"/>
      <c r="F1672"/>
    </row>
    <row r="1673" spans="1:6" ht="15" x14ac:dyDescent="0.25">
      <c r="A1673"/>
      <c r="B1673"/>
      <c r="C1673"/>
      <c r="D1673"/>
      <c r="E1673"/>
      <c r="F1673"/>
    </row>
    <row r="1674" spans="1:6" ht="15" x14ac:dyDescent="0.25">
      <c r="A1674"/>
      <c r="B1674"/>
      <c r="C1674"/>
      <c r="D1674"/>
      <c r="E1674"/>
      <c r="F1674"/>
    </row>
    <row r="1675" spans="1:6" ht="15" x14ac:dyDescent="0.25">
      <c r="A1675"/>
      <c r="B1675"/>
      <c r="C1675"/>
      <c r="D1675"/>
      <c r="E1675"/>
      <c r="F1675"/>
    </row>
    <row r="1676" spans="1:6" ht="15" x14ac:dyDescent="0.25">
      <c r="A1676"/>
      <c r="B1676"/>
      <c r="C1676"/>
      <c r="D1676"/>
      <c r="E1676"/>
      <c r="F1676"/>
    </row>
    <row r="1677" spans="1:6" ht="15" x14ac:dyDescent="0.25">
      <c r="A1677"/>
      <c r="B1677"/>
      <c r="C1677"/>
      <c r="D1677"/>
      <c r="E1677"/>
      <c r="F1677"/>
    </row>
    <row r="1678" spans="1:6" ht="15" x14ac:dyDescent="0.25">
      <c r="A1678"/>
      <c r="B1678"/>
      <c r="C1678"/>
      <c r="D1678"/>
      <c r="E1678"/>
      <c r="F1678"/>
    </row>
    <row r="1679" spans="1:6" ht="15" x14ac:dyDescent="0.25">
      <c r="A1679"/>
      <c r="B1679"/>
      <c r="C1679"/>
      <c r="D1679"/>
      <c r="E1679"/>
      <c r="F1679"/>
    </row>
    <row r="1680" spans="1:6" ht="15" x14ac:dyDescent="0.25">
      <c r="A1680"/>
      <c r="B1680"/>
      <c r="C1680"/>
      <c r="D1680"/>
      <c r="E1680"/>
      <c r="F1680"/>
    </row>
    <row r="1681" spans="1:6" ht="15" x14ac:dyDescent="0.25">
      <c r="A1681"/>
      <c r="B1681"/>
      <c r="C1681"/>
      <c r="D1681"/>
      <c r="E1681"/>
      <c r="F1681"/>
    </row>
    <row r="1682" spans="1:6" ht="15" x14ac:dyDescent="0.25">
      <c r="A1682"/>
      <c r="B1682"/>
      <c r="C1682"/>
      <c r="D1682"/>
      <c r="E1682"/>
      <c r="F1682"/>
    </row>
    <row r="1683" spans="1:6" ht="15" x14ac:dyDescent="0.25">
      <c r="A1683"/>
      <c r="B1683"/>
      <c r="C1683"/>
      <c r="D1683"/>
      <c r="E1683"/>
      <c r="F1683"/>
    </row>
    <row r="1684" spans="1:6" ht="15" x14ac:dyDescent="0.25">
      <c r="A1684"/>
      <c r="B1684"/>
      <c r="C1684"/>
      <c r="D1684"/>
      <c r="E1684"/>
      <c r="F1684"/>
    </row>
    <row r="1685" spans="1:6" ht="15" x14ac:dyDescent="0.25">
      <c r="A1685"/>
      <c r="B1685"/>
      <c r="C1685"/>
      <c r="D1685"/>
      <c r="E1685"/>
      <c r="F1685"/>
    </row>
    <row r="1686" spans="1:6" ht="15" x14ac:dyDescent="0.25">
      <c r="A1686"/>
      <c r="B1686"/>
      <c r="C1686"/>
      <c r="D1686"/>
      <c r="E1686"/>
      <c r="F1686"/>
    </row>
    <row r="1687" spans="1:6" ht="15" x14ac:dyDescent="0.25">
      <c r="A1687"/>
      <c r="B1687"/>
      <c r="C1687"/>
      <c r="D1687"/>
      <c r="E1687"/>
      <c r="F1687"/>
    </row>
    <row r="1688" spans="1:6" ht="15" x14ac:dyDescent="0.25">
      <c r="A1688"/>
      <c r="B1688"/>
      <c r="C1688"/>
      <c r="D1688"/>
      <c r="E1688"/>
      <c r="F1688"/>
    </row>
    <row r="1689" spans="1:6" ht="15" x14ac:dyDescent="0.25">
      <c r="A1689"/>
      <c r="B1689"/>
      <c r="C1689"/>
      <c r="D1689"/>
      <c r="E1689"/>
      <c r="F1689"/>
    </row>
    <row r="1690" spans="1:6" ht="15" x14ac:dyDescent="0.25">
      <c r="A1690"/>
      <c r="B1690"/>
      <c r="C1690"/>
      <c r="D1690"/>
      <c r="E1690"/>
      <c r="F1690"/>
    </row>
    <row r="1691" spans="1:6" ht="15" x14ac:dyDescent="0.25">
      <c r="A1691"/>
      <c r="B1691"/>
      <c r="C1691"/>
      <c r="D1691"/>
      <c r="E1691"/>
      <c r="F1691"/>
    </row>
    <row r="1692" spans="1:6" ht="15" x14ac:dyDescent="0.25">
      <c r="A1692"/>
      <c r="B1692"/>
      <c r="C1692"/>
      <c r="D1692"/>
      <c r="E1692"/>
      <c r="F1692"/>
    </row>
    <row r="1693" spans="1:6" ht="15" x14ac:dyDescent="0.25">
      <c r="A1693"/>
      <c r="B1693"/>
      <c r="C1693"/>
      <c r="D1693"/>
      <c r="E1693"/>
      <c r="F1693"/>
    </row>
    <row r="1694" spans="1:6" ht="15" x14ac:dyDescent="0.25">
      <c r="A1694"/>
      <c r="B1694"/>
      <c r="C1694"/>
      <c r="D1694"/>
      <c r="E1694"/>
      <c r="F1694"/>
    </row>
    <row r="1695" spans="1:6" ht="15" x14ac:dyDescent="0.25">
      <c r="A1695"/>
      <c r="B1695"/>
      <c r="C1695"/>
      <c r="D1695"/>
      <c r="E1695"/>
      <c r="F1695"/>
    </row>
    <row r="1696" spans="1:6" ht="15" x14ac:dyDescent="0.25">
      <c r="A1696"/>
      <c r="B1696"/>
      <c r="C1696"/>
      <c r="D1696"/>
      <c r="E1696"/>
      <c r="F1696"/>
    </row>
    <row r="1697" spans="1:6" ht="15" x14ac:dyDescent="0.25">
      <c r="A1697"/>
      <c r="B1697"/>
      <c r="C1697"/>
      <c r="D1697"/>
      <c r="E1697"/>
      <c r="F1697"/>
    </row>
    <row r="1698" spans="1:6" ht="15" x14ac:dyDescent="0.25">
      <c r="A1698"/>
      <c r="B1698"/>
      <c r="C1698"/>
      <c r="D1698"/>
      <c r="E1698"/>
      <c r="F1698"/>
    </row>
    <row r="1699" spans="1:6" ht="15" x14ac:dyDescent="0.25">
      <c r="A1699"/>
      <c r="B1699"/>
      <c r="C1699"/>
      <c r="D1699"/>
      <c r="E1699"/>
      <c r="F1699"/>
    </row>
    <row r="1700" spans="1:6" ht="15" x14ac:dyDescent="0.25">
      <c r="A1700"/>
      <c r="B1700"/>
      <c r="C1700"/>
      <c r="D1700"/>
      <c r="E1700"/>
      <c r="F1700"/>
    </row>
    <row r="1701" spans="1:6" ht="15" x14ac:dyDescent="0.25">
      <c r="A1701"/>
      <c r="B1701"/>
      <c r="C1701"/>
      <c r="D1701"/>
      <c r="E1701"/>
      <c r="F1701"/>
    </row>
    <row r="1702" spans="1:6" ht="15" x14ac:dyDescent="0.25">
      <c r="A1702"/>
      <c r="B1702"/>
      <c r="C1702"/>
      <c r="D1702"/>
      <c r="E1702"/>
      <c r="F1702"/>
    </row>
    <row r="1703" spans="1:6" ht="15" x14ac:dyDescent="0.25">
      <c r="A1703"/>
      <c r="B1703"/>
      <c r="C1703"/>
      <c r="D1703"/>
      <c r="E1703"/>
      <c r="F1703"/>
    </row>
    <row r="1704" spans="1:6" ht="15" x14ac:dyDescent="0.25">
      <c r="A1704"/>
      <c r="B1704"/>
      <c r="C1704"/>
      <c r="D1704"/>
      <c r="E1704"/>
      <c r="F1704"/>
    </row>
    <row r="1705" spans="1:6" ht="15" x14ac:dyDescent="0.25">
      <c r="A1705"/>
      <c r="B1705"/>
      <c r="C1705"/>
      <c r="D1705"/>
      <c r="E1705"/>
      <c r="F1705"/>
    </row>
    <row r="1706" spans="1:6" ht="15" x14ac:dyDescent="0.25">
      <c r="A1706"/>
      <c r="B1706"/>
      <c r="C1706"/>
      <c r="D1706"/>
      <c r="E1706"/>
      <c r="F1706"/>
    </row>
    <row r="1707" spans="1:6" ht="15" x14ac:dyDescent="0.25">
      <c r="A1707"/>
      <c r="B1707"/>
      <c r="C1707"/>
      <c r="D1707"/>
      <c r="E1707"/>
      <c r="F1707"/>
    </row>
    <row r="1708" spans="1:6" ht="15" x14ac:dyDescent="0.25">
      <c r="A1708"/>
      <c r="B1708"/>
      <c r="C1708"/>
      <c r="D1708"/>
      <c r="E1708"/>
      <c r="F1708"/>
    </row>
    <row r="1709" spans="1:6" ht="15" x14ac:dyDescent="0.25">
      <c r="A1709"/>
      <c r="B1709"/>
      <c r="C1709"/>
      <c r="D1709"/>
      <c r="E1709"/>
      <c r="F1709"/>
    </row>
    <row r="1710" spans="1:6" ht="15" x14ac:dyDescent="0.25">
      <c r="A1710"/>
      <c r="B1710"/>
      <c r="C1710"/>
      <c r="D1710"/>
      <c r="E1710"/>
      <c r="F1710"/>
    </row>
    <row r="1711" spans="1:6" ht="15" x14ac:dyDescent="0.25">
      <c r="A1711"/>
      <c r="B1711"/>
      <c r="C1711"/>
      <c r="D1711"/>
      <c r="E1711"/>
      <c r="F1711"/>
    </row>
    <row r="1712" spans="1:6" ht="15" x14ac:dyDescent="0.25">
      <c r="A1712"/>
      <c r="B1712"/>
      <c r="C1712"/>
      <c r="D1712"/>
      <c r="E1712"/>
      <c r="F1712"/>
    </row>
    <row r="1713" spans="1:6" ht="15" x14ac:dyDescent="0.25">
      <c r="A1713"/>
      <c r="B1713"/>
      <c r="C1713"/>
      <c r="D1713"/>
      <c r="E1713"/>
      <c r="F1713"/>
    </row>
    <row r="1714" spans="1:6" ht="15" x14ac:dyDescent="0.25">
      <c r="A1714"/>
      <c r="B1714"/>
      <c r="C1714"/>
      <c r="D1714"/>
      <c r="E1714"/>
      <c r="F1714"/>
    </row>
    <row r="1715" spans="1:6" ht="15" x14ac:dyDescent="0.25">
      <c r="A1715"/>
      <c r="B1715"/>
      <c r="C1715"/>
      <c r="D1715"/>
      <c r="E1715"/>
      <c r="F1715"/>
    </row>
    <row r="1716" spans="1:6" ht="15" x14ac:dyDescent="0.25">
      <c r="A1716"/>
      <c r="B1716"/>
      <c r="C1716"/>
      <c r="D1716"/>
      <c r="E1716"/>
      <c r="F1716"/>
    </row>
    <row r="1717" spans="1:6" ht="15" x14ac:dyDescent="0.25">
      <c r="A1717"/>
      <c r="B1717"/>
      <c r="C1717"/>
      <c r="D1717"/>
      <c r="E1717"/>
      <c r="F1717"/>
    </row>
    <row r="1718" spans="1:6" ht="15" x14ac:dyDescent="0.25">
      <c r="A1718"/>
      <c r="B1718"/>
      <c r="C1718"/>
      <c r="D1718"/>
      <c r="E1718"/>
      <c r="F1718"/>
    </row>
    <row r="1719" spans="1:6" ht="15" x14ac:dyDescent="0.25">
      <c r="A1719"/>
      <c r="B1719"/>
      <c r="C1719"/>
      <c r="D1719"/>
      <c r="E1719"/>
      <c r="F1719"/>
    </row>
    <row r="1720" spans="1:6" ht="15" x14ac:dyDescent="0.25">
      <c r="A1720"/>
      <c r="B1720"/>
      <c r="C1720"/>
      <c r="D1720"/>
      <c r="E1720"/>
      <c r="F1720"/>
    </row>
    <row r="1721" spans="1:6" ht="15" x14ac:dyDescent="0.25">
      <c r="A1721"/>
      <c r="B1721"/>
      <c r="C1721"/>
      <c r="D1721"/>
      <c r="E1721"/>
      <c r="F1721"/>
    </row>
    <row r="1722" spans="1:6" ht="15" x14ac:dyDescent="0.25">
      <c r="A1722"/>
      <c r="B1722"/>
      <c r="C1722"/>
      <c r="D1722"/>
      <c r="E1722"/>
      <c r="F1722"/>
    </row>
    <row r="1723" spans="1:6" ht="15" x14ac:dyDescent="0.25">
      <c r="A1723"/>
      <c r="B1723"/>
      <c r="C1723"/>
      <c r="D1723"/>
      <c r="E1723"/>
      <c r="F1723"/>
    </row>
    <row r="1724" spans="1:6" ht="15" x14ac:dyDescent="0.25">
      <c r="A1724"/>
      <c r="B1724"/>
      <c r="C1724"/>
      <c r="D1724"/>
      <c r="E1724"/>
      <c r="F1724"/>
    </row>
    <row r="1725" spans="1:6" ht="15" x14ac:dyDescent="0.25">
      <c r="A1725"/>
      <c r="B1725"/>
      <c r="C1725"/>
      <c r="D1725"/>
      <c r="E1725"/>
      <c r="F1725"/>
    </row>
    <row r="1726" spans="1:6" ht="15" x14ac:dyDescent="0.25">
      <c r="A1726"/>
      <c r="B1726"/>
      <c r="C1726"/>
      <c r="D1726"/>
      <c r="E1726"/>
      <c r="F1726"/>
    </row>
    <row r="1727" spans="1:6" ht="15" x14ac:dyDescent="0.25">
      <c r="A1727"/>
      <c r="B1727"/>
      <c r="C1727"/>
      <c r="D1727"/>
      <c r="E1727"/>
      <c r="F1727"/>
    </row>
    <row r="1728" spans="1:6" ht="15" x14ac:dyDescent="0.25">
      <c r="A1728"/>
      <c r="B1728"/>
      <c r="C1728"/>
      <c r="D1728"/>
      <c r="E1728"/>
      <c r="F1728"/>
    </row>
    <row r="1729" spans="1:6" ht="15" x14ac:dyDescent="0.25">
      <c r="A1729"/>
      <c r="B1729"/>
      <c r="C1729"/>
      <c r="D1729"/>
      <c r="E1729"/>
      <c r="F1729"/>
    </row>
    <row r="1730" spans="1:6" ht="15" x14ac:dyDescent="0.25">
      <c r="A1730"/>
      <c r="B1730"/>
      <c r="C1730"/>
      <c r="D1730"/>
      <c r="E1730"/>
      <c r="F1730"/>
    </row>
    <row r="1731" spans="1:6" ht="15" x14ac:dyDescent="0.25">
      <c r="A1731"/>
      <c r="B1731"/>
      <c r="C1731"/>
      <c r="D1731"/>
      <c r="E1731"/>
      <c r="F1731"/>
    </row>
    <row r="1732" spans="1:6" ht="15" x14ac:dyDescent="0.25">
      <c r="A1732"/>
      <c r="B1732"/>
      <c r="C1732"/>
      <c r="D1732"/>
      <c r="E1732"/>
      <c r="F1732"/>
    </row>
    <row r="1733" spans="1:6" ht="15" x14ac:dyDescent="0.25">
      <c r="A1733"/>
      <c r="B1733"/>
      <c r="C1733"/>
      <c r="D1733"/>
      <c r="E1733"/>
      <c r="F1733"/>
    </row>
    <row r="1734" spans="1:6" ht="15" x14ac:dyDescent="0.25">
      <c r="A1734"/>
      <c r="B1734"/>
      <c r="C1734"/>
      <c r="D1734"/>
      <c r="E1734"/>
      <c r="F1734"/>
    </row>
    <row r="1735" spans="1:6" ht="15" x14ac:dyDescent="0.25">
      <c r="A1735"/>
      <c r="B1735"/>
      <c r="C1735"/>
      <c r="D1735"/>
      <c r="E1735"/>
      <c r="F1735"/>
    </row>
    <row r="1736" spans="1:6" ht="15" x14ac:dyDescent="0.25">
      <c r="A1736"/>
      <c r="B1736"/>
      <c r="C1736"/>
      <c r="D1736"/>
      <c r="E1736"/>
      <c r="F1736"/>
    </row>
    <row r="1737" spans="1:6" ht="15" x14ac:dyDescent="0.25">
      <c r="A1737"/>
      <c r="B1737"/>
      <c r="C1737"/>
      <c r="D1737"/>
      <c r="E1737"/>
      <c r="F1737"/>
    </row>
    <row r="1738" spans="1:6" ht="15" x14ac:dyDescent="0.25">
      <c r="A1738"/>
      <c r="B1738"/>
      <c r="C1738"/>
      <c r="D1738"/>
      <c r="E1738"/>
      <c r="F1738"/>
    </row>
    <row r="1739" spans="1:6" ht="15" x14ac:dyDescent="0.25">
      <c r="A1739"/>
      <c r="B1739"/>
      <c r="C1739"/>
      <c r="D1739"/>
      <c r="E1739"/>
      <c r="F1739"/>
    </row>
    <row r="1740" spans="1:6" ht="15" x14ac:dyDescent="0.25">
      <c r="A1740"/>
      <c r="B1740"/>
      <c r="C1740"/>
      <c r="D1740"/>
      <c r="E1740"/>
      <c r="F1740"/>
    </row>
    <row r="1741" spans="1:6" ht="15" x14ac:dyDescent="0.25">
      <c r="A1741"/>
      <c r="B1741"/>
      <c r="C1741"/>
      <c r="D1741"/>
      <c r="E1741"/>
      <c r="F1741"/>
    </row>
    <row r="1742" spans="1:6" ht="15" x14ac:dyDescent="0.25">
      <c r="A1742"/>
      <c r="B1742"/>
      <c r="C1742"/>
      <c r="D1742"/>
      <c r="E1742"/>
      <c r="F1742"/>
    </row>
    <row r="1743" spans="1:6" ht="15" x14ac:dyDescent="0.25">
      <c r="A1743"/>
      <c r="B1743"/>
      <c r="C1743"/>
      <c r="D1743"/>
      <c r="E1743"/>
      <c r="F1743"/>
    </row>
    <row r="1744" spans="1:6" ht="15" x14ac:dyDescent="0.25">
      <c r="A1744"/>
      <c r="B1744"/>
      <c r="C1744"/>
      <c r="D1744"/>
      <c r="E1744"/>
      <c r="F1744"/>
    </row>
    <row r="1745" spans="1:6" ht="15" x14ac:dyDescent="0.25">
      <c r="A1745"/>
      <c r="B1745"/>
      <c r="C1745"/>
      <c r="D1745"/>
      <c r="E1745"/>
      <c r="F1745"/>
    </row>
    <row r="1746" spans="1:6" ht="15" x14ac:dyDescent="0.25">
      <c r="A1746"/>
      <c r="B1746"/>
      <c r="C1746"/>
      <c r="D1746"/>
      <c r="E1746"/>
      <c r="F1746"/>
    </row>
    <row r="1747" spans="1:6" ht="15" x14ac:dyDescent="0.25">
      <c r="A1747"/>
      <c r="B1747"/>
      <c r="C1747"/>
      <c r="D1747"/>
      <c r="E1747"/>
      <c r="F1747"/>
    </row>
    <row r="1748" spans="1:6" ht="15" x14ac:dyDescent="0.25">
      <c r="A1748"/>
      <c r="B1748"/>
      <c r="C1748"/>
      <c r="D1748"/>
      <c r="E1748"/>
      <c r="F1748"/>
    </row>
    <row r="1749" spans="1:6" ht="15" x14ac:dyDescent="0.25">
      <c r="A1749"/>
      <c r="B1749"/>
      <c r="C1749"/>
      <c r="D1749"/>
      <c r="E1749"/>
      <c r="F1749"/>
    </row>
    <row r="1750" spans="1:6" ht="15" x14ac:dyDescent="0.25">
      <c r="A1750"/>
      <c r="B1750"/>
      <c r="C1750"/>
      <c r="D1750"/>
      <c r="E1750"/>
      <c r="F1750"/>
    </row>
    <row r="1751" spans="1:6" ht="15" x14ac:dyDescent="0.25">
      <c r="A1751"/>
      <c r="B1751"/>
      <c r="C1751"/>
      <c r="D1751"/>
      <c r="E1751"/>
      <c r="F1751"/>
    </row>
    <row r="1752" spans="1:6" ht="15" x14ac:dyDescent="0.25">
      <c r="A1752"/>
      <c r="B1752"/>
      <c r="C1752"/>
      <c r="D1752"/>
      <c r="E1752"/>
      <c r="F1752"/>
    </row>
    <row r="1753" spans="1:6" ht="15" x14ac:dyDescent="0.25">
      <c r="A1753"/>
      <c r="B1753"/>
      <c r="C1753"/>
      <c r="D1753"/>
      <c r="E1753"/>
      <c r="F1753"/>
    </row>
    <row r="1754" spans="1:6" ht="15" x14ac:dyDescent="0.25">
      <c r="A1754"/>
      <c r="B1754"/>
      <c r="C1754"/>
      <c r="D1754"/>
      <c r="E1754"/>
      <c r="F1754"/>
    </row>
    <row r="1755" spans="1:6" ht="15" x14ac:dyDescent="0.25">
      <c r="A1755"/>
      <c r="B1755"/>
      <c r="C1755"/>
      <c r="D1755"/>
      <c r="E1755"/>
      <c r="F1755"/>
    </row>
    <row r="1756" spans="1:6" ht="15" x14ac:dyDescent="0.25">
      <c r="A1756"/>
      <c r="B1756"/>
      <c r="C1756"/>
      <c r="D1756"/>
      <c r="E1756"/>
      <c r="F1756"/>
    </row>
    <row r="1757" spans="1:6" ht="15" x14ac:dyDescent="0.25">
      <c r="A1757"/>
      <c r="B1757"/>
      <c r="C1757"/>
      <c r="D1757"/>
      <c r="E1757"/>
      <c r="F1757"/>
    </row>
    <row r="1758" spans="1:6" ht="15" x14ac:dyDescent="0.25">
      <c r="A1758"/>
      <c r="B1758"/>
      <c r="C1758"/>
      <c r="D1758"/>
      <c r="E1758"/>
      <c r="F1758"/>
    </row>
    <row r="1759" spans="1:6" ht="15" x14ac:dyDescent="0.25">
      <c r="A1759"/>
      <c r="B1759"/>
      <c r="C1759"/>
      <c r="D1759"/>
      <c r="E1759"/>
      <c r="F1759"/>
    </row>
    <row r="1760" spans="1:6" ht="15" x14ac:dyDescent="0.25">
      <c r="A1760"/>
      <c r="B1760"/>
      <c r="C1760"/>
      <c r="D1760"/>
      <c r="E1760"/>
      <c r="F1760"/>
    </row>
    <row r="1761" spans="1:6" ht="15" x14ac:dyDescent="0.25">
      <c r="A1761"/>
      <c r="B1761"/>
      <c r="C1761"/>
      <c r="D1761"/>
      <c r="E1761"/>
      <c r="F1761"/>
    </row>
    <row r="1762" spans="1:6" ht="15" x14ac:dyDescent="0.25">
      <c r="A1762"/>
      <c r="B1762"/>
      <c r="C1762"/>
      <c r="D1762"/>
      <c r="E1762"/>
      <c r="F1762"/>
    </row>
    <row r="1763" spans="1:6" ht="15" x14ac:dyDescent="0.25">
      <c r="A1763"/>
      <c r="B1763"/>
      <c r="C1763"/>
      <c r="D1763"/>
      <c r="E1763"/>
      <c r="F1763"/>
    </row>
    <row r="1764" spans="1:6" ht="15" x14ac:dyDescent="0.25">
      <c r="A1764"/>
      <c r="B1764"/>
      <c r="C1764"/>
      <c r="D1764"/>
      <c r="E1764"/>
      <c r="F1764"/>
    </row>
    <row r="1765" spans="1:6" ht="15" x14ac:dyDescent="0.25">
      <c r="A1765"/>
      <c r="B1765"/>
      <c r="C1765"/>
      <c r="D1765"/>
      <c r="E1765"/>
      <c r="F1765"/>
    </row>
    <row r="1766" spans="1:6" ht="15" x14ac:dyDescent="0.25">
      <c r="A1766"/>
      <c r="B1766"/>
      <c r="C1766"/>
      <c r="D1766"/>
      <c r="E1766"/>
      <c r="F1766"/>
    </row>
    <row r="1767" spans="1:6" ht="15" x14ac:dyDescent="0.25">
      <c r="A1767"/>
      <c r="B1767"/>
      <c r="C1767"/>
      <c r="D1767"/>
      <c r="E1767"/>
      <c r="F1767"/>
    </row>
    <row r="1768" spans="1:6" ht="15" x14ac:dyDescent="0.25">
      <c r="A1768"/>
      <c r="B1768"/>
      <c r="C1768"/>
      <c r="D1768"/>
      <c r="E1768"/>
      <c r="F1768"/>
    </row>
    <row r="1769" spans="1:6" ht="15" x14ac:dyDescent="0.25">
      <c r="A1769"/>
      <c r="B1769"/>
      <c r="C1769"/>
      <c r="D1769"/>
      <c r="E1769"/>
      <c r="F1769"/>
    </row>
    <row r="1770" spans="1:6" ht="15" x14ac:dyDescent="0.25">
      <c r="A1770"/>
      <c r="B1770"/>
      <c r="C1770"/>
      <c r="D1770"/>
      <c r="E1770"/>
      <c r="F1770"/>
    </row>
    <row r="1771" spans="1:6" ht="15" x14ac:dyDescent="0.25">
      <c r="A1771"/>
      <c r="B1771"/>
      <c r="C1771"/>
      <c r="D1771"/>
      <c r="E1771"/>
      <c r="F1771"/>
    </row>
    <row r="1772" spans="1:6" ht="15" x14ac:dyDescent="0.25">
      <c r="A1772"/>
      <c r="B1772"/>
      <c r="C1772"/>
      <c r="D1772"/>
      <c r="E1772"/>
      <c r="F1772"/>
    </row>
    <row r="1773" spans="1:6" ht="15" x14ac:dyDescent="0.25">
      <c r="A1773"/>
      <c r="B1773"/>
      <c r="C1773"/>
      <c r="D1773"/>
      <c r="E1773"/>
      <c r="F1773"/>
    </row>
    <row r="1774" spans="1:6" ht="15" x14ac:dyDescent="0.25">
      <c r="A1774"/>
      <c r="B1774"/>
      <c r="C1774"/>
      <c r="D1774"/>
      <c r="E1774"/>
      <c r="F1774"/>
    </row>
    <row r="1775" spans="1:6" ht="15" x14ac:dyDescent="0.25">
      <c r="A1775"/>
      <c r="B1775"/>
      <c r="C1775"/>
      <c r="D1775"/>
      <c r="E1775"/>
      <c r="F1775"/>
    </row>
    <row r="1776" spans="1:6" ht="15" x14ac:dyDescent="0.25">
      <c r="A1776"/>
      <c r="B1776"/>
      <c r="C1776"/>
      <c r="D1776"/>
      <c r="E1776"/>
      <c r="F1776"/>
    </row>
    <row r="1777" spans="1:6" ht="15" x14ac:dyDescent="0.25">
      <c r="A1777"/>
      <c r="B1777"/>
      <c r="C1777"/>
      <c r="D1777"/>
      <c r="E1777"/>
      <c r="F1777"/>
    </row>
    <row r="1778" spans="1:6" ht="15" x14ac:dyDescent="0.25">
      <c r="A1778"/>
      <c r="B1778"/>
      <c r="C1778"/>
      <c r="D1778"/>
      <c r="E1778"/>
      <c r="F1778"/>
    </row>
    <row r="1779" spans="1:6" ht="15" x14ac:dyDescent="0.25">
      <c r="A1779"/>
      <c r="B1779"/>
      <c r="C1779"/>
      <c r="D1779"/>
      <c r="E1779"/>
      <c r="F1779"/>
    </row>
    <row r="1780" spans="1:6" ht="15" x14ac:dyDescent="0.25">
      <c r="A1780"/>
      <c r="B1780"/>
      <c r="C1780"/>
      <c r="D1780"/>
      <c r="E1780"/>
      <c r="F1780"/>
    </row>
    <row r="1781" spans="1:6" ht="15" x14ac:dyDescent="0.25">
      <c r="A1781"/>
      <c r="B1781"/>
      <c r="C1781"/>
      <c r="D1781"/>
      <c r="E1781"/>
      <c r="F1781"/>
    </row>
    <row r="1782" spans="1:6" ht="15" x14ac:dyDescent="0.25">
      <c r="A1782"/>
      <c r="B1782"/>
      <c r="C1782"/>
      <c r="D1782"/>
      <c r="E1782"/>
      <c r="F1782"/>
    </row>
    <row r="1783" spans="1:6" ht="15" x14ac:dyDescent="0.25">
      <c r="A1783"/>
      <c r="B1783"/>
      <c r="C1783"/>
      <c r="D1783"/>
      <c r="E1783"/>
      <c r="F1783"/>
    </row>
    <row r="1784" spans="1:6" ht="15" x14ac:dyDescent="0.25">
      <c r="A1784"/>
      <c r="B1784"/>
      <c r="C1784"/>
      <c r="D1784"/>
      <c r="E1784"/>
      <c r="F1784"/>
    </row>
    <row r="1785" spans="1:6" ht="15" x14ac:dyDescent="0.25">
      <c r="A1785"/>
      <c r="B1785"/>
      <c r="C1785"/>
      <c r="D1785"/>
      <c r="E1785"/>
      <c r="F1785"/>
    </row>
    <row r="1786" spans="1:6" ht="15" x14ac:dyDescent="0.25">
      <c r="A1786"/>
      <c r="B1786"/>
      <c r="C1786"/>
      <c r="D1786"/>
      <c r="E1786"/>
      <c r="F1786"/>
    </row>
    <row r="1787" spans="1:6" ht="15" x14ac:dyDescent="0.25">
      <c r="A1787"/>
      <c r="B1787"/>
      <c r="C1787"/>
      <c r="D1787"/>
      <c r="E1787"/>
      <c r="F1787"/>
    </row>
    <row r="1788" spans="1:6" ht="15" x14ac:dyDescent="0.25">
      <c r="A1788"/>
      <c r="B1788"/>
      <c r="C1788"/>
      <c r="D1788"/>
      <c r="E1788"/>
      <c r="F1788"/>
    </row>
    <row r="1789" spans="1:6" ht="15" x14ac:dyDescent="0.25">
      <c r="A1789"/>
      <c r="B1789"/>
      <c r="C1789"/>
      <c r="D1789"/>
      <c r="E1789"/>
      <c r="F1789"/>
    </row>
    <row r="1790" spans="1:6" ht="15" x14ac:dyDescent="0.25">
      <c r="A1790"/>
      <c r="B1790"/>
      <c r="C1790"/>
      <c r="D1790"/>
      <c r="E1790"/>
      <c r="F1790"/>
    </row>
    <row r="1791" spans="1:6" ht="15" x14ac:dyDescent="0.25">
      <c r="A1791"/>
      <c r="B1791"/>
      <c r="C1791"/>
      <c r="D1791"/>
      <c r="E1791"/>
      <c r="F1791"/>
    </row>
    <row r="1792" spans="1:6" ht="15" x14ac:dyDescent="0.25">
      <c r="A1792"/>
      <c r="B1792"/>
      <c r="C1792"/>
      <c r="D1792"/>
      <c r="E1792"/>
      <c r="F1792"/>
    </row>
    <row r="1793" spans="1:6" ht="15" x14ac:dyDescent="0.25">
      <c r="A1793"/>
      <c r="B1793"/>
      <c r="C1793"/>
      <c r="D1793"/>
      <c r="E1793"/>
      <c r="F1793"/>
    </row>
    <row r="1794" spans="1:6" ht="15" x14ac:dyDescent="0.25">
      <c r="A1794"/>
      <c r="B1794"/>
      <c r="C1794"/>
      <c r="D1794"/>
      <c r="E1794"/>
      <c r="F1794"/>
    </row>
    <row r="1795" spans="1:6" ht="15" x14ac:dyDescent="0.25">
      <c r="A1795"/>
      <c r="B1795"/>
      <c r="C1795"/>
      <c r="D1795"/>
      <c r="E1795"/>
      <c r="F1795"/>
    </row>
    <row r="1796" spans="1:6" ht="15" x14ac:dyDescent="0.25">
      <c r="A1796"/>
      <c r="B1796"/>
      <c r="C1796"/>
      <c r="D1796"/>
      <c r="E1796"/>
      <c r="F1796"/>
    </row>
    <row r="1797" spans="1:6" ht="15" x14ac:dyDescent="0.25">
      <c r="A1797"/>
      <c r="B1797"/>
      <c r="C1797"/>
      <c r="D1797"/>
      <c r="E1797"/>
      <c r="F1797"/>
    </row>
    <row r="1798" spans="1:6" ht="15" x14ac:dyDescent="0.25">
      <c r="A1798"/>
      <c r="B1798"/>
      <c r="C1798"/>
      <c r="D1798"/>
      <c r="E1798"/>
      <c r="F1798"/>
    </row>
    <row r="1799" spans="1:6" ht="15" x14ac:dyDescent="0.25">
      <c r="A1799"/>
      <c r="B1799"/>
      <c r="C1799"/>
      <c r="D1799"/>
      <c r="E1799"/>
      <c r="F1799"/>
    </row>
    <row r="1800" spans="1:6" ht="15" x14ac:dyDescent="0.25">
      <c r="A1800"/>
      <c r="B1800"/>
      <c r="C1800"/>
      <c r="D1800"/>
      <c r="E1800"/>
      <c r="F1800"/>
    </row>
    <row r="1801" spans="1:6" ht="15" x14ac:dyDescent="0.25">
      <c r="A1801"/>
      <c r="B1801"/>
      <c r="C1801"/>
      <c r="D1801"/>
      <c r="E1801"/>
      <c r="F1801"/>
    </row>
    <row r="1802" spans="1:6" ht="15" x14ac:dyDescent="0.25">
      <c r="A1802"/>
      <c r="B1802"/>
      <c r="C1802"/>
      <c r="D1802"/>
      <c r="E1802"/>
      <c r="F1802"/>
    </row>
    <row r="1803" spans="1:6" ht="15" x14ac:dyDescent="0.25">
      <c r="A1803"/>
      <c r="B1803"/>
      <c r="C1803"/>
      <c r="D1803"/>
      <c r="E1803"/>
      <c r="F1803"/>
    </row>
    <row r="1804" spans="1:6" ht="15" x14ac:dyDescent="0.25">
      <c r="A1804"/>
      <c r="B1804"/>
      <c r="C1804"/>
      <c r="D1804"/>
      <c r="E1804"/>
      <c r="F1804"/>
    </row>
    <row r="1805" spans="1:6" ht="15" x14ac:dyDescent="0.25">
      <c r="A1805"/>
      <c r="B1805"/>
      <c r="C1805"/>
      <c r="D1805"/>
      <c r="E1805"/>
      <c r="F1805"/>
    </row>
    <row r="1806" spans="1:6" ht="15" x14ac:dyDescent="0.25">
      <c r="A1806"/>
      <c r="B1806"/>
      <c r="C1806"/>
      <c r="D1806"/>
      <c r="E1806"/>
      <c r="F1806"/>
    </row>
    <row r="1807" spans="1:6" ht="15" x14ac:dyDescent="0.25">
      <c r="A1807"/>
      <c r="B1807"/>
      <c r="C1807"/>
      <c r="D1807"/>
      <c r="E1807"/>
      <c r="F1807"/>
    </row>
    <row r="1808" spans="1:6" ht="15" x14ac:dyDescent="0.25">
      <c r="A1808"/>
      <c r="B1808"/>
      <c r="C1808"/>
      <c r="D1808"/>
      <c r="E1808"/>
      <c r="F1808"/>
    </row>
    <row r="1809" spans="1:6" ht="15" x14ac:dyDescent="0.25">
      <c r="A1809"/>
      <c r="B1809"/>
      <c r="C1809"/>
      <c r="D1809"/>
      <c r="E1809"/>
      <c r="F1809"/>
    </row>
    <row r="1810" spans="1:6" ht="15" x14ac:dyDescent="0.25">
      <c r="A1810"/>
      <c r="B1810"/>
      <c r="C1810"/>
      <c r="D1810"/>
      <c r="E1810"/>
      <c r="F1810"/>
    </row>
    <row r="1811" spans="1:6" ht="15" x14ac:dyDescent="0.25">
      <c r="A1811"/>
      <c r="B1811"/>
      <c r="C1811"/>
      <c r="D1811"/>
      <c r="E1811"/>
      <c r="F1811"/>
    </row>
    <row r="1812" spans="1:6" ht="15" x14ac:dyDescent="0.25">
      <c r="A1812"/>
      <c r="B1812"/>
      <c r="C1812"/>
      <c r="D1812"/>
      <c r="E1812"/>
      <c r="F1812"/>
    </row>
    <row r="1813" spans="1:6" ht="15" x14ac:dyDescent="0.25">
      <c r="A1813"/>
      <c r="B1813"/>
      <c r="C1813"/>
      <c r="D1813"/>
      <c r="E1813"/>
      <c r="F1813"/>
    </row>
    <row r="1814" spans="1:6" ht="15" x14ac:dyDescent="0.25">
      <c r="A1814"/>
      <c r="B1814"/>
      <c r="C1814"/>
      <c r="D1814"/>
      <c r="E1814"/>
      <c r="F1814"/>
    </row>
    <row r="1815" spans="1:6" ht="15" x14ac:dyDescent="0.25">
      <c r="A1815"/>
      <c r="B1815"/>
      <c r="C1815"/>
      <c r="D1815"/>
      <c r="E1815"/>
      <c r="F1815"/>
    </row>
    <row r="1816" spans="1:6" ht="15" x14ac:dyDescent="0.25">
      <c r="A1816"/>
      <c r="B1816"/>
      <c r="C1816"/>
      <c r="D1816"/>
      <c r="E1816"/>
      <c r="F1816"/>
    </row>
    <row r="1817" spans="1:6" ht="15" x14ac:dyDescent="0.25">
      <c r="A1817"/>
      <c r="B1817"/>
      <c r="C1817"/>
      <c r="D1817"/>
      <c r="E1817"/>
      <c r="F1817"/>
    </row>
    <row r="1818" spans="1:6" ht="15" x14ac:dyDescent="0.25">
      <c r="A1818"/>
      <c r="B1818"/>
      <c r="C1818"/>
      <c r="D1818"/>
      <c r="E1818"/>
      <c r="F1818"/>
    </row>
    <row r="1819" spans="1:6" ht="15" x14ac:dyDescent="0.25">
      <c r="A1819"/>
      <c r="B1819"/>
      <c r="C1819"/>
      <c r="D1819"/>
      <c r="E1819"/>
      <c r="F1819"/>
    </row>
    <row r="1820" spans="1:6" ht="15" x14ac:dyDescent="0.25">
      <c r="A1820"/>
      <c r="B1820"/>
      <c r="C1820"/>
      <c r="D1820"/>
      <c r="E1820"/>
      <c r="F1820"/>
    </row>
    <row r="1821" spans="1:6" ht="15" x14ac:dyDescent="0.25">
      <c r="A1821"/>
      <c r="B1821"/>
      <c r="C1821"/>
      <c r="D1821"/>
      <c r="E1821"/>
      <c r="F1821"/>
    </row>
    <row r="1822" spans="1:6" ht="15" x14ac:dyDescent="0.25">
      <c r="A1822"/>
      <c r="B1822"/>
      <c r="C1822"/>
      <c r="D1822"/>
      <c r="E1822"/>
      <c r="F1822"/>
    </row>
    <row r="1823" spans="1:6" ht="15" x14ac:dyDescent="0.25">
      <c r="A1823"/>
      <c r="B1823"/>
      <c r="C1823"/>
      <c r="D1823"/>
      <c r="E1823"/>
      <c r="F1823"/>
    </row>
    <row r="1824" spans="1:6" ht="15" x14ac:dyDescent="0.25">
      <c r="A1824"/>
      <c r="B1824"/>
      <c r="C1824"/>
      <c r="D1824"/>
      <c r="E1824"/>
      <c r="F1824"/>
    </row>
    <row r="1825" spans="1:6" ht="15" x14ac:dyDescent="0.25">
      <c r="A1825"/>
      <c r="B1825"/>
      <c r="C1825"/>
      <c r="D1825"/>
      <c r="E1825"/>
      <c r="F1825"/>
    </row>
    <row r="1826" spans="1:6" ht="15" x14ac:dyDescent="0.25">
      <c r="A1826"/>
      <c r="B1826"/>
      <c r="C1826"/>
      <c r="D1826"/>
      <c r="E1826"/>
      <c r="F1826"/>
    </row>
    <row r="1827" spans="1:6" ht="15" x14ac:dyDescent="0.25">
      <c r="A1827"/>
      <c r="B1827"/>
      <c r="C1827"/>
      <c r="D1827"/>
      <c r="E1827"/>
      <c r="F1827"/>
    </row>
    <row r="1828" spans="1:6" ht="15" x14ac:dyDescent="0.25">
      <c r="A1828"/>
      <c r="B1828"/>
      <c r="C1828"/>
      <c r="D1828"/>
      <c r="E1828"/>
      <c r="F1828"/>
    </row>
    <row r="1829" spans="1:6" ht="15" x14ac:dyDescent="0.25">
      <c r="A1829"/>
      <c r="B1829"/>
      <c r="C1829"/>
      <c r="D1829"/>
      <c r="E1829"/>
      <c r="F1829"/>
    </row>
    <row r="1830" spans="1:6" ht="15" x14ac:dyDescent="0.25">
      <c r="A1830"/>
      <c r="B1830"/>
      <c r="C1830"/>
      <c r="D1830"/>
      <c r="E1830"/>
      <c r="F1830"/>
    </row>
    <row r="1831" spans="1:6" ht="15" x14ac:dyDescent="0.25">
      <c r="A1831"/>
      <c r="B1831"/>
      <c r="C1831"/>
      <c r="D1831"/>
      <c r="E1831"/>
      <c r="F1831"/>
    </row>
    <row r="1832" spans="1:6" ht="15" x14ac:dyDescent="0.25">
      <c r="A1832"/>
      <c r="B1832"/>
      <c r="C1832"/>
      <c r="D1832"/>
      <c r="E1832"/>
      <c r="F1832"/>
    </row>
    <row r="1833" spans="1:6" ht="15" x14ac:dyDescent="0.25">
      <c r="A1833"/>
      <c r="B1833"/>
      <c r="C1833"/>
      <c r="D1833"/>
      <c r="E1833"/>
      <c r="F1833"/>
    </row>
    <row r="1834" spans="1:6" ht="15" x14ac:dyDescent="0.25">
      <c r="A1834"/>
      <c r="B1834"/>
      <c r="C1834"/>
      <c r="D1834"/>
      <c r="E1834"/>
      <c r="F1834"/>
    </row>
    <row r="1835" spans="1:6" ht="15" x14ac:dyDescent="0.25">
      <c r="A1835"/>
      <c r="B1835"/>
      <c r="C1835"/>
      <c r="D1835"/>
      <c r="E1835"/>
      <c r="F1835"/>
    </row>
    <row r="1836" spans="1:6" ht="15" x14ac:dyDescent="0.25">
      <c r="A1836"/>
      <c r="B1836"/>
      <c r="C1836"/>
      <c r="D1836"/>
      <c r="E1836"/>
      <c r="F1836"/>
    </row>
    <row r="1837" spans="1:6" ht="15" x14ac:dyDescent="0.25">
      <c r="A1837"/>
      <c r="B1837"/>
      <c r="C1837"/>
      <c r="D1837"/>
      <c r="E1837"/>
      <c r="F1837"/>
    </row>
    <row r="1838" spans="1:6" ht="15" x14ac:dyDescent="0.25">
      <c r="A1838"/>
      <c r="B1838"/>
      <c r="C1838"/>
      <c r="D1838"/>
      <c r="E1838"/>
      <c r="F1838"/>
    </row>
    <row r="1839" spans="1:6" ht="15" x14ac:dyDescent="0.25">
      <c r="A1839"/>
      <c r="B1839"/>
      <c r="C1839"/>
      <c r="D1839"/>
      <c r="E1839"/>
      <c r="F1839"/>
    </row>
    <row r="1840" spans="1:6" ht="15" x14ac:dyDescent="0.25">
      <c r="A1840"/>
      <c r="B1840"/>
      <c r="C1840"/>
      <c r="D1840"/>
      <c r="E1840"/>
      <c r="F1840"/>
    </row>
    <row r="1841" spans="1:6" ht="15" x14ac:dyDescent="0.25">
      <c r="A1841"/>
      <c r="B1841"/>
      <c r="C1841"/>
      <c r="D1841"/>
      <c r="E1841"/>
      <c r="F1841"/>
    </row>
    <row r="1842" spans="1:6" ht="15" x14ac:dyDescent="0.25">
      <c r="A1842"/>
      <c r="B1842"/>
      <c r="C1842"/>
      <c r="D1842"/>
      <c r="E1842"/>
      <c r="F1842"/>
    </row>
    <row r="1843" spans="1:6" ht="15" x14ac:dyDescent="0.25">
      <c r="A1843"/>
      <c r="B1843"/>
      <c r="C1843"/>
      <c r="D1843"/>
      <c r="E1843"/>
      <c r="F1843"/>
    </row>
    <row r="1844" spans="1:6" ht="15" x14ac:dyDescent="0.25">
      <c r="A1844"/>
      <c r="B1844"/>
      <c r="C1844"/>
      <c r="D1844"/>
      <c r="E1844"/>
      <c r="F1844"/>
    </row>
    <row r="1845" spans="1:6" ht="15" x14ac:dyDescent="0.25">
      <c r="A1845"/>
      <c r="B1845"/>
      <c r="C1845"/>
      <c r="D1845"/>
      <c r="E1845"/>
      <c r="F1845"/>
    </row>
    <row r="1846" spans="1:6" ht="15" x14ac:dyDescent="0.25">
      <c r="A1846"/>
      <c r="B1846"/>
      <c r="C1846"/>
      <c r="D1846"/>
      <c r="E1846"/>
      <c r="F1846"/>
    </row>
    <row r="1847" spans="1:6" ht="15" x14ac:dyDescent="0.25">
      <c r="A1847"/>
      <c r="B1847"/>
      <c r="C1847"/>
      <c r="D1847"/>
      <c r="E1847"/>
      <c r="F1847"/>
    </row>
    <row r="1848" spans="1:6" ht="15" x14ac:dyDescent="0.25">
      <c r="A1848"/>
      <c r="B1848"/>
      <c r="C1848"/>
      <c r="D1848"/>
      <c r="E1848"/>
      <c r="F1848"/>
    </row>
    <row r="1849" spans="1:6" ht="15" x14ac:dyDescent="0.25">
      <c r="A1849"/>
      <c r="B1849"/>
      <c r="C1849"/>
      <c r="D1849"/>
      <c r="E1849"/>
      <c r="F1849"/>
    </row>
    <row r="1850" spans="1:6" ht="15" x14ac:dyDescent="0.25">
      <c r="A1850"/>
      <c r="B1850"/>
      <c r="C1850"/>
      <c r="D1850"/>
      <c r="E1850"/>
      <c r="F1850"/>
    </row>
    <row r="1851" spans="1:6" ht="15" x14ac:dyDescent="0.25">
      <c r="A1851"/>
      <c r="B1851"/>
      <c r="C1851"/>
      <c r="D1851"/>
      <c r="E1851"/>
      <c r="F1851"/>
    </row>
    <row r="1852" spans="1:6" ht="15" x14ac:dyDescent="0.25">
      <c r="A1852"/>
      <c r="B1852"/>
      <c r="C1852"/>
      <c r="D1852"/>
      <c r="E1852"/>
      <c r="F1852"/>
    </row>
    <row r="1853" spans="1:6" ht="15" x14ac:dyDescent="0.25">
      <c r="A1853"/>
      <c r="B1853"/>
      <c r="C1853"/>
      <c r="D1853"/>
      <c r="E1853"/>
      <c r="F1853"/>
    </row>
    <row r="1854" spans="1:6" ht="15" x14ac:dyDescent="0.25">
      <c r="A1854"/>
      <c r="B1854"/>
      <c r="C1854"/>
      <c r="D1854"/>
      <c r="E1854"/>
      <c r="F1854"/>
    </row>
    <row r="1855" spans="1:6" ht="15" x14ac:dyDescent="0.25">
      <c r="A1855"/>
      <c r="B1855"/>
      <c r="C1855"/>
      <c r="D1855"/>
      <c r="E1855"/>
      <c r="F1855"/>
    </row>
    <row r="1856" spans="1:6" ht="15" x14ac:dyDescent="0.25">
      <c r="A1856"/>
      <c r="B1856"/>
      <c r="C1856"/>
      <c r="D1856"/>
      <c r="E1856"/>
      <c r="F1856"/>
    </row>
    <row r="1857" spans="1:6" ht="15" x14ac:dyDescent="0.25">
      <c r="A1857"/>
      <c r="B1857"/>
      <c r="C1857"/>
      <c r="D1857"/>
      <c r="E1857"/>
      <c r="F1857"/>
    </row>
    <row r="1858" spans="1:6" ht="15" x14ac:dyDescent="0.25">
      <c r="A1858"/>
      <c r="B1858"/>
      <c r="C1858"/>
      <c r="D1858"/>
      <c r="E1858"/>
      <c r="F1858"/>
    </row>
    <row r="1859" spans="1:6" ht="15" x14ac:dyDescent="0.25">
      <c r="A1859"/>
      <c r="B1859"/>
      <c r="C1859"/>
      <c r="D1859"/>
      <c r="E1859"/>
      <c r="F1859"/>
    </row>
    <row r="1860" spans="1:6" ht="15" x14ac:dyDescent="0.25">
      <c r="A1860"/>
      <c r="B1860"/>
      <c r="C1860"/>
      <c r="D1860"/>
      <c r="E1860"/>
      <c r="F1860"/>
    </row>
    <row r="1861" spans="1:6" ht="15" x14ac:dyDescent="0.25">
      <c r="A1861"/>
      <c r="B1861"/>
      <c r="C1861"/>
      <c r="D1861"/>
      <c r="E1861"/>
      <c r="F1861"/>
    </row>
    <row r="1862" spans="1:6" ht="15" x14ac:dyDescent="0.25">
      <c r="A1862"/>
      <c r="B1862"/>
      <c r="C1862"/>
      <c r="D1862"/>
      <c r="E1862"/>
      <c r="F1862"/>
    </row>
    <row r="1863" spans="1:6" ht="15" x14ac:dyDescent="0.25">
      <c r="A1863"/>
      <c r="B1863"/>
      <c r="C1863"/>
      <c r="D1863"/>
      <c r="E1863"/>
      <c r="F1863"/>
    </row>
    <row r="1864" spans="1:6" ht="15" x14ac:dyDescent="0.25">
      <c r="A1864"/>
      <c r="B1864"/>
      <c r="C1864"/>
      <c r="D1864"/>
      <c r="E1864"/>
      <c r="F1864"/>
    </row>
    <row r="1865" spans="1:6" ht="15" x14ac:dyDescent="0.25">
      <c r="A1865"/>
      <c r="B1865"/>
      <c r="C1865"/>
      <c r="D1865"/>
      <c r="E1865"/>
      <c r="F1865"/>
    </row>
    <row r="1866" spans="1:6" ht="15" x14ac:dyDescent="0.25">
      <c r="A1866"/>
      <c r="B1866"/>
      <c r="C1866"/>
      <c r="D1866"/>
      <c r="E1866"/>
      <c r="F1866"/>
    </row>
    <row r="1867" spans="1:6" ht="15" x14ac:dyDescent="0.25">
      <c r="A1867"/>
      <c r="B1867"/>
      <c r="C1867"/>
      <c r="D1867"/>
      <c r="E1867"/>
      <c r="F1867"/>
    </row>
    <row r="1868" spans="1:6" ht="15" x14ac:dyDescent="0.25">
      <c r="A1868"/>
      <c r="B1868"/>
      <c r="C1868"/>
      <c r="D1868"/>
      <c r="E1868"/>
      <c r="F1868"/>
    </row>
    <row r="1869" spans="1:6" ht="15" x14ac:dyDescent="0.25">
      <c r="A1869"/>
      <c r="B1869"/>
      <c r="C1869"/>
      <c r="D1869"/>
      <c r="E1869"/>
      <c r="F1869"/>
    </row>
    <row r="1870" spans="1:6" ht="15" x14ac:dyDescent="0.25">
      <c r="A1870"/>
      <c r="B1870"/>
      <c r="C1870"/>
      <c r="D1870"/>
      <c r="E1870"/>
      <c r="F1870"/>
    </row>
    <row r="1871" spans="1:6" ht="15" x14ac:dyDescent="0.25">
      <c r="A1871"/>
      <c r="B1871"/>
      <c r="C1871"/>
      <c r="D1871"/>
      <c r="E1871"/>
      <c r="F1871"/>
    </row>
    <row r="1872" spans="1:6" ht="15" x14ac:dyDescent="0.25">
      <c r="A1872"/>
      <c r="B1872"/>
      <c r="C1872"/>
      <c r="D1872"/>
      <c r="E1872"/>
      <c r="F1872"/>
    </row>
    <row r="1873" spans="1:6" ht="15" x14ac:dyDescent="0.25">
      <c r="A1873"/>
      <c r="B1873"/>
      <c r="C1873"/>
      <c r="D1873"/>
      <c r="E1873"/>
      <c r="F1873"/>
    </row>
    <row r="1874" spans="1:6" ht="15" x14ac:dyDescent="0.25">
      <c r="A1874"/>
      <c r="B1874"/>
      <c r="C1874"/>
      <c r="D1874"/>
      <c r="E1874"/>
      <c r="F1874"/>
    </row>
    <row r="1875" spans="1:6" ht="15" x14ac:dyDescent="0.25">
      <c r="A1875"/>
      <c r="B1875"/>
      <c r="C1875"/>
      <c r="D1875"/>
      <c r="E1875"/>
      <c r="F1875"/>
    </row>
    <row r="1876" spans="1:6" ht="15" x14ac:dyDescent="0.25">
      <c r="A1876"/>
      <c r="B1876"/>
      <c r="C1876"/>
      <c r="D1876"/>
      <c r="E1876"/>
      <c r="F1876"/>
    </row>
    <row r="1877" spans="1:6" ht="15" x14ac:dyDescent="0.25">
      <c r="A1877"/>
      <c r="B1877"/>
      <c r="C1877"/>
      <c r="D1877"/>
      <c r="E1877"/>
      <c r="F1877"/>
    </row>
    <row r="1878" spans="1:6" ht="15" x14ac:dyDescent="0.25">
      <c r="A1878"/>
      <c r="B1878"/>
      <c r="C1878"/>
      <c r="D1878"/>
      <c r="E1878"/>
      <c r="F1878"/>
    </row>
    <row r="1879" spans="1:6" ht="15" x14ac:dyDescent="0.25">
      <c r="A1879"/>
      <c r="B1879"/>
      <c r="C1879"/>
      <c r="D1879"/>
      <c r="E1879"/>
      <c r="F1879"/>
    </row>
    <row r="1880" spans="1:6" ht="15" x14ac:dyDescent="0.25">
      <c r="A1880"/>
      <c r="B1880"/>
      <c r="C1880"/>
      <c r="D1880"/>
      <c r="E1880"/>
      <c r="F1880"/>
    </row>
    <row r="1881" spans="1:6" ht="15" x14ac:dyDescent="0.25">
      <c r="A1881"/>
      <c r="B1881"/>
      <c r="C1881"/>
      <c r="D1881"/>
      <c r="E1881"/>
      <c r="F1881"/>
    </row>
    <row r="1882" spans="1:6" ht="15" x14ac:dyDescent="0.25">
      <c r="A1882"/>
      <c r="B1882"/>
      <c r="C1882"/>
      <c r="D1882"/>
      <c r="E1882"/>
      <c r="F1882"/>
    </row>
    <row r="1883" spans="1:6" ht="15" x14ac:dyDescent="0.25">
      <c r="A1883"/>
      <c r="B1883"/>
      <c r="C1883"/>
      <c r="D1883"/>
      <c r="E1883"/>
      <c r="F1883"/>
    </row>
    <row r="1884" spans="1:6" ht="15" x14ac:dyDescent="0.25">
      <c r="A1884"/>
      <c r="B1884"/>
      <c r="C1884"/>
      <c r="D1884"/>
      <c r="E1884"/>
      <c r="F1884"/>
    </row>
    <row r="1885" spans="1:6" ht="15" x14ac:dyDescent="0.25">
      <c r="A1885"/>
      <c r="B1885"/>
      <c r="C1885"/>
      <c r="D1885"/>
      <c r="E1885"/>
      <c r="F1885"/>
    </row>
    <row r="1886" spans="1:6" ht="15" x14ac:dyDescent="0.25">
      <c r="A1886"/>
      <c r="B1886"/>
      <c r="C1886"/>
      <c r="D1886"/>
      <c r="E1886"/>
      <c r="F1886"/>
    </row>
    <row r="1887" spans="1:6" ht="15" x14ac:dyDescent="0.25">
      <c r="A1887"/>
      <c r="B1887"/>
      <c r="C1887"/>
      <c r="D1887"/>
      <c r="E1887"/>
      <c r="F1887"/>
    </row>
    <row r="1888" spans="1:6" ht="15" x14ac:dyDescent="0.25">
      <c r="A1888"/>
      <c r="B1888"/>
      <c r="C1888"/>
      <c r="D1888"/>
      <c r="E1888"/>
      <c r="F1888"/>
    </row>
    <row r="1889" spans="1:6" ht="15" x14ac:dyDescent="0.25">
      <c r="A1889"/>
      <c r="B1889"/>
      <c r="C1889"/>
      <c r="D1889"/>
      <c r="E1889"/>
      <c r="F1889"/>
    </row>
    <row r="1890" spans="1:6" ht="15" x14ac:dyDescent="0.25">
      <c r="A1890"/>
      <c r="B1890"/>
      <c r="C1890"/>
      <c r="D1890"/>
      <c r="E1890"/>
      <c r="F1890"/>
    </row>
    <row r="1891" spans="1:6" ht="15" x14ac:dyDescent="0.25">
      <c r="A1891"/>
      <c r="B1891"/>
      <c r="C1891"/>
      <c r="D1891"/>
      <c r="E1891"/>
      <c r="F1891"/>
    </row>
    <row r="1892" spans="1:6" ht="15" x14ac:dyDescent="0.25">
      <c r="A1892"/>
      <c r="B1892"/>
      <c r="C1892"/>
      <c r="D1892"/>
      <c r="E1892"/>
      <c r="F1892"/>
    </row>
    <row r="1893" spans="1:6" ht="15" x14ac:dyDescent="0.25">
      <c r="A1893"/>
      <c r="B1893"/>
      <c r="C1893"/>
      <c r="D1893"/>
      <c r="E1893"/>
      <c r="F1893"/>
    </row>
    <row r="1894" spans="1:6" ht="15" x14ac:dyDescent="0.25">
      <c r="A1894"/>
      <c r="B1894"/>
      <c r="C1894"/>
      <c r="D1894"/>
      <c r="E1894"/>
      <c r="F1894"/>
    </row>
    <row r="1895" spans="1:6" ht="15" x14ac:dyDescent="0.25">
      <c r="A1895"/>
      <c r="B1895"/>
      <c r="C1895"/>
      <c r="D1895"/>
      <c r="E1895"/>
      <c r="F1895"/>
    </row>
    <row r="1896" spans="1:6" ht="15" x14ac:dyDescent="0.25">
      <c r="A1896"/>
      <c r="B1896"/>
      <c r="C1896"/>
      <c r="D1896"/>
      <c r="E1896"/>
      <c r="F1896"/>
    </row>
    <row r="1897" spans="1:6" ht="15" x14ac:dyDescent="0.25">
      <c r="A1897"/>
      <c r="B1897"/>
      <c r="C1897"/>
      <c r="D1897"/>
      <c r="E1897"/>
      <c r="F1897"/>
    </row>
    <row r="1898" spans="1:6" ht="15" x14ac:dyDescent="0.25">
      <c r="A1898"/>
      <c r="B1898"/>
      <c r="C1898"/>
      <c r="D1898"/>
      <c r="E1898"/>
      <c r="F1898"/>
    </row>
    <row r="1899" spans="1:6" ht="15" x14ac:dyDescent="0.25">
      <c r="A1899"/>
      <c r="B1899"/>
      <c r="C1899"/>
      <c r="D1899"/>
      <c r="E1899"/>
      <c r="F1899"/>
    </row>
    <row r="1900" spans="1:6" ht="15" x14ac:dyDescent="0.25">
      <c r="A1900"/>
      <c r="B1900"/>
      <c r="C1900"/>
      <c r="D1900"/>
      <c r="E1900"/>
      <c r="F1900"/>
    </row>
    <row r="1901" spans="1:6" ht="15" x14ac:dyDescent="0.25">
      <c r="A1901"/>
      <c r="B1901"/>
      <c r="C1901"/>
      <c r="D1901"/>
      <c r="E1901"/>
      <c r="F1901"/>
    </row>
    <row r="1902" spans="1:6" ht="15" x14ac:dyDescent="0.25">
      <c r="A1902"/>
      <c r="B1902"/>
      <c r="C1902"/>
      <c r="D1902"/>
      <c r="E1902"/>
      <c r="F1902"/>
    </row>
    <row r="1903" spans="1:6" ht="15" x14ac:dyDescent="0.25">
      <c r="A1903"/>
      <c r="B1903"/>
      <c r="C1903"/>
      <c r="D1903"/>
      <c r="E1903"/>
      <c r="F1903"/>
    </row>
    <row r="1904" spans="1:6" ht="15" x14ac:dyDescent="0.25">
      <c r="A1904"/>
      <c r="B1904"/>
      <c r="C1904"/>
      <c r="D1904"/>
      <c r="E1904"/>
      <c r="F1904"/>
    </row>
    <row r="1905" spans="1:6" ht="15" x14ac:dyDescent="0.25">
      <c r="A1905"/>
      <c r="B1905"/>
      <c r="C1905"/>
      <c r="D1905"/>
      <c r="E1905"/>
      <c r="F1905"/>
    </row>
    <row r="1906" spans="1:6" ht="15" x14ac:dyDescent="0.25">
      <c r="A1906"/>
      <c r="B1906"/>
      <c r="C1906"/>
      <c r="D1906"/>
      <c r="E1906"/>
      <c r="F1906"/>
    </row>
    <row r="1907" spans="1:6" ht="15" x14ac:dyDescent="0.25">
      <c r="A1907"/>
      <c r="B1907"/>
      <c r="C1907"/>
      <c r="D1907"/>
      <c r="E1907"/>
      <c r="F1907"/>
    </row>
    <row r="1908" spans="1:6" ht="15" x14ac:dyDescent="0.25">
      <c r="A1908"/>
      <c r="B1908"/>
      <c r="C1908"/>
      <c r="D1908"/>
      <c r="E1908"/>
      <c r="F1908"/>
    </row>
    <row r="1909" spans="1:6" ht="15" x14ac:dyDescent="0.25">
      <c r="A1909"/>
      <c r="B1909"/>
      <c r="C1909"/>
      <c r="D1909"/>
      <c r="E1909"/>
      <c r="F1909"/>
    </row>
    <row r="1910" spans="1:6" ht="15" x14ac:dyDescent="0.25">
      <c r="A1910"/>
      <c r="B1910"/>
      <c r="C1910"/>
      <c r="D1910"/>
      <c r="E1910"/>
      <c r="F1910"/>
    </row>
    <row r="1911" spans="1:6" ht="15" x14ac:dyDescent="0.25">
      <c r="A1911"/>
      <c r="B1911"/>
      <c r="C1911"/>
      <c r="D1911"/>
      <c r="E1911"/>
      <c r="F1911"/>
    </row>
    <row r="1912" spans="1:6" ht="15" x14ac:dyDescent="0.25">
      <c r="A1912"/>
      <c r="B1912"/>
      <c r="C1912"/>
      <c r="D1912"/>
      <c r="E1912"/>
      <c r="F1912"/>
    </row>
    <row r="1913" spans="1:6" ht="15" x14ac:dyDescent="0.25">
      <c r="A1913"/>
      <c r="B1913"/>
      <c r="C1913"/>
      <c r="D1913"/>
      <c r="E1913"/>
      <c r="F1913"/>
    </row>
    <row r="1914" spans="1:6" ht="15" x14ac:dyDescent="0.25">
      <c r="A1914"/>
      <c r="B1914"/>
      <c r="C1914"/>
      <c r="D1914"/>
      <c r="E1914"/>
      <c r="F1914"/>
    </row>
    <row r="1915" spans="1:6" ht="15" x14ac:dyDescent="0.25">
      <c r="A1915"/>
      <c r="B1915"/>
      <c r="C1915"/>
      <c r="D1915"/>
      <c r="E1915"/>
      <c r="F1915"/>
    </row>
    <row r="1916" spans="1:6" ht="15" x14ac:dyDescent="0.25">
      <c r="A1916"/>
      <c r="B1916"/>
      <c r="C1916"/>
      <c r="D1916"/>
      <c r="E1916"/>
      <c r="F1916"/>
    </row>
    <row r="1917" spans="1:6" ht="15" x14ac:dyDescent="0.25">
      <c r="A1917"/>
      <c r="B1917"/>
      <c r="C1917"/>
      <c r="D1917"/>
      <c r="E1917"/>
      <c r="F1917"/>
    </row>
    <row r="1918" spans="1:6" ht="15" x14ac:dyDescent="0.25">
      <c r="A1918"/>
      <c r="B1918"/>
      <c r="C1918"/>
      <c r="D1918"/>
      <c r="E1918"/>
      <c r="F1918"/>
    </row>
    <row r="1919" spans="1:6" ht="15" x14ac:dyDescent="0.25">
      <c r="A1919"/>
      <c r="B1919"/>
      <c r="C1919"/>
      <c r="D1919"/>
      <c r="E1919"/>
      <c r="F1919"/>
    </row>
    <row r="1920" spans="1:6" ht="15" x14ac:dyDescent="0.25">
      <c r="A1920"/>
      <c r="B1920"/>
      <c r="C1920"/>
      <c r="D1920"/>
      <c r="E1920"/>
      <c r="F1920"/>
    </row>
    <row r="1921" spans="1:6" ht="15" x14ac:dyDescent="0.25">
      <c r="A1921"/>
      <c r="B1921"/>
      <c r="C1921"/>
      <c r="D1921"/>
      <c r="E1921"/>
      <c r="F1921"/>
    </row>
    <row r="1922" spans="1:6" ht="15" x14ac:dyDescent="0.25">
      <c r="A1922"/>
      <c r="B1922"/>
      <c r="C1922"/>
      <c r="D1922"/>
      <c r="E1922"/>
      <c r="F1922"/>
    </row>
    <row r="1923" spans="1:6" ht="15" x14ac:dyDescent="0.25">
      <c r="A1923"/>
      <c r="B1923"/>
      <c r="C1923"/>
      <c r="D1923"/>
      <c r="E1923"/>
      <c r="F1923"/>
    </row>
    <row r="1924" spans="1:6" ht="15" x14ac:dyDescent="0.25">
      <c r="A1924"/>
      <c r="B1924"/>
      <c r="C1924"/>
      <c r="D1924"/>
      <c r="E1924"/>
      <c r="F1924"/>
    </row>
    <row r="1925" spans="1:6" ht="15" x14ac:dyDescent="0.25">
      <c r="A1925"/>
      <c r="B1925"/>
      <c r="C1925"/>
      <c r="D1925"/>
      <c r="E1925"/>
      <c r="F1925"/>
    </row>
    <row r="1926" spans="1:6" ht="15" x14ac:dyDescent="0.25">
      <c r="A1926"/>
      <c r="B1926"/>
      <c r="C1926"/>
      <c r="D1926"/>
      <c r="E1926"/>
      <c r="F1926"/>
    </row>
    <row r="1927" spans="1:6" ht="15" x14ac:dyDescent="0.25">
      <c r="A1927"/>
      <c r="B1927"/>
      <c r="C1927"/>
      <c r="D1927"/>
      <c r="E1927"/>
      <c r="F1927"/>
    </row>
    <row r="1928" spans="1:6" ht="15" x14ac:dyDescent="0.25">
      <c r="A1928"/>
      <c r="B1928"/>
      <c r="C1928"/>
      <c r="D1928"/>
      <c r="E1928"/>
      <c r="F1928"/>
    </row>
    <row r="1929" spans="1:6" ht="15" x14ac:dyDescent="0.25">
      <c r="A1929"/>
      <c r="B1929"/>
      <c r="C1929"/>
      <c r="D1929"/>
      <c r="E1929"/>
      <c r="F1929"/>
    </row>
    <row r="1930" spans="1:6" ht="15" x14ac:dyDescent="0.25">
      <c r="A1930"/>
      <c r="B1930"/>
      <c r="C1930"/>
      <c r="D1930"/>
      <c r="E1930"/>
      <c r="F1930"/>
    </row>
    <row r="1931" spans="1:6" ht="15" x14ac:dyDescent="0.25">
      <c r="A1931"/>
      <c r="B1931"/>
      <c r="C1931"/>
      <c r="D1931"/>
      <c r="E1931"/>
      <c r="F1931"/>
    </row>
    <row r="1932" spans="1:6" ht="15" x14ac:dyDescent="0.25">
      <c r="A1932"/>
      <c r="B1932"/>
      <c r="C1932"/>
      <c r="D1932"/>
      <c r="E1932"/>
      <c r="F1932"/>
    </row>
    <row r="1933" spans="1:6" ht="15" x14ac:dyDescent="0.25">
      <c r="A1933"/>
      <c r="B1933"/>
      <c r="C1933"/>
      <c r="D1933"/>
      <c r="E1933"/>
      <c r="F1933"/>
    </row>
    <row r="1934" spans="1:6" ht="15" x14ac:dyDescent="0.25">
      <c r="A1934"/>
      <c r="B1934"/>
      <c r="C1934"/>
      <c r="D1934"/>
      <c r="E1934"/>
      <c r="F1934"/>
    </row>
    <row r="1935" spans="1:6" ht="15" x14ac:dyDescent="0.25">
      <c r="A1935"/>
      <c r="B1935"/>
      <c r="C1935"/>
      <c r="D1935"/>
      <c r="E1935"/>
      <c r="F1935"/>
    </row>
    <row r="1936" spans="1:6" ht="15" x14ac:dyDescent="0.25">
      <c r="A1936"/>
      <c r="B1936"/>
      <c r="C1936"/>
      <c r="D1936"/>
      <c r="E1936"/>
      <c r="F1936"/>
    </row>
    <row r="1937" spans="1:6" ht="15" x14ac:dyDescent="0.25">
      <c r="A1937"/>
      <c r="B1937"/>
      <c r="C1937"/>
      <c r="D1937"/>
      <c r="E1937"/>
      <c r="F1937"/>
    </row>
    <row r="1938" spans="1:6" ht="15" x14ac:dyDescent="0.25">
      <c r="A1938"/>
      <c r="B1938"/>
      <c r="C1938"/>
      <c r="D1938"/>
      <c r="E1938"/>
      <c r="F1938"/>
    </row>
    <row r="1939" spans="1:6" ht="15" x14ac:dyDescent="0.25">
      <c r="A1939"/>
      <c r="B1939"/>
      <c r="C1939"/>
      <c r="D1939"/>
      <c r="E1939"/>
      <c r="F1939"/>
    </row>
    <row r="1940" spans="1:6" ht="15" x14ac:dyDescent="0.25">
      <c r="A1940"/>
      <c r="B1940"/>
      <c r="C1940"/>
      <c r="D1940"/>
      <c r="E1940"/>
      <c r="F1940"/>
    </row>
    <row r="1941" spans="1:6" ht="15" x14ac:dyDescent="0.25">
      <c r="A1941"/>
      <c r="B1941"/>
      <c r="C1941"/>
      <c r="D1941"/>
      <c r="E1941"/>
      <c r="F1941"/>
    </row>
    <row r="1942" spans="1:6" ht="15" x14ac:dyDescent="0.25">
      <c r="A1942"/>
      <c r="B1942"/>
      <c r="C1942"/>
      <c r="D1942"/>
      <c r="E1942"/>
      <c r="F1942"/>
    </row>
    <row r="1943" spans="1:6" ht="15" x14ac:dyDescent="0.25">
      <c r="A1943"/>
      <c r="B1943"/>
      <c r="C1943"/>
      <c r="D1943"/>
      <c r="E1943"/>
      <c r="F1943"/>
    </row>
    <row r="1944" spans="1:6" ht="15" x14ac:dyDescent="0.25">
      <c r="A1944"/>
      <c r="B1944"/>
      <c r="C1944"/>
      <c r="D1944"/>
      <c r="E1944"/>
      <c r="F1944"/>
    </row>
    <row r="1945" spans="1:6" ht="15" x14ac:dyDescent="0.25">
      <c r="A1945"/>
      <c r="B1945"/>
      <c r="C1945"/>
      <c r="D1945"/>
      <c r="E1945"/>
      <c r="F1945"/>
    </row>
    <row r="1946" spans="1:6" ht="15" x14ac:dyDescent="0.25">
      <c r="A1946"/>
      <c r="B1946"/>
      <c r="C1946"/>
      <c r="D1946"/>
      <c r="E1946"/>
      <c r="F1946"/>
    </row>
    <row r="1947" spans="1:6" ht="15" x14ac:dyDescent="0.25">
      <c r="A1947"/>
      <c r="B1947"/>
      <c r="C1947"/>
      <c r="D1947"/>
      <c r="E1947"/>
      <c r="F1947"/>
    </row>
    <row r="1948" spans="1:6" ht="15" x14ac:dyDescent="0.25">
      <c r="A1948"/>
      <c r="B1948"/>
      <c r="C1948"/>
      <c r="D1948"/>
      <c r="E1948"/>
      <c r="F1948"/>
    </row>
    <row r="1949" spans="1:6" ht="15" x14ac:dyDescent="0.25">
      <c r="A1949"/>
      <c r="B1949"/>
      <c r="C1949"/>
      <c r="D1949"/>
      <c r="E1949"/>
      <c r="F1949"/>
    </row>
    <row r="1950" spans="1:6" ht="15" x14ac:dyDescent="0.25">
      <c r="A1950"/>
      <c r="B1950"/>
      <c r="C1950"/>
      <c r="D1950"/>
      <c r="E1950"/>
      <c r="F1950"/>
    </row>
    <row r="1951" spans="1:6" ht="15" x14ac:dyDescent="0.25">
      <c r="A1951"/>
      <c r="B1951"/>
      <c r="C1951"/>
      <c r="D1951"/>
      <c r="E1951"/>
      <c r="F1951"/>
    </row>
    <row r="1952" spans="1:6" ht="15" x14ac:dyDescent="0.25">
      <c r="A1952"/>
      <c r="B1952"/>
      <c r="C1952"/>
      <c r="D1952"/>
      <c r="E1952"/>
      <c r="F1952"/>
    </row>
    <row r="1953" spans="1:6" ht="15" x14ac:dyDescent="0.25">
      <c r="A1953"/>
      <c r="B1953"/>
      <c r="C1953"/>
      <c r="D1953"/>
      <c r="E1953"/>
      <c r="F1953"/>
    </row>
    <row r="1954" spans="1:6" ht="15" x14ac:dyDescent="0.25">
      <c r="A1954"/>
      <c r="B1954"/>
      <c r="C1954"/>
      <c r="D1954"/>
      <c r="E1954"/>
      <c r="F1954"/>
    </row>
    <row r="1955" spans="1:6" ht="15" x14ac:dyDescent="0.25">
      <c r="A1955"/>
      <c r="B1955"/>
      <c r="C1955"/>
      <c r="D1955"/>
      <c r="E1955"/>
      <c r="F1955"/>
    </row>
    <row r="1956" spans="1:6" ht="15" x14ac:dyDescent="0.25">
      <c r="A1956"/>
      <c r="B1956"/>
      <c r="C1956"/>
      <c r="D1956"/>
      <c r="E1956"/>
      <c r="F1956"/>
    </row>
    <row r="1957" spans="1:6" ht="15" x14ac:dyDescent="0.25">
      <c r="A1957"/>
      <c r="B1957"/>
      <c r="C1957"/>
      <c r="D1957"/>
      <c r="E1957"/>
      <c r="F1957"/>
    </row>
    <row r="1958" spans="1:6" ht="15" x14ac:dyDescent="0.25">
      <c r="A1958"/>
      <c r="B1958"/>
      <c r="C1958"/>
      <c r="D1958"/>
      <c r="E1958"/>
      <c r="F1958"/>
    </row>
    <row r="1959" spans="1:6" ht="15" x14ac:dyDescent="0.25">
      <c r="A1959"/>
      <c r="B1959"/>
      <c r="C1959"/>
      <c r="D1959"/>
      <c r="E1959"/>
      <c r="F1959"/>
    </row>
    <row r="1960" spans="1:6" ht="15" x14ac:dyDescent="0.25">
      <c r="A1960"/>
      <c r="B1960"/>
      <c r="C1960"/>
      <c r="D1960"/>
      <c r="E1960"/>
      <c r="F1960"/>
    </row>
    <row r="1961" spans="1:6" ht="15" x14ac:dyDescent="0.25">
      <c r="A1961"/>
      <c r="B1961"/>
      <c r="C1961"/>
      <c r="D1961"/>
      <c r="E1961"/>
      <c r="F1961"/>
    </row>
    <row r="1962" spans="1:6" ht="15" x14ac:dyDescent="0.25">
      <c r="A1962"/>
      <c r="B1962"/>
      <c r="C1962"/>
      <c r="D1962"/>
      <c r="E1962"/>
      <c r="F1962"/>
    </row>
    <row r="1963" spans="1:6" ht="15" x14ac:dyDescent="0.25">
      <c r="A1963"/>
      <c r="B1963"/>
      <c r="C1963"/>
      <c r="D1963"/>
      <c r="E1963"/>
      <c r="F1963"/>
    </row>
    <row r="1964" spans="1:6" ht="15" x14ac:dyDescent="0.25">
      <c r="A1964"/>
      <c r="B1964"/>
      <c r="C1964"/>
      <c r="D1964"/>
      <c r="E1964"/>
      <c r="F1964"/>
    </row>
    <row r="1965" spans="1:6" ht="15" x14ac:dyDescent="0.25">
      <c r="A1965"/>
      <c r="B1965"/>
      <c r="C1965"/>
      <c r="D1965"/>
      <c r="E1965"/>
      <c r="F1965"/>
    </row>
    <row r="1966" spans="1:6" ht="15" x14ac:dyDescent="0.25">
      <c r="A1966"/>
      <c r="B1966"/>
      <c r="C1966"/>
      <c r="D1966"/>
      <c r="E1966"/>
      <c r="F1966"/>
    </row>
    <row r="1967" spans="1:6" ht="15" x14ac:dyDescent="0.25">
      <c r="A1967"/>
      <c r="B1967"/>
      <c r="C1967"/>
      <c r="D1967"/>
      <c r="E1967"/>
      <c r="F1967"/>
    </row>
    <row r="1968" spans="1:6" ht="15" x14ac:dyDescent="0.25">
      <c r="A1968"/>
      <c r="B1968"/>
      <c r="C1968"/>
      <c r="D1968"/>
      <c r="E1968"/>
      <c r="F1968"/>
    </row>
    <row r="1969" spans="1:6" ht="15" x14ac:dyDescent="0.25">
      <c r="A1969"/>
      <c r="B1969"/>
      <c r="C1969"/>
      <c r="D1969"/>
      <c r="E1969"/>
      <c r="F1969"/>
    </row>
    <row r="1970" spans="1:6" ht="15" x14ac:dyDescent="0.25">
      <c r="A1970"/>
      <c r="B1970"/>
      <c r="C1970"/>
      <c r="D1970"/>
      <c r="E1970"/>
      <c r="F1970"/>
    </row>
    <row r="1971" spans="1:6" ht="15" x14ac:dyDescent="0.25">
      <c r="A1971"/>
      <c r="B1971"/>
      <c r="C1971"/>
      <c r="D1971"/>
      <c r="E1971"/>
      <c r="F1971"/>
    </row>
    <row r="1972" spans="1:6" ht="15" x14ac:dyDescent="0.25">
      <c r="A1972"/>
      <c r="B1972"/>
      <c r="C1972"/>
      <c r="D1972"/>
      <c r="E1972"/>
      <c r="F1972"/>
    </row>
    <row r="1973" spans="1:6" ht="15" x14ac:dyDescent="0.25">
      <c r="A1973"/>
      <c r="B1973"/>
      <c r="C1973"/>
      <c r="D1973"/>
      <c r="E1973"/>
      <c r="F1973"/>
    </row>
    <row r="1974" spans="1:6" ht="15" x14ac:dyDescent="0.25">
      <c r="A1974"/>
      <c r="B1974"/>
      <c r="C1974"/>
      <c r="D1974"/>
      <c r="E1974"/>
      <c r="F1974"/>
    </row>
    <row r="1975" spans="1:6" ht="15" x14ac:dyDescent="0.25">
      <c r="A1975"/>
      <c r="B1975"/>
      <c r="C1975"/>
      <c r="D1975"/>
      <c r="E1975"/>
      <c r="F1975"/>
    </row>
    <row r="1976" spans="1:6" ht="15" x14ac:dyDescent="0.25">
      <c r="A1976"/>
      <c r="B1976"/>
      <c r="C1976"/>
      <c r="D1976"/>
      <c r="E1976"/>
      <c r="F1976"/>
    </row>
    <row r="1977" spans="1:6" ht="15" x14ac:dyDescent="0.25">
      <c r="A1977"/>
      <c r="B1977"/>
      <c r="C1977"/>
      <c r="D1977"/>
      <c r="E1977"/>
      <c r="F1977"/>
    </row>
    <row r="1978" spans="1:6" ht="15" x14ac:dyDescent="0.25">
      <c r="A1978"/>
      <c r="B1978"/>
      <c r="C1978"/>
      <c r="D1978"/>
      <c r="E1978"/>
      <c r="F1978"/>
    </row>
    <row r="1979" spans="1:6" ht="15" x14ac:dyDescent="0.25">
      <c r="A1979"/>
      <c r="B1979"/>
      <c r="C1979"/>
      <c r="D1979"/>
      <c r="E1979"/>
      <c r="F1979"/>
    </row>
    <row r="1980" spans="1:6" ht="15" x14ac:dyDescent="0.25">
      <c r="A1980"/>
      <c r="B1980"/>
      <c r="C1980"/>
      <c r="D1980"/>
      <c r="E1980"/>
      <c r="F1980"/>
    </row>
    <row r="1981" spans="1:6" ht="15" x14ac:dyDescent="0.25">
      <c r="A1981"/>
      <c r="B1981"/>
      <c r="C1981"/>
      <c r="D1981"/>
      <c r="E1981"/>
      <c r="F1981"/>
    </row>
    <row r="1982" spans="1:6" ht="15" x14ac:dyDescent="0.25">
      <c r="A1982"/>
      <c r="B1982"/>
      <c r="C1982"/>
      <c r="D1982"/>
      <c r="E1982"/>
      <c r="F1982"/>
    </row>
    <row r="1983" spans="1:6" ht="15" x14ac:dyDescent="0.25">
      <c r="A1983"/>
      <c r="B1983"/>
      <c r="C1983"/>
      <c r="D1983"/>
      <c r="E1983"/>
      <c r="F1983"/>
    </row>
    <row r="1984" spans="1:6" ht="15" x14ac:dyDescent="0.25">
      <c r="A1984"/>
      <c r="B1984"/>
      <c r="C1984"/>
      <c r="D1984"/>
      <c r="E1984"/>
      <c r="F1984"/>
    </row>
    <row r="1985" spans="1:6" ht="15" x14ac:dyDescent="0.25">
      <c r="A1985"/>
      <c r="B1985"/>
      <c r="C1985"/>
      <c r="D1985"/>
      <c r="E1985"/>
      <c r="F1985"/>
    </row>
    <row r="1986" spans="1:6" ht="15" x14ac:dyDescent="0.25">
      <c r="A1986"/>
      <c r="B1986"/>
      <c r="C1986"/>
      <c r="D1986"/>
      <c r="E1986"/>
      <c r="F1986"/>
    </row>
    <row r="1987" spans="1:6" ht="15" x14ac:dyDescent="0.25">
      <c r="A1987"/>
      <c r="B1987"/>
      <c r="C1987"/>
      <c r="D1987"/>
      <c r="E1987"/>
      <c r="F1987"/>
    </row>
    <row r="1988" spans="1:6" ht="15" x14ac:dyDescent="0.25">
      <c r="A1988"/>
      <c r="B1988"/>
      <c r="C1988"/>
      <c r="D1988"/>
      <c r="E1988"/>
      <c r="F1988"/>
    </row>
    <row r="1989" spans="1:6" ht="15" x14ac:dyDescent="0.25">
      <c r="A1989"/>
      <c r="B1989"/>
      <c r="C1989"/>
      <c r="D1989"/>
      <c r="E1989"/>
      <c r="F1989"/>
    </row>
    <row r="1990" spans="1:6" ht="15" x14ac:dyDescent="0.25">
      <c r="A1990"/>
      <c r="B1990"/>
      <c r="C1990"/>
      <c r="D1990"/>
      <c r="E1990"/>
      <c r="F1990"/>
    </row>
    <row r="1991" spans="1:6" ht="15" x14ac:dyDescent="0.25">
      <c r="A1991"/>
      <c r="B1991"/>
      <c r="C1991"/>
      <c r="D1991"/>
      <c r="E1991"/>
      <c r="F1991"/>
    </row>
    <row r="1992" spans="1:6" ht="15" x14ac:dyDescent="0.25">
      <c r="A1992"/>
      <c r="B1992"/>
      <c r="C1992"/>
      <c r="D1992"/>
      <c r="E1992"/>
      <c r="F1992"/>
    </row>
    <row r="1993" spans="1:6" ht="15" x14ac:dyDescent="0.25">
      <c r="A1993"/>
      <c r="B1993"/>
      <c r="C1993"/>
      <c r="D1993"/>
      <c r="E1993"/>
      <c r="F1993"/>
    </row>
    <row r="1994" spans="1:6" ht="15" x14ac:dyDescent="0.25">
      <c r="A1994"/>
      <c r="B1994"/>
      <c r="C1994"/>
      <c r="D1994"/>
      <c r="E1994"/>
      <c r="F1994"/>
    </row>
    <row r="1995" spans="1:6" ht="15" x14ac:dyDescent="0.25">
      <c r="A1995"/>
      <c r="B1995"/>
      <c r="C1995"/>
      <c r="D1995"/>
      <c r="E1995"/>
      <c r="F1995"/>
    </row>
    <row r="1996" spans="1:6" ht="15" x14ac:dyDescent="0.25">
      <c r="A1996"/>
      <c r="B1996"/>
      <c r="C1996"/>
      <c r="D1996"/>
      <c r="E1996"/>
      <c r="F1996"/>
    </row>
    <row r="1997" spans="1:6" ht="15" x14ac:dyDescent="0.25">
      <c r="A1997"/>
      <c r="B1997"/>
      <c r="C1997"/>
      <c r="D1997"/>
      <c r="E1997"/>
      <c r="F1997"/>
    </row>
    <row r="1998" spans="1:6" ht="15" x14ac:dyDescent="0.25">
      <c r="A1998"/>
      <c r="B1998"/>
      <c r="C1998"/>
      <c r="D1998"/>
      <c r="E1998"/>
      <c r="F1998"/>
    </row>
    <row r="1999" spans="1:6" ht="15" x14ac:dyDescent="0.25">
      <c r="A1999"/>
      <c r="B1999"/>
      <c r="C1999"/>
      <c r="D1999"/>
      <c r="E1999"/>
      <c r="F1999"/>
    </row>
    <row r="2000" spans="1:6" ht="15" x14ac:dyDescent="0.25">
      <c r="A2000"/>
      <c r="B2000"/>
      <c r="C2000"/>
      <c r="D2000"/>
      <c r="E2000"/>
      <c r="F2000"/>
    </row>
    <row r="2001" spans="1:6" ht="15" x14ac:dyDescent="0.25">
      <c r="A2001"/>
      <c r="B2001"/>
      <c r="C2001"/>
      <c r="D2001"/>
      <c r="E2001"/>
      <c r="F2001"/>
    </row>
    <row r="2002" spans="1:6" ht="15" x14ac:dyDescent="0.25">
      <c r="A2002"/>
      <c r="B2002"/>
      <c r="C2002"/>
      <c r="D2002"/>
      <c r="E2002"/>
      <c r="F2002"/>
    </row>
    <row r="2003" spans="1:6" ht="15" x14ac:dyDescent="0.25">
      <c r="A2003"/>
      <c r="B2003"/>
      <c r="C2003"/>
      <c r="D2003"/>
      <c r="E2003"/>
      <c r="F2003"/>
    </row>
    <row r="2004" spans="1:6" ht="15" x14ac:dyDescent="0.25">
      <c r="A2004"/>
      <c r="B2004"/>
      <c r="C2004"/>
      <c r="D2004"/>
      <c r="E2004"/>
      <c r="F2004"/>
    </row>
    <row r="2005" spans="1:6" ht="15" x14ac:dyDescent="0.25">
      <c r="A2005"/>
      <c r="B2005"/>
      <c r="C2005"/>
      <c r="D2005"/>
      <c r="E2005"/>
      <c r="F2005"/>
    </row>
    <row r="2006" spans="1:6" ht="15" x14ac:dyDescent="0.25">
      <c r="A2006"/>
      <c r="B2006"/>
      <c r="C2006"/>
      <c r="D2006"/>
      <c r="E2006"/>
      <c r="F2006"/>
    </row>
    <row r="2007" spans="1:6" ht="15" x14ac:dyDescent="0.25">
      <c r="A2007"/>
      <c r="B2007"/>
      <c r="C2007"/>
      <c r="D2007"/>
      <c r="E2007"/>
      <c r="F2007"/>
    </row>
    <row r="2008" spans="1:6" ht="15" x14ac:dyDescent="0.25">
      <c r="A2008"/>
      <c r="B2008"/>
      <c r="C2008"/>
      <c r="D2008"/>
      <c r="E2008"/>
      <c r="F2008"/>
    </row>
    <row r="2009" spans="1:6" ht="15" x14ac:dyDescent="0.25">
      <c r="A2009"/>
      <c r="B2009"/>
      <c r="C2009"/>
      <c r="D2009"/>
      <c r="E2009"/>
      <c r="F2009"/>
    </row>
    <row r="2010" spans="1:6" ht="15" x14ac:dyDescent="0.25">
      <c r="A2010"/>
      <c r="B2010"/>
      <c r="C2010"/>
      <c r="D2010"/>
      <c r="E2010"/>
      <c r="F2010"/>
    </row>
    <row r="2011" spans="1:6" ht="15" x14ac:dyDescent="0.25">
      <c r="A2011"/>
      <c r="B2011"/>
      <c r="C2011"/>
      <c r="D2011"/>
      <c r="E2011"/>
      <c r="F2011"/>
    </row>
    <row r="2012" spans="1:6" ht="15" x14ac:dyDescent="0.25">
      <c r="A2012"/>
      <c r="B2012"/>
      <c r="C2012"/>
      <c r="D2012"/>
      <c r="E2012"/>
      <c r="F2012"/>
    </row>
    <row r="2013" spans="1:6" ht="15" x14ac:dyDescent="0.25">
      <c r="A2013"/>
      <c r="B2013"/>
      <c r="C2013"/>
      <c r="D2013"/>
      <c r="E2013"/>
      <c r="F2013"/>
    </row>
    <row r="2014" spans="1:6" ht="15" x14ac:dyDescent="0.25">
      <c r="A2014"/>
      <c r="B2014"/>
      <c r="C2014"/>
      <c r="D2014"/>
      <c r="E2014"/>
      <c r="F2014"/>
    </row>
    <row r="2015" spans="1:6" ht="15" x14ac:dyDescent="0.25">
      <c r="A2015"/>
      <c r="B2015"/>
      <c r="C2015"/>
      <c r="D2015"/>
      <c r="E2015"/>
      <c r="F2015"/>
    </row>
    <row r="2016" spans="1:6" ht="15" x14ac:dyDescent="0.25">
      <c r="A2016"/>
      <c r="B2016"/>
      <c r="C2016"/>
      <c r="D2016"/>
      <c r="E2016"/>
      <c r="F2016"/>
    </row>
    <row r="2017" spans="1:6" ht="15" x14ac:dyDescent="0.25">
      <c r="A2017"/>
      <c r="B2017"/>
      <c r="C2017"/>
      <c r="D2017"/>
      <c r="E2017"/>
      <c r="F2017"/>
    </row>
    <row r="2018" spans="1:6" ht="15" x14ac:dyDescent="0.25">
      <c r="A2018"/>
      <c r="B2018"/>
      <c r="C2018"/>
      <c r="D2018"/>
      <c r="E2018"/>
      <c r="F2018"/>
    </row>
    <row r="2019" spans="1:6" ht="15" x14ac:dyDescent="0.25">
      <c r="A2019"/>
      <c r="B2019"/>
      <c r="C2019"/>
      <c r="D2019"/>
      <c r="E2019"/>
      <c r="F2019"/>
    </row>
    <row r="2020" spans="1:6" ht="15" x14ac:dyDescent="0.25">
      <c r="A2020"/>
      <c r="B2020"/>
      <c r="C2020"/>
      <c r="D2020"/>
      <c r="E2020"/>
      <c r="F2020"/>
    </row>
    <row r="2021" spans="1:6" ht="15" x14ac:dyDescent="0.25">
      <c r="A2021"/>
      <c r="B2021"/>
      <c r="C2021"/>
      <c r="D2021"/>
      <c r="E2021"/>
      <c r="F2021"/>
    </row>
    <row r="2022" spans="1:6" ht="15" x14ac:dyDescent="0.25">
      <c r="A2022"/>
      <c r="B2022"/>
      <c r="C2022"/>
      <c r="D2022"/>
      <c r="E2022"/>
      <c r="F2022"/>
    </row>
    <row r="2023" spans="1:6" ht="15" x14ac:dyDescent="0.25">
      <c r="A2023"/>
      <c r="B2023"/>
      <c r="C2023"/>
      <c r="D2023"/>
      <c r="E2023"/>
      <c r="F2023"/>
    </row>
    <row r="2024" spans="1:6" ht="15" x14ac:dyDescent="0.25">
      <c r="A2024"/>
      <c r="B2024"/>
      <c r="C2024"/>
      <c r="D2024"/>
      <c r="E2024"/>
      <c r="F2024"/>
    </row>
    <row r="2025" spans="1:6" ht="15" x14ac:dyDescent="0.25">
      <c r="A2025"/>
      <c r="B2025"/>
      <c r="C2025"/>
      <c r="D2025"/>
      <c r="E2025"/>
      <c r="F2025"/>
    </row>
    <row r="2026" spans="1:6" ht="15" x14ac:dyDescent="0.25">
      <c r="A2026"/>
      <c r="B2026"/>
      <c r="C2026"/>
      <c r="D2026"/>
      <c r="E2026"/>
      <c r="F2026"/>
    </row>
    <row r="2027" spans="1:6" ht="15" x14ac:dyDescent="0.25">
      <c r="A2027"/>
      <c r="B2027"/>
      <c r="C2027"/>
      <c r="D2027"/>
      <c r="E2027"/>
      <c r="F2027"/>
    </row>
    <row r="2028" spans="1:6" ht="15" x14ac:dyDescent="0.25">
      <c r="A2028"/>
      <c r="B2028"/>
      <c r="C2028"/>
      <c r="D2028"/>
      <c r="E2028"/>
      <c r="F2028"/>
    </row>
    <row r="2029" spans="1:6" ht="15" x14ac:dyDescent="0.25">
      <c r="A2029"/>
      <c r="B2029"/>
      <c r="C2029"/>
      <c r="D2029"/>
      <c r="E2029"/>
      <c r="F2029"/>
    </row>
    <row r="2030" spans="1:6" ht="15" x14ac:dyDescent="0.25">
      <c r="A2030"/>
      <c r="B2030"/>
      <c r="C2030"/>
      <c r="D2030"/>
      <c r="E2030"/>
      <c r="F2030"/>
    </row>
    <row r="2031" spans="1:6" ht="15" x14ac:dyDescent="0.25">
      <c r="A2031"/>
      <c r="B2031"/>
      <c r="C2031"/>
      <c r="D2031"/>
      <c r="E2031"/>
      <c r="F2031"/>
    </row>
    <row r="2032" spans="1:6" ht="15" x14ac:dyDescent="0.25">
      <c r="A2032"/>
      <c r="B2032"/>
      <c r="C2032"/>
      <c r="D2032"/>
      <c r="E2032"/>
      <c r="F2032"/>
    </row>
    <row r="2033" spans="1:6" ht="15" x14ac:dyDescent="0.25">
      <c r="A2033"/>
      <c r="B2033"/>
      <c r="C2033"/>
      <c r="D2033"/>
      <c r="E2033"/>
      <c r="F2033"/>
    </row>
    <row r="2034" spans="1:6" ht="15" x14ac:dyDescent="0.25">
      <c r="A2034"/>
      <c r="B2034"/>
      <c r="C2034"/>
      <c r="D2034"/>
      <c r="E2034"/>
      <c r="F2034"/>
    </row>
    <row r="2035" spans="1:6" ht="15" x14ac:dyDescent="0.25">
      <c r="A2035"/>
      <c r="B2035"/>
      <c r="C2035"/>
      <c r="D2035"/>
      <c r="E2035"/>
      <c r="F2035"/>
    </row>
    <row r="2036" spans="1:6" ht="15" x14ac:dyDescent="0.25">
      <c r="A2036"/>
      <c r="B2036"/>
      <c r="C2036"/>
      <c r="D2036"/>
      <c r="E2036"/>
      <c r="F2036"/>
    </row>
    <row r="2037" spans="1:6" ht="15" x14ac:dyDescent="0.25">
      <c r="A2037"/>
      <c r="B2037"/>
      <c r="C2037"/>
      <c r="D2037"/>
      <c r="E2037"/>
      <c r="F2037"/>
    </row>
    <row r="2038" spans="1:6" ht="15" x14ac:dyDescent="0.25">
      <c r="A2038"/>
      <c r="B2038"/>
      <c r="C2038"/>
      <c r="D2038"/>
      <c r="E2038"/>
      <c r="F2038"/>
    </row>
    <row r="2039" spans="1:6" ht="15" x14ac:dyDescent="0.25">
      <c r="A2039"/>
      <c r="B2039"/>
      <c r="C2039"/>
      <c r="D2039"/>
      <c r="E2039"/>
      <c r="F2039"/>
    </row>
    <row r="2040" spans="1:6" ht="15" x14ac:dyDescent="0.25">
      <c r="A2040"/>
      <c r="B2040"/>
      <c r="C2040"/>
      <c r="D2040"/>
      <c r="E2040"/>
      <c r="F2040"/>
    </row>
    <row r="2041" spans="1:6" ht="15" x14ac:dyDescent="0.25">
      <c r="A2041"/>
      <c r="B2041"/>
      <c r="C2041"/>
      <c r="D2041"/>
      <c r="E2041"/>
      <c r="F2041"/>
    </row>
    <row r="2042" spans="1:6" ht="15" x14ac:dyDescent="0.25">
      <c r="A2042"/>
      <c r="B2042"/>
      <c r="C2042"/>
      <c r="D2042"/>
      <c r="E2042"/>
      <c r="F2042"/>
    </row>
    <row r="2043" spans="1:6" ht="15" x14ac:dyDescent="0.25">
      <c r="A2043"/>
      <c r="B2043"/>
      <c r="C2043"/>
      <c r="D2043"/>
      <c r="E2043"/>
      <c r="F2043"/>
    </row>
    <row r="2044" spans="1:6" ht="15" x14ac:dyDescent="0.25">
      <c r="A2044"/>
      <c r="B2044"/>
      <c r="C2044"/>
      <c r="D2044"/>
      <c r="E2044"/>
      <c r="F2044"/>
    </row>
    <row r="2045" spans="1:6" ht="15" x14ac:dyDescent="0.25">
      <c r="A2045"/>
      <c r="B2045"/>
      <c r="C2045"/>
      <c r="D2045"/>
      <c r="E2045"/>
      <c r="F2045"/>
    </row>
    <row r="2046" spans="1:6" ht="15" x14ac:dyDescent="0.25">
      <c r="A2046"/>
      <c r="B2046"/>
      <c r="C2046"/>
      <c r="D2046"/>
      <c r="E2046"/>
      <c r="F2046"/>
    </row>
    <row r="2047" spans="1:6" ht="15" x14ac:dyDescent="0.25">
      <c r="A2047"/>
      <c r="B2047"/>
      <c r="C2047"/>
      <c r="D2047"/>
      <c r="E2047"/>
      <c r="F2047"/>
    </row>
    <row r="2048" spans="1:6" ht="15" x14ac:dyDescent="0.25">
      <c r="A2048"/>
      <c r="B2048"/>
      <c r="C2048"/>
      <c r="D2048"/>
      <c r="E2048"/>
      <c r="F2048"/>
    </row>
    <row r="2049" spans="1:6" ht="15" x14ac:dyDescent="0.25">
      <c r="A2049"/>
      <c r="B2049"/>
      <c r="C2049"/>
      <c r="D2049"/>
      <c r="E2049"/>
      <c r="F2049"/>
    </row>
    <row r="2050" spans="1:6" ht="15" x14ac:dyDescent="0.25">
      <c r="A2050"/>
      <c r="B2050"/>
      <c r="C2050"/>
      <c r="D2050"/>
      <c r="E2050"/>
      <c r="F2050"/>
    </row>
    <row r="2051" spans="1:6" ht="15" x14ac:dyDescent="0.25">
      <c r="A2051"/>
      <c r="B2051"/>
      <c r="C2051"/>
      <c r="D2051"/>
      <c r="E2051"/>
      <c r="F2051"/>
    </row>
    <row r="2052" spans="1:6" ht="15" x14ac:dyDescent="0.25">
      <c r="A2052"/>
      <c r="B2052"/>
      <c r="C2052"/>
      <c r="D2052"/>
      <c r="E2052"/>
      <c r="F2052"/>
    </row>
    <row r="2053" spans="1:6" ht="15" x14ac:dyDescent="0.25">
      <c r="A2053"/>
      <c r="B2053"/>
      <c r="C2053"/>
      <c r="D2053"/>
      <c r="E2053"/>
      <c r="F2053"/>
    </row>
    <row r="2054" spans="1:6" ht="15" x14ac:dyDescent="0.25">
      <c r="A2054"/>
      <c r="B2054"/>
      <c r="C2054"/>
      <c r="D2054"/>
      <c r="E2054"/>
      <c r="F2054"/>
    </row>
    <row r="2055" spans="1:6" ht="15" x14ac:dyDescent="0.25">
      <c r="A2055"/>
      <c r="B2055"/>
      <c r="C2055"/>
      <c r="D2055"/>
      <c r="E2055"/>
      <c r="F2055"/>
    </row>
    <row r="2056" spans="1:6" ht="15" x14ac:dyDescent="0.25">
      <c r="A2056"/>
      <c r="B2056"/>
      <c r="C2056"/>
      <c r="D2056"/>
      <c r="E2056"/>
      <c r="F2056"/>
    </row>
    <row r="2057" spans="1:6" ht="15" x14ac:dyDescent="0.25">
      <c r="A2057"/>
      <c r="B2057"/>
      <c r="C2057"/>
      <c r="D2057"/>
      <c r="E2057"/>
      <c r="F2057"/>
    </row>
    <row r="2058" spans="1:6" ht="15" x14ac:dyDescent="0.25">
      <c r="A2058"/>
      <c r="B2058"/>
      <c r="C2058"/>
      <c r="D2058"/>
      <c r="E2058"/>
      <c r="F2058"/>
    </row>
    <row r="2059" spans="1:6" ht="15" x14ac:dyDescent="0.25">
      <c r="A2059"/>
      <c r="B2059"/>
      <c r="C2059"/>
      <c r="D2059"/>
      <c r="E2059"/>
      <c r="F2059"/>
    </row>
    <row r="2060" spans="1:6" ht="15" x14ac:dyDescent="0.25">
      <c r="A2060"/>
      <c r="B2060"/>
      <c r="C2060"/>
      <c r="D2060"/>
      <c r="E2060"/>
      <c r="F2060"/>
    </row>
    <row r="2061" spans="1:6" ht="15" x14ac:dyDescent="0.25">
      <c r="A2061"/>
      <c r="B2061"/>
      <c r="C2061"/>
      <c r="D2061"/>
      <c r="E2061"/>
      <c r="F2061"/>
    </row>
    <row r="2062" spans="1:6" ht="15" x14ac:dyDescent="0.25">
      <c r="A2062"/>
      <c r="B2062"/>
      <c r="C2062"/>
      <c r="D2062"/>
      <c r="E2062"/>
      <c r="F2062"/>
    </row>
    <row r="2063" spans="1:6" ht="15" x14ac:dyDescent="0.25">
      <c r="A2063"/>
      <c r="B2063"/>
      <c r="C2063"/>
      <c r="D2063"/>
      <c r="E2063"/>
      <c r="F2063"/>
    </row>
    <row r="2064" spans="1:6" ht="15" x14ac:dyDescent="0.25">
      <c r="A2064"/>
      <c r="B2064"/>
      <c r="C2064"/>
      <c r="D2064"/>
      <c r="E2064"/>
      <c r="F2064"/>
    </row>
    <row r="2065" spans="1:6" ht="15" x14ac:dyDescent="0.25">
      <c r="A2065"/>
      <c r="B2065"/>
      <c r="C2065"/>
      <c r="D2065"/>
      <c r="E2065"/>
      <c r="F2065"/>
    </row>
    <row r="2066" spans="1:6" ht="15" x14ac:dyDescent="0.25">
      <c r="A2066"/>
      <c r="B2066"/>
      <c r="C2066"/>
      <c r="D2066"/>
      <c r="E2066"/>
      <c r="F2066"/>
    </row>
    <row r="2067" spans="1:6" ht="15" x14ac:dyDescent="0.25">
      <c r="A2067"/>
      <c r="B2067"/>
      <c r="C2067"/>
      <c r="D2067"/>
      <c r="E2067"/>
      <c r="F2067"/>
    </row>
    <row r="2068" spans="1:6" ht="15" x14ac:dyDescent="0.25">
      <c r="A2068"/>
      <c r="B2068"/>
      <c r="C2068"/>
      <c r="D2068"/>
      <c r="E2068"/>
      <c r="F2068"/>
    </row>
    <row r="2069" spans="1:6" ht="15" x14ac:dyDescent="0.25">
      <c r="A2069"/>
      <c r="B2069"/>
      <c r="C2069"/>
      <c r="D2069"/>
      <c r="E2069"/>
      <c r="F2069"/>
    </row>
    <row r="2070" spans="1:6" ht="15" x14ac:dyDescent="0.25">
      <c r="A2070"/>
      <c r="B2070"/>
      <c r="C2070"/>
      <c r="D2070"/>
      <c r="E2070"/>
      <c r="F2070"/>
    </row>
    <row r="2071" spans="1:6" ht="15" x14ac:dyDescent="0.25">
      <c r="A2071"/>
      <c r="B2071"/>
      <c r="C2071"/>
      <c r="D2071"/>
      <c r="E2071"/>
      <c r="F2071"/>
    </row>
    <row r="2072" spans="1:6" ht="15" x14ac:dyDescent="0.25">
      <c r="A2072"/>
      <c r="B2072"/>
      <c r="C2072"/>
      <c r="D2072"/>
      <c r="E2072"/>
      <c r="F2072"/>
    </row>
    <row r="2073" spans="1:6" ht="15" x14ac:dyDescent="0.25">
      <c r="A2073"/>
      <c r="B2073"/>
      <c r="C2073"/>
      <c r="D2073"/>
      <c r="E2073"/>
      <c r="F2073"/>
    </row>
    <row r="2074" spans="1:6" ht="15" x14ac:dyDescent="0.25">
      <c r="A2074"/>
      <c r="B2074"/>
      <c r="C2074"/>
      <c r="D2074"/>
      <c r="E2074"/>
      <c r="F2074"/>
    </row>
    <row r="2075" spans="1:6" ht="15" x14ac:dyDescent="0.25">
      <c r="A2075"/>
      <c r="B2075"/>
      <c r="C2075"/>
      <c r="D2075"/>
      <c r="E2075"/>
      <c r="F2075"/>
    </row>
    <row r="2076" spans="1:6" ht="15" x14ac:dyDescent="0.25">
      <c r="A2076"/>
      <c r="B2076"/>
      <c r="C2076"/>
      <c r="D2076"/>
      <c r="E2076"/>
      <c r="F2076"/>
    </row>
    <row r="2077" spans="1:6" ht="15" x14ac:dyDescent="0.25">
      <c r="A2077"/>
      <c r="B2077"/>
      <c r="C2077"/>
      <c r="D2077"/>
      <c r="E2077"/>
      <c r="F2077"/>
    </row>
    <row r="2078" spans="1:6" ht="15" x14ac:dyDescent="0.25">
      <c r="A2078"/>
      <c r="B2078"/>
      <c r="C2078"/>
      <c r="D2078"/>
      <c r="E2078"/>
      <c r="F2078"/>
    </row>
    <row r="2079" spans="1:6" ht="15" x14ac:dyDescent="0.25">
      <c r="A2079"/>
      <c r="B2079"/>
      <c r="C2079"/>
      <c r="D2079"/>
      <c r="E2079"/>
      <c r="F2079"/>
    </row>
    <row r="2080" spans="1:6" ht="15" x14ac:dyDescent="0.25">
      <c r="A2080"/>
      <c r="B2080"/>
      <c r="C2080"/>
      <c r="D2080"/>
      <c r="E2080"/>
      <c r="F2080"/>
    </row>
    <row r="2081" spans="1:6" ht="15" x14ac:dyDescent="0.25">
      <c r="A2081"/>
      <c r="B2081"/>
      <c r="C2081"/>
      <c r="D2081"/>
      <c r="E2081"/>
      <c r="F2081"/>
    </row>
    <row r="2082" spans="1:6" ht="15" x14ac:dyDescent="0.25">
      <c r="A2082"/>
      <c r="B2082"/>
      <c r="C2082"/>
      <c r="D2082"/>
      <c r="E2082"/>
      <c r="F2082"/>
    </row>
    <row r="2083" spans="1:6" ht="15" x14ac:dyDescent="0.25">
      <c r="A2083"/>
      <c r="B2083"/>
      <c r="C2083"/>
      <c r="D2083"/>
      <c r="E2083"/>
      <c r="F2083"/>
    </row>
    <row r="2084" spans="1:6" ht="15" x14ac:dyDescent="0.25">
      <c r="A2084"/>
      <c r="B2084"/>
      <c r="C2084"/>
      <c r="D2084"/>
      <c r="E2084"/>
      <c r="F2084"/>
    </row>
    <row r="2085" spans="1:6" ht="15" x14ac:dyDescent="0.25">
      <c r="A2085"/>
      <c r="B2085"/>
      <c r="C2085"/>
      <c r="D2085"/>
      <c r="E2085"/>
      <c r="F2085"/>
    </row>
    <row r="2086" spans="1:6" ht="15" x14ac:dyDescent="0.25">
      <c r="A2086"/>
      <c r="B2086"/>
      <c r="C2086"/>
      <c r="D2086"/>
      <c r="E2086"/>
      <c r="F2086"/>
    </row>
    <row r="2087" spans="1:6" ht="15" x14ac:dyDescent="0.25">
      <c r="A2087"/>
      <c r="B2087"/>
      <c r="C2087"/>
      <c r="D2087"/>
      <c r="E2087"/>
      <c r="F2087"/>
    </row>
    <row r="2088" spans="1:6" ht="15" x14ac:dyDescent="0.25">
      <c r="A2088"/>
      <c r="B2088"/>
      <c r="C2088"/>
      <c r="D2088"/>
      <c r="E2088"/>
      <c r="F2088"/>
    </row>
    <row r="2089" spans="1:6" ht="15" x14ac:dyDescent="0.25">
      <c r="A2089"/>
      <c r="B2089"/>
      <c r="C2089"/>
      <c r="D2089"/>
      <c r="E2089"/>
      <c r="F2089"/>
    </row>
    <row r="2090" spans="1:6" ht="15" x14ac:dyDescent="0.25">
      <c r="A2090"/>
      <c r="B2090"/>
      <c r="C2090"/>
      <c r="D2090"/>
      <c r="E2090"/>
      <c r="F2090"/>
    </row>
    <row r="2091" spans="1:6" ht="15" x14ac:dyDescent="0.25">
      <c r="A2091"/>
      <c r="B2091"/>
      <c r="C2091"/>
      <c r="D2091"/>
      <c r="E2091"/>
      <c r="F2091"/>
    </row>
    <row r="2092" spans="1:6" ht="15" x14ac:dyDescent="0.25">
      <c r="A2092"/>
      <c r="B2092"/>
      <c r="C2092"/>
      <c r="D2092"/>
      <c r="E2092"/>
      <c r="F2092"/>
    </row>
    <row r="2093" spans="1:6" ht="15" x14ac:dyDescent="0.25">
      <c r="A2093"/>
      <c r="B2093"/>
      <c r="C2093"/>
      <c r="D2093"/>
      <c r="E2093"/>
      <c r="F2093"/>
    </row>
    <row r="2094" spans="1:6" ht="15" x14ac:dyDescent="0.25">
      <c r="A2094"/>
      <c r="B2094"/>
      <c r="C2094"/>
      <c r="D2094"/>
      <c r="E2094"/>
      <c r="F2094"/>
    </row>
    <row r="2095" spans="1:6" ht="15" x14ac:dyDescent="0.25">
      <c r="A2095"/>
      <c r="B2095"/>
      <c r="C2095"/>
      <c r="D2095"/>
      <c r="E2095"/>
      <c r="F2095"/>
    </row>
    <row r="2096" spans="1:6" ht="15" x14ac:dyDescent="0.25">
      <c r="A2096"/>
      <c r="B2096"/>
      <c r="C2096"/>
      <c r="D2096"/>
      <c r="E2096"/>
      <c r="F2096"/>
    </row>
    <row r="2097" spans="1:6" ht="15" x14ac:dyDescent="0.25">
      <c r="A2097"/>
      <c r="B2097"/>
      <c r="C2097"/>
      <c r="D2097"/>
      <c r="E2097"/>
      <c r="F2097"/>
    </row>
    <row r="2098" spans="1:6" ht="15" x14ac:dyDescent="0.25">
      <c r="A2098"/>
      <c r="B2098"/>
      <c r="C2098"/>
      <c r="D2098"/>
      <c r="E2098"/>
      <c r="F2098"/>
    </row>
    <row r="2099" spans="1:6" ht="15" x14ac:dyDescent="0.25">
      <c r="A2099"/>
      <c r="B2099"/>
      <c r="C2099"/>
      <c r="D2099"/>
      <c r="E2099"/>
      <c r="F2099"/>
    </row>
    <row r="2100" spans="1:6" ht="15" x14ac:dyDescent="0.25">
      <c r="A2100"/>
      <c r="B2100"/>
      <c r="C2100"/>
      <c r="D2100"/>
      <c r="E2100"/>
      <c r="F2100"/>
    </row>
    <row r="2101" spans="1:6" ht="15" x14ac:dyDescent="0.25">
      <c r="A2101"/>
      <c r="B2101"/>
      <c r="C2101"/>
      <c r="D2101"/>
      <c r="E2101"/>
      <c r="F2101"/>
    </row>
    <row r="2102" spans="1:6" ht="15" x14ac:dyDescent="0.25">
      <c r="A2102"/>
      <c r="B2102"/>
      <c r="C2102"/>
      <c r="D2102"/>
      <c r="E2102"/>
      <c r="F2102"/>
    </row>
    <row r="2103" spans="1:6" ht="15" x14ac:dyDescent="0.25">
      <c r="A2103"/>
      <c r="B2103"/>
      <c r="C2103"/>
      <c r="D2103"/>
      <c r="E2103"/>
      <c r="F2103"/>
    </row>
    <row r="2104" spans="1:6" ht="15" x14ac:dyDescent="0.25">
      <c r="A2104"/>
      <c r="B2104"/>
      <c r="C2104"/>
      <c r="D2104"/>
      <c r="E2104"/>
      <c r="F2104"/>
    </row>
    <row r="2105" spans="1:6" ht="15" x14ac:dyDescent="0.25">
      <c r="A2105"/>
      <c r="B2105"/>
      <c r="C2105"/>
      <c r="D2105"/>
      <c r="E2105"/>
      <c r="F2105"/>
    </row>
    <row r="2106" spans="1:6" ht="15" x14ac:dyDescent="0.25">
      <c r="A2106"/>
      <c r="B2106"/>
      <c r="C2106"/>
      <c r="D2106"/>
      <c r="E2106"/>
      <c r="F2106"/>
    </row>
    <row r="2107" spans="1:6" ht="15" x14ac:dyDescent="0.25">
      <c r="A2107"/>
      <c r="B2107"/>
      <c r="C2107"/>
      <c r="D2107"/>
      <c r="E2107"/>
      <c r="F2107"/>
    </row>
    <row r="2108" spans="1:6" ht="15" x14ac:dyDescent="0.25">
      <c r="A2108"/>
      <c r="B2108"/>
      <c r="C2108"/>
      <c r="D2108"/>
      <c r="E2108"/>
      <c r="F2108"/>
    </row>
    <row r="2109" spans="1:6" ht="15" x14ac:dyDescent="0.25">
      <c r="A2109"/>
      <c r="B2109"/>
      <c r="C2109"/>
      <c r="D2109"/>
      <c r="E2109"/>
      <c r="F2109"/>
    </row>
    <row r="2110" spans="1:6" ht="15" x14ac:dyDescent="0.25">
      <c r="A2110"/>
      <c r="B2110"/>
      <c r="C2110"/>
      <c r="D2110"/>
      <c r="E2110"/>
      <c r="F2110"/>
    </row>
    <row r="2111" spans="1:6" ht="15" x14ac:dyDescent="0.25">
      <c r="A2111"/>
      <c r="B2111"/>
      <c r="C2111"/>
      <c r="D2111"/>
      <c r="E2111"/>
      <c r="F2111"/>
    </row>
    <row r="2112" spans="1:6" ht="15" x14ac:dyDescent="0.25">
      <c r="A2112"/>
      <c r="B2112"/>
      <c r="C2112"/>
      <c r="D2112"/>
      <c r="E2112"/>
      <c r="F2112"/>
    </row>
    <row r="2113" spans="1:6" ht="15" x14ac:dyDescent="0.25">
      <c r="A2113"/>
      <c r="B2113"/>
      <c r="C2113"/>
      <c r="D2113"/>
      <c r="E2113"/>
      <c r="F2113"/>
    </row>
    <row r="2114" spans="1:6" ht="15" x14ac:dyDescent="0.25">
      <c r="A2114"/>
      <c r="B2114"/>
      <c r="C2114"/>
      <c r="D2114"/>
      <c r="E2114"/>
      <c r="F2114"/>
    </row>
    <row r="2115" spans="1:6" ht="15" x14ac:dyDescent="0.25">
      <c r="A2115"/>
      <c r="B2115"/>
      <c r="C2115"/>
      <c r="D2115"/>
      <c r="E2115"/>
      <c r="F2115"/>
    </row>
    <row r="2116" spans="1:6" ht="15" x14ac:dyDescent="0.25">
      <c r="A2116"/>
      <c r="B2116"/>
      <c r="C2116"/>
      <c r="D2116"/>
      <c r="E2116"/>
      <c r="F2116"/>
    </row>
    <row r="2117" spans="1:6" ht="15" x14ac:dyDescent="0.25">
      <c r="A2117"/>
      <c r="B2117"/>
      <c r="C2117"/>
      <c r="D2117"/>
      <c r="E2117"/>
      <c r="F2117"/>
    </row>
    <row r="2118" spans="1:6" ht="15" x14ac:dyDescent="0.25">
      <c r="A2118"/>
      <c r="B2118"/>
      <c r="C2118"/>
      <c r="D2118"/>
      <c r="E2118"/>
      <c r="F2118"/>
    </row>
    <row r="2119" spans="1:6" ht="15" x14ac:dyDescent="0.25">
      <c r="A2119"/>
      <c r="B2119"/>
      <c r="C2119"/>
      <c r="D2119"/>
      <c r="E2119"/>
      <c r="F2119"/>
    </row>
    <row r="2120" spans="1:6" ht="15" x14ac:dyDescent="0.25">
      <c r="A2120"/>
      <c r="B2120"/>
      <c r="C2120"/>
      <c r="D2120"/>
      <c r="E2120"/>
      <c r="F2120"/>
    </row>
    <row r="2121" spans="1:6" ht="15" x14ac:dyDescent="0.25">
      <c r="A2121"/>
      <c r="B2121"/>
      <c r="C2121"/>
      <c r="D2121"/>
      <c r="E2121"/>
      <c r="F2121"/>
    </row>
    <row r="2122" spans="1:6" ht="15" x14ac:dyDescent="0.25">
      <c r="A2122"/>
      <c r="B2122"/>
      <c r="C2122"/>
      <c r="D2122"/>
      <c r="E2122"/>
      <c r="F2122"/>
    </row>
    <row r="2123" spans="1:6" ht="15" x14ac:dyDescent="0.25">
      <c r="A2123"/>
      <c r="B2123"/>
      <c r="C2123"/>
      <c r="D2123"/>
      <c r="E2123"/>
      <c r="F2123"/>
    </row>
    <row r="2124" spans="1:6" ht="15" x14ac:dyDescent="0.25">
      <c r="A2124"/>
      <c r="B2124"/>
      <c r="C2124"/>
      <c r="D2124"/>
      <c r="E2124"/>
      <c r="F2124"/>
    </row>
    <row r="2125" spans="1:6" ht="15" x14ac:dyDescent="0.25">
      <c r="A2125"/>
      <c r="B2125"/>
      <c r="C2125"/>
      <c r="D2125"/>
      <c r="E2125"/>
      <c r="F2125"/>
    </row>
    <row r="2126" spans="1:6" ht="15" x14ac:dyDescent="0.25">
      <c r="A2126"/>
      <c r="B2126"/>
      <c r="C2126"/>
      <c r="D2126"/>
      <c r="E2126"/>
      <c r="F2126"/>
    </row>
    <row r="2127" spans="1:6" ht="15" x14ac:dyDescent="0.25">
      <c r="A2127"/>
      <c r="B2127"/>
      <c r="C2127"/>
      <c r="D2127"/>
      <c r="E2127"/>
      <c r="F2127"/>
    </row>
    <row r="2128" spans="1:6" ht="15" x14ac:dyDescent="0.25">
      <c r="A2128"/>
      <c r="B2128"/>
      <c r="C2128"/>
      <c r="D2128"/>
      <c r="E2128"/>
      <c r="F2128"/>
    </row>
    <row r="2129" spans="1:6" ht="15" x14ac:dyDescent="0.25">
      <c r="A2129"/>
      <c r="B2129"/>
      <c r="C2129"/>
      <c r="D2129"/>
      <c r="E2129"/>
      <c r="F2129"/>
    </row>
    <row r="2130" spans="1:6" ht="15" x14ac:dyDescent="0.25">
      <c r="A2130"/>
      <c r="B2130"/>
      <c r="C2130"/>
      <c r="D2130"/>
      <c r="E2130"/>
      <c r="F2130"/>
    </row>
    <row r="2131" spans="1:6" ht="15" x14ac:dyDescent="0.25">
      <c r="A2131"/>
      <c r="B2131"/>
      <c r="C2131"/>
      <c r="D2131"/>
      <c r="E2131"/>
      <c r="F2131"/>
    </row>
    <row r="2132" spans="1:6" ht="15" x14ac:dyDescent="0.25">
      <c r="A2132"/>
      <c r="B2132"/>
      <c r="C2132"/>
      <c r="D2132"/>
      <c r="E2132"/>
      <c r="F2132"/>
    </row>
    <row r="2133" spans="1:6" ht="15" x14ac:dyDescent="0.25">
      <c r="A2133"/>
      <c r="B2133"/>
      <c r="C2133"/>
      <c r="D2133"/>
      <c r="E2133"/>
      <c r="F2133"/>
    </row>
    <row r="2134" spans="1:6" ht="15" x14ac:dyDescent="0.25">
      <c r="A2134"/>
      <c r="B2134"/>
      <c r="C2134"/>
      <c r="D2134"/>
      <c r="E2134"/>
      <c r="F2134"/>
    </row>
    <row r="2135" spans="1:6" ht="15" x14ac:dyDescent="0.25">
      <c r="A2135"/>
      <c r="B2135"/>
      <c r="C2135"/>
      <c r="D2135"/>
      <c r="E2135"/>
      <c r="F2135"/>
    </row>
    <row r="2136" spans="1:6" ht="15" x14ac:dyDescent="0.25">
      <c r="A2136"/>
      <c r="B2136"/>
      <c r="C2136"/>
      <c r="D2136"/>
      <c r="E2136"/>
      <c r="F2136"/>
    </row>
    <row r="2137" spans="1:6" ht="15" x14ac:dyDescent="0.25">
      <c r="A2137"/>
      <c r="B2137"/>
      <c r="C2137"/>
      <c r="D2137"/>
      <c r="E2137"/>
      <c r="F2137"/>
    </row>
    <row r="2138" spans="1:6" ht="15" x14ac:dyDescent="0.25">
      <c r="A2138"/>
      <c r="B2138"/>
      <c r="C2138"/>
      <c r="D2138"/>
      <c r="E2138"/>
      <c r="F2138"/>
    </row>
    <row r="2139" spans="1:6" ht="15" x14ac:dyDescent="0.25">
      <c r="A2139"/>
      <c r="B2139"/>
      <c r="C2139"/>
      <c r="D2139"/>
      <c r="E2139"/>
      <c r="F2139"/>
    </row>
    <row r="2140" spans="1:6" ht="15" x14ac:dyDescent="0.25">
      <c r="A2140"/>
      <c r="B2140"/>
      <c r="C2140"/>
      <c r="D2140"/>
      <c r="E2140"/>
      <c r="F2140"/>
    </row>
    <row r="2141" spans="1:6" ht="15" x14ac:dyDescent="0.25">
      <c r="A2141"/>
      <c r="B2141"/>
      <c r="C2141"/>
      <c r="D2141"/>
      <c r="E2141"/>
      <c r="F2141"/>
    </row>
    <row r="2142" spans="1:6" ht="15" x14ac:dyDescent="0.25">
      <c r="A2142"/>
      <c r="B2142"/>
      <c r="C2142"/>
      <c r="D2142"/>
      <c r="E2142"/>
      <c r="F2142"/>
    </row>
    <row r="2143" spans="1:6" ht="15" x14ac:dyDescent="0.25">
      <c r="A2143"/>
      <c r="B2143"/>
      <c r="C2143"/>
      <c r="D2143"/>
      <c r="E2143"/>
      <c r="F2143"/>
    </row>
    <row r="2144" spans="1:6" ht="15" x14ac:dyDescent="0.25">
      <c r="A2144"/>
      <c r="B2144"/>
      <c r="C2144"/>
      <c r="D2144"/>
      <c r="E2144"/>
      <c r="F2144"/>
    </row>
    <row r="2145" spans="1:6" ht="15" x14ac:dyDescent="0.25">
      <c r="A2145"/>
      <c r="B2145"/>
      <c r="C2145"/>
      <c r="D2145"/>
      <c r="E2145"/>
      <c r="F2145"/>
    </row>
    <row r="2146" spans="1:6" ht="15" x14ac:dyDescent="0.25">
      <c r="A2146"/>
      <c r="B2146"/>
      <c r="C2146"/>
      <c r="D2146"/>
      <c r="E2146"/>
      <c r="F2146"/>
    </row>
    <row r="2147" spans="1:6" ht="15" x14ac:dyDescent="0.25">
      <c r="A2147"/>
      <c r="B2147"/>
      <c r="C2147"/>
      <c r="D2147"/>
      <c r="E2147"/>
      <c r="F2147"/>
    </row>
    <row r="2148" spans="1:6" ht="15" x14ac:dyDescent="0.25">
      <c r="A2148"/>
      <c r="B2148"/>
      <c r="C2148"/>
      <c r="D2148"/>
      <c r="E2148"/>
      <c r="F2148"/>
    </row>
    <row r="2149" spans="1:6" ht="15" x14ac:dyDescent="0.25">
      <c r="A2149"/>
      <c r="B2149"/>
      <c r="C2149"/>
      <c r="D2149"/>
      <c r="E2149"/>
      <c r="F2149"/>
    </row>
    <row r="2150" spans="1:6" ht="15" x14ac:dyDescent="0.25">
      <c r="A2150"/>
      <c r="B2150"/>
      <c r="C2150"/>
      <c r="D2150"/>
      <c r="E2150"/>
      <c r="F2150"/>
    </row>
    <row r="2151" spans="1:6" ht="15" x14ac:dyDescent="0.25">
      <c r="A2151"/>
      <c r="B2151"/>
      <c r="C2151"/>
      <c r="D2151"/>
      <c r="E2151"/>
      <c r="F2151"/>
    </row>
    <row r="2152" spans="1:6" ht="15" x14ac:dyDescent="0.25">
      <c r="A2152"/>
      <c r="B2152"/>
      <c r="C2152"/>
      <c r="D2152"/>
      <c r="E2152"/>
      <c r="F2152"/>
    </row>
    <row r="2153" spans="1:6" ht="15" x14ac:dyDescent="0.25">
      <c r="A2153"/>
      <c r="B2153"/>
      <c r="C2153"/>
      <c r="D2153"/>
      <c r="E2153"/>
      <c r="F2153"/>
    </row>
    <row r="2154" spans="1:6" ht="15" x14ac:dyDescent="0.25">
      <c r="A2154"/>
      <c r="B2154"/>
      <c r="C2154"/>
      <c r="D2154"/>
      <c r="E2154"/>
      <c r="F2154"/>
    </row>
    <row r="2155" spans="1:6" ht="15" x14ac:dyDescent="0.25">
      <c r="A2155"/>
      <c r="B2155"/>
      <c r="C2155"/>
      <c r="D2155"/>
      <c r="E2155"/>
      <c r="F2155"/>
    </row>
    <row r="2156" spans="1:6" ht="15" x14ac:dyDescent="0.25">
      <c r="A2156"/>
      <c r="B2156"/>
      <c r="C2156"/>
      <c r="D2156"/>
      <c r="E2156"/>
      <c r="F2156"/>
    </row>
    <row r="2157" spans="1:6" ht="15" x14ac:dyDescent="0.25">
      <c r="A2157"/>
      <c r="B2157"/>
      <c r="C2157"/>
      <c r="D2157"/>
      <c r="E2157"/>
      <c r="F2157"/>
    </row>
    <row r="2158" spans="1:6" ht="15" x14ac:dyDescent="0.25">
      <c r="A2158"/>
      <c r="B2158"/>
      <c r="C2158"/>
      <c r="D2158"/>
      <c r="E2158"/>
      <c r="F2158"/>
    </row>
    <row r="2159" spans="1:6" ht="15" x14ac:dyDescent="0.25">
      <c r="A2159"/>
      <c r="B2159"/>
      <c r="C2159"/>
      <c r="D2159"/>
      <c r="E2159"/>
      <c r="F2159"/>
    </row>
    <row r="2160" spans="1:6" ht="15" x14ac:dyDescent="0.25">
      <c r="A2160"/>
      <c r="B2160"/>
      <c r="C2160"/>
      <c r="D2160"/>
      <c r="E2160"/>
      <c r="F2160"/>
    </row>
    <row r="2161" spans="1:6" ht="15" x14ac:dyDescent="0.25">
      <c r="A2161"/>
      <c r="B2161"/>
      <c r="C2161"/>
      <c r="D2161"/>
      <c r="E2161"/>
      <c r="F2161"/>
    </row>
    <row r="2162" spans="1:6" ht="15" x14ac:dyDescent="0.25">
      <c r="A2162"/>
      <c r="B2162"/>
      <c r="C2162"/>
      <c r="D2162"/>
      <c r="E2162"/>
      <c r="F2162"/>
    </row>
    <row r="2163" spans="1:6" ht="15" x14ac:dyDescent="0.25">
      <c r="A2163"/>
      <c r="B2163"/>
      <c r="C2163"/>
      <c r="D2163"/>
      <c r="E2163"/>
      <c r="F2163"/>
    </row>
    <row r="2164" spans="1:6" ht="15" x14ac:dyDescent="0.25">
      <c r="A2164"/>
      <c r="B2164"/>
      <c r="C2164"/>
      <c r="D2164"/>
      <c r="E2164"/>
      <c r="F2164"/>
    </row>
    <row r="2165" spans="1:6" ht="15" x14ac:dyDescent="0.25">
      <c r="A2165"/>
      <c r="B2165"/>
      <c r="C2165"/>
      <c r="D2165"/>
      <c r="E2165"/>
      <c r="F2165"/>
    </row>
    <row r="2166" spans="1:6" ht="15" x14ac:dyDescent="0.25">
      <c r="A2166"/>
      <c r="B2166"/>
      <c r="C2166"/>
      <c r="D2166"/>
      <c r="E2166"/>
      <c r="F2166"/>
    </row>
    <row r="2167" spans="1:6" ht="15" x14ac:dyDescent="0.25">
      <c r="A2167"/>
      <c r="B2167"/>
      <c r="C2167"/>
      <c r="D2167"/>
      <c r="E2167"/>
      <c r="F2167"/>
    </row>
    <row r="2168" spans="1:6" ht="15" x14ac:dyDescent="0.25">
      <c r="A2168"/>
      <c r="B2168"/>
      <c r="C2168"/>
      <c r="D2168"/>
      <c r="E2168"/>
      <c r="F2168"/>
    </row>
    <row r="2169" spans="1:6" ht="15" x14ac:dyDescent="0.25">
      <c r="A2169"/>
      <c r="B2169"/>
      <c r="C2169"/>
      <c r="D2169"/>
      <c r="E2169"/>
      <c r="F2169"/>
    </row>
    <row r="2170" spans="1:6" ht="15" x14ac:dyDescent="0.25">
      <c r="A2170"/>
      <c r="B2170"/>
      <c r="C2170"/>
      <c r="D2170"/>
      <c r="E2170"/>
      <c r="F2170"/>
    </row>
    <row r="2171" spans="1:6" ht="15" x14ac:dyDescent="0.25">
      <c r="A2171"/>
      <c r="B2171"/>
      <c r="C2171"/>
      <c r="D2171"/>
      <c r="E2171"/>
      <c r="F2171"/>
    </row>
    <row r="2172" spans="1:6" ht="15" x14ac:dyDescent="0.25">
      <c r="A2172"/>
      <c r="B2172"/>
      <c r="C2172"/>
      <c r="D2172"/>
      <c r="E2172"/>
      <c r="F2172"/>
    </row>
    <row r="2173" spans="1:6" ht="15" x14ac:dyDescent="0.25">
      <c r="A2173"/>
      <c r="B2173"/>
      <c r="C2173"/>
      <c r="D2173"/>
      <c r="E2173"/>
      <c r="F2173"/>
    </row>
    <row r="2174" spans="1:6" ht="15" x14ac:dyDescent="0.25">
      <c r="A2174"/>
      <c r="B2174"/>
      <c r="C2174"/>
      <c r="D2174"/>
      <c r="E2174"/>
      <c r="F2174"/>
    </row>
    <row r="2175" spans="1:6" ht="15" x14ac:dyDescent="0.25">
      <c r="A2175"/>
      <c r="B2175"/>
      <c r="C2175"/>
      <c r="D2175"/>
      <c r="E2175"/>
      <c r="F2175"/>
    </row>
    <row r="2176" spans="1:6" ht="15" x14ac:dyDescent="0.25">
      <c r="A2176"/>
      <c r="B2176"/>
      <c r="C2176"/>
      <c r="D2176"/>
      <c r="E2176"/>
      <c r="F2176"/>
    </row>
    <row r="2177" spans="1:6" ht="15" x14ac:dyDescent="0.25">
      <c r="A2177"/>
      <c r="B2177"/>
      <c r="C2177"/>
      <c r="D2177"/>
      <c r="E2177"/>
      <c r="F2177"/>
    </row>
    <row r="2178" spans="1:6" ht="15" x14ac:dyDescent="0.25">
      <c r="A2178"/>
      <c r="B2178"/>
      <c r="C2178"/>
      <c r="D2178"/>
      <c r="E2178"/>
      <c r="F2178"/>
    </row>
    <row r="2179" spans="1:6" ht="15" x14ac:dyDescent="0.25">
      <c r="A2179"/>
      <c r="B2179"/>
      <c r="C2179"/>
      <c r="D2179"/>
      <c r="E2179"/>
      <c r="F2179"/>
    </row>
    <row r="2180" spans="1:6" ht="15" x14ac:dyDescent="0.25">
      <c r="A2180"/>
      <c r="B2180"/>
      <c r="C2180"/>
      <c r="D2180"/>
      <c r="E2180"/>
      <c r="F2180"/>
    </row>
    <row r="2181" spans="1:6" ht="15" x14ac:dyDescent="0.25">
      <c r="A2181"/>
      <c r="B2181"/>
      <c r="C2181"/>
      <c r="D2181"/>
      <c r="E2181"/>
      <c r="F2181"/>
    </row>
    <row r="2182" spans="1:6" ht="15" x14ac:dyDescent="0.25">
      <c r="A2182"/>
      <c r="B2182"/>
      <c r="C2182"/>
      <c r="D2182"/>
      <c r="E2182"/>
      <c r="F2182"/>
    </row>
    <row r="2183" spans="1:6" ht="15" x14ac:dyDescent="0.25">
      <c r="A2183"/>
      <c r="B2183"/>
      <c r="C2183"/>
      <c r="D2183"/>
      <c r="E2183"/>
      <c r="F2183"/>
    </row>
    <row r="2184" spans="1:6" ht="15" x14ac:dyDescent="0.25">
      <c r="A2184"/>
      <c r="B2184"/>
      <c r="C2184"/>
      <c r="D2184"/>
      <c r="E2184"/>
      <c r="F2184"/>
    </row>
    <row r="2185" spans="1:6" ht="15" x14ac:dyDescent="0.25">
      <c r="A2185"/>
      <c r="B2185"/>
      <c r="C2185"/>
      <c r="D2185"/>
      <c r="E2185"/>
      <c r="F2185"/>
    </row>
    <row r="2186" spans="1:6" ht="15" x14ac:dyDescent="0.25">
      <c r="A2186"/>
      <c r="B2186"/>
      <c r="C2186"/>
      <c r="D2186"/>
      <c r="E2186"/>
      <c r="F2186"/>
    </row>
    <row r="2187" spans="1:6" ht="15" x14ac:dyDescent="0.25">
      <c r="A2187"/>
      <c r="B2187"/>
      <c r="C2187"/>
      <c r="D2187"/>
      <c r="E2187"/>
      <c r="F2187"/>
    </row>
    <row r="2188" spans="1:6" ht="15" x14ac:dyDescent="0.25">
      <c r="A2188"/>
      <c r="B2188"/>
      <c r="C2188"/>
      <c r="D2188"/>
      <c r="E2188"/>
      <c r="F2188"/>
    </row>
    <row r="2189" spans="1:6" ht="15" x14ac:dyDescent="0.25">
      <c r="A2189"/>
      <c r="B2189"/>
      <c r="C2189"/>
      <c r="D2189"/>
      <c r="E2189"/>
      <c r="F2189"/>
    </row>
    <row r="2190" spans="1:6" ht="15" x14ac:dyDescent="0.25">
      <c r="A2190"/>
      <c r="B2190"/>
      <c r="C2190"/>
      <c r="D2190"/>
      <c r="E2190"/>
      <c r="F2190"/>
    </row>
    <row r="2191" spans="1:6" ht="15" x14ac:dyDescent="0.25">
      <c r="A2191"/>
      <c r="B2191"/>
      <c r="C2191"/>
      <c r="D2191"/>
      <c r="E2191"/>
      <c r="F2191"/>
    </row>
    <row r="2192" spans="1:6" ht="15" x14ac:dyDescent="0.25">
      <c r="A2192"/>
      <c r="B2192"/>
      <c r="C2192"/>
      <c r="D2192"/>
      <c r="E2192"/>
      <c r="F2192"/>
    </row>
    <row r="2193" spans="1:6" ht="15" x14ac:dyDescent="0.25">
      <c r="A2193"/>
      <c r="B2193"/>
      <c r="C2193"/>
      <c r="D2193"/>
      <c r="E2193"/>
      <c r="F2193"/>
    </row>
    <row r="2194" spans="1:6" ht="15" x14ac:dyDescent="0.25">
      <c r="A2194"/>
      <c r="B2194"/>
      <c r="C2194"/>
      <c r="D2194"/>
      <c r="E2194"/>
      <c r="F2194"/>
    </row>
    <row r="2195" spans="1:6" ht="15" x14ac:dyDescent="0.25">
      <c r="A2195"/>
      <c r="B2195"/>
      <c r="C2195"/>
      <c r="D2195"/>
      <c r="E2195"/>
      <c r="F2195"/>
    </row>
    <row r="2196" spans="1:6" ht="15" x14ac:dyDescent="0.25">
      <c r="A2196"/>
      <c r="B2196"/>
      <c r="C2196"/>
      <c r="D2196"/>
      <c r="E2196"/>
      <c r="F2196"/>
    </row>
    <row r="2197" spans="1:6" ht="15" x14ac:dyDescent="0.25">
      <c r="A2197"/>
      <c r="B2197"/>
      <c r="C2197"/>
      <c r="D2197"/>
      <c r="E2197"/>
      <c r="F2197"/>
    </row>
    <row r="2198" spans="1:6" ht="15" x14ac:dyDescent="0.25">
      <c r="A2198"/>
      <c r="B2198"/>
      <c r="C2198"/>
      <c r="D2198"/>
      <c r="E2198"/>
      <c r="F2198"/>
    </row>
    <row r="2199" spans="1:6" ht="15" x14ac:dyDescent="0.25">
      <c r="A2199"/>
      <c r="B2199"/>
      <c r="C2199"/>
      <c r="D2199"/>
      <c r="E2199"/>
      <c r="F2199"/>
    </row>
    <row r="2200" spans="1:6" ht="15" x14ac:dyDescent="0.25">
      <c r="A2200"/>
      <c r="B2200"/>
      <c r="C2200"/>
      <c r="D2200"/>
      <c r="E2200"/>
      <c r="F2200"/>
    </row>
    <row r="2201" spans="1:6" ht="15" x14ac:dyDescent="0.25">
      <c r="A2201"/>
      <c r="B2201"/>
      <c r="C2201"/>
      <c r="D2201"/>
      <c r="E2201"/>
      <c r="F2201"/>
    </row>
    <row r="2202" spans="1:6" ht="15" x14ac:dyDescent="0.25">
      <c r="A2202"/>
      <c r="B2202"/>
      <c r="C2202"/>
      <c r="D2202"/>
      <c r="E2202"/>
      <c r="F2202"/>
    </row>
    <row r="2203" spans="1:6" ht="15" x14ac:dyDescent="0.25">
      <c r="A2203"/>
      <c r="B2203"/>
      <c r="C2203"/>
      <c r="D2203"/>
      <c r="E2203"/>
      <c r="F2203"/>
    </row>
    <row r="2204" spans="1:6" ht="15" x14ac:dyDescent="0.25">
      <c r="A2204"/>
      <c r="B2204"/>
      <c r="C2204"/>
      <c r="D2204"/>
      <c r="E2204"/>
      <c r="F2204"/>
    </row>
    <row r="2205" spans="1:6" ht="15" x14ac:dyDescent="0.25">
      <c r="A2205"/>
      <c r="B2205"/>
      <c r="C2205"/>
      <c r="D2205"/>
      <c r="E2205"/>
      <c r="F2205"/>
    </row>
    <row r="2206" spans="1:6" ht="15" x14ac:dyDescent="0.25">
      <c r="A2206"/>
      <c r="B2206"/>
      <c r="C2206"/>
      <c r="D2206"/>
      <c r="E2206"/>
      <c r="F2206"/>
    </row>
    <row r="2207" spans="1:6" ht="15" x14ac:dyDescent="0.25">
      <c r="A2207"/>
      <c r="B2207"/>
      <c r="C2207"/>
      <c r="D2207"/>
      <c r="E2207"/>
      <c r="F2207"/>
    </row>
    <row r="2208" spans="1:6" ht="15" x14ac:dyDescent="0.25">
      <c r="A2208"/>
      <c r="B2208"/>
      <c r="C2208"/>
      <c r="D2208"/>
      <c r="E2208"/>
      <c r="F2208"/>
    </row>
    <row r="2209" spans="1:6" ht="15" x14ac:dyDescent="0.25">
      <c r="A2209"/>
      <c r="B2209"/>
      <c r="C2209"/>
      <c r="D2209"/>
      <c r="E2209"/>
      <c r="F2209"/>
    </row>
    <row r="2210" spans="1:6" ht="15" x14ac:dyDescent="0.25">
      <c r="A2210"/>
      <c r="B2210"/>
      <c r="C2210"/>
      <c r="D2210"/>
      <c r="E2210"/>
      <c r="F2210"/>
    </row>
    <row r="2211" spans="1:6" ht="15" x14ac:dyDescent="0.25">
      <c r="A2211"/>
      <c r="B2211"/>
      <c r="C2211"/>
      <c r="D2211"/>
      <c r="E2211"/>
      <c r="F2211"/>
    </row>
    <row r="2212" spans="1:6" ht="15" x14ac:dyDescent="0.25">
      <c r="A2212"/>
      <c r="B2212"/>
      <c r="C2212"/>
      <c r="D2212"/>
      <c r="E2212"/>
      <c r="F2212"/>
    </row>
    <row r="2213" spans="1:6" ht="15" x14ac:dyDescent="0.25">
      <c r="A2213"/>
      <c r="B2213"/>
      <c r="C2213"/>
      <c r="D2213"/>
      <c r="E2213"/>
      <c r="F2213"/>
    </row>
    <row r="2214" spans="1:6" ht="15" x14ac:dyDescent="0.25">
      <c r="A2214"/>
      <c r="B2214"/>
      <c r="C2214"/>
      <c r="D2214"/>
      <c r="E2214"/>
      <c r="F2214"/>
    </row>
    <row r="2215" spans="1:6" ht="15" x14ac:dyDescent="0.25">
      <c r="A2215"/>
      <c r="B2215"/>
      <c r="C2215"/>
      <c r="D2215"/>
      <c r="E2215"/>
      <c r="F2215"/>
    </row>
    <row r="2216" spans="1:6" ht="15" x14ac:dyDescent="0.25">
      <c r="A2216"/>
      <c r="B2216"/>
      <c r="C2216"/>
      <c r="D2216"/>
      <c r="E2216"/>
      <c r="F2216"/>
    </row>
    <row r="2217" spans="1:6" ht="15" x14ac:dyDescent="0.25">
      <c r="A2217"/>
      <c r="B2217"/>
      <c r="C2217"/>
      <c r="D2217"/>
      <c r="E2217"/>
      <c r="F2217"/>
    </row>
    <row r="2218" spans="1:6" ht="15" x14ac:dyDescent="0.25">
      <c r="A2218"/>
      <c r="B2218"/>
      <c r="C2218"/>
      <c r="D2218"/>
      <c r="E2218"/>
      <c r="F2218"/>
    </row>
    <row r="2219" spans="1:6" ht="15" x14ac:dyDescent="0.25">
      <c r="A2219"/>
      <c r="B2219"/>
      <c r="C2219"/>
      <c r="D2219"/>
      <c r="E2219"/>
      <c r="F2219"/>
    </row>
    <row r="2220" spans="1:6" ht="15" x14ac:dyDescent="0.25">
      <c r="A2220"/>
      <c r="B2220"/>
      <c r="C2220"/>
      <c r="D2220"/>
      <c r="E2220"/>
      <c r="F2220"/>
    </row>
    <row r="2221" spans="1:6" ht="15" x14ac:dyDescent="0.25">
      <c r="A2221"/>
      <c r="B2221"/>
      <c r="C2221"/>
      <c r="D2221"/>
      <c r="E2221"/>
      <c r="F2221"/>
    </row>
    <row r="2222" spans="1:6" ht="15" x14ac:dyDescent="0.25">
      <c r="A2222"/>
      <c r="B2222"/>
      <c r="C2222"/>
      <c r="D2222"/>
      <c r="E2222"/>
      <c r="F2222"/>
    </row>
    <row r="2223" spans="1:6" ht="15" x14ac:dyDescent="0.25">
      <c r="A2223"/>
      <c r="B2223"/>
      <c r="C2223"/>
      <c r="D2223"/>
      <c r="E2223"/>
      <c r="F2223"/>
    </row>
    <row r="2224" spans="1:6" ht="15" x14ac:dyDescent="0.25">
      <c r="A2224"/>
      <c r="B2224"/>
      <c r="C2224"/>
      <c r="D2224"/>
      <c r="E2224"/>
      <c r="F2224"/>
    </row>
    <row r="2225" spans="1:6" ht="15" x14ac:dyDescent="0.25">
      <c r="A2225"/>
      <c r="B2225"/>
      <c r="C2225"/>
      <c r="D2225"/>
      <c r="E2225"/>
      <c r="F2225"/>
    </row>
    <row r="2226" spans="1:6" ht="15" x14ac:dyDescent="0.25">
      <c r="A2226"/>
      <c r="B2226"/>
      <c r="C2226"/>
      <c r="D2226"/>
      <c r="E2226"/>
      <c r="F2226"/>
    </row>
    <row r="2227" spans="1:6" ht="15" x14ac:dyDescent="0.25">
      <c r="A2227"/>
      <c r="B2227"/>
      <c r="C2227"/>
      <c r="D2227"/>
      <c r="E2227"/>
      <c r="F2227"/>
    </row>
    <row r="2228" spans="1:6" ht="15" x14ac:dyDescent="0.25">
      <c r="A2228"/>
      <c r="B2228"/>
      <c r="C2228"/>
      <c r="D2228"/>
      <c r="E2228"/>
      <c r="F2228"/>
    </row>
    <row r="2229" spans="1:6" ht="15" x14ac:dyDescent="0.25">
      <c r="A2229"/>
      <c r="B2229"/>
      <c r="C2229"/>
      <c r="D2229"/>
      <c r="E2229"/>
      <c r="F2229"/>
    </row>
    <row r="2230" spans="1:6" ht="15" x14ac:dyDescent="0.25">
      <c r="A2230"/>
      <c r="B2230"/>
      <c r="C2230"/>
      <c r="D2230"/>
      <c r="E2230"/>
      <c r="F2230"/>
    </row>
    <row r="2231" spans="1:6" ht="15" x14ac:dyDescent="0.25">
      <c r="A2231"/>
      <c r="B2231"/>
      <c r="C2231"/>
      <c r="D2231"/>
      <c r="E2231"/>
      <c r="F2231"/>
    </row>
    <row r="2232" spans="1:6" ht="15" x14ac:dyDescent="0.25">
      <c r="A2232"/>
      <c r="B2232"/>
      <c r="C2232"/>
      <c r="D2232"/>
      <c r="E2232"/>
      <c r="F2232"/>
    </row>
    <row r="2233" spans="1:6" ht="15" x14ac:dyDescent="0.25">
      <c r="A2233"/>
      <c r="B2233"/>
      <c r="C2233"/>
      <c r="D2233"/>
      <c r="E2233"/>
      <c r="F2233"/>
    </row>
    <row r="2234" spans="1:6" ht="15" x14ac:dyDescent="0.25">
      <c r="A2234"/>
      <c r="B2234"/>
      <c r="C2234"/>
      <c r="D2234"/>
      <c r="E2234"/>
      <c r="F2234"/>
    </row>
    <row r="2235" spans="1:6" ht="15" x14ac:dyDescent="0.25">
      <c r="A2235"/>
      <c r="B2235"/>
      <c r="C2235"/>
      <c r="D2235"/>
      <c r="E2235"/>
      <c r="F2235"/>
    </row>
    <row r="2236" spans="1:6" ht="15" x14ac:dyDescent="0.25">
      <c r="A2236"/>
      <c r="B2236"/>
      <c r="C2236"/>
      <c r="D2236"/>
      <c r="E2236"/>
      <c r="F2236"/>
    </row>
    <row r="2237" spans="1:6" ht="15" x14ac:dyDescent="0.25">
      <c r="A2237"/>
      <c r="B2237"/>
      <c r="C2237"/>
      <c r="D2237"/>
      <c r="E2237"/>
      <c r="F2237"/>
    </row>
    <row r="2238" spans="1:6" ht="15" x14ac:dyDescent="0.25">
      <c r="A2238"/>
      <c r="B2238"/>
      <c r="C2238"/>
      <c r="D2238"/>
      <c r="E2238"/>
      <c r="F2238"/>
    </row>
    <row r="2239" spans="1:6" ht="15" x14ac:dyDescent="0.25">
      <c r="A2239"/>
      <c r="B2239"/>
      <c r="C2239"/>
      <c r="D2239"/>
      <c r="E2239"/>
      <c r="F2239"/>
    </row>
    <row r="2240" spans="1:6" ht="15" x14ac:dyDescent="0.25">
      <c r="A2240"/>
      <c r="B2240"/>
      <c r="C2240"/>
      <c r="D2240"/>
      <c r="E2240"/>
      <c r="F2240"/>
    </row>
    <row r="2241" spans="1:6" ht="15" x14ac:dyDescent="0.25">
      <c r="A2241"/>
      <c r="B2241"/>
      <c r="C2241"/>
      <c r="D2241"/>
      <c r="E2241"/>
      <c r="F2241"/>
    </row>
    <row r="2242" spans="1:6" ht="15" x14ac:dyDescent="0.25">
      <c r="A2242"/>
      <c r="B2242"/>
      <c r="C2242"/>
      <c r="D2242"/>
      <c r="E2242"/>
      <c r="F2242"/>
    </row>
    <row r="2243" spans="1:6" ht="15" x14ac:dyDescent="0.25">
      <c r="A2243"/>
      <c r="B2243"/>
      <c r="C2243"/>
      <c r="D2243"/>
      <c r="E2243"/>
      <c r="F2243"/>
    </row>
    <row r="2244" spans="1:6" ht="15" x14ac:dyDescent="0.25">
      <c r="A2244"/>
      <c r="B2244"/>
      <c r="C2244"/>
      <c r="D2244"/>
      <c r="E2244"/>
      <c r="F2244"/>
    </row>
    <row r="2245" spans="1:6" ht="15" x14ac:dyDescent="0.25">
      <c r="A2245"/>
      <c r="B2245"/>
      <c r="C2245"/>
      <c r="D2245"/>
      <c r="E2245"/>
      <c r="F2245"/>
    </row>
    <row r="2246" spans="1:6" ht="15" x14ac:dyDescent="0.25">
      <c r="A2246"/>
      <c r="B2246"/>
      <c r="C2246"/>
      <c r="D2246"/>
      <c r="E2246"/>
      <c r="F2246"/>
    </row>
    <row r="2247" spans="1:6" ht="15" x14ac:dyDescent="0.25">
      <c r="A2247"/>
      <c r="B2247"/>
      <c r="C2247"/>
      <c r="D2247"/>
      <c r="E2247"/>
      <c r="F2247"/>
    </row>
    <row r="2248" spans="1:6" ht="15" x14ac:dyDescent="0.25">
      <c r="A2248"/>
      <c r="B2248"/>
      <c r="C2248"/>
      <c r="D2248"/>
      <c r="E2248"/>
      <c r="F2248"/>
    </row>
    <row r="2249" spans="1:6" ht="15" x14ac:dyDescent="0.25">
      <c r="A2249"/>
      <c r="B2249"/>
      <c r="C2249"/>
      <c r="D2249"/>
      <c r="E2249"/>
      <c r="F2249"/>
    </row>
    <row r="2250" spans="1:6" ht="15" x14ac:dyDescent="0.25">
      <c r="A2250"/>
      <c r="B2250"/>
      <c r="C2250"/>
      <c r="D2250"/>
      <c r="E2250"/>
      <c r="F2250"/>
    </row>
    <row r="2251" spans="1:6" ht="15" x14ac:dyDescent="0.25">
      <c r="A2251"/>
      <c r="B2251"/>
      <c r="C2251"/>
      <c r="D2251"/>
      <c r="E2251"/>
      <c r="F2251"/>
    </row>
    <row r="2252" spans="1:6" ht="15" x14ac:dyDescent="0.25">
      <c r="A2252"/>
      <c r="B2252"/>
      <c r="C2252"/>
      <c r="D2252"/>
      <c r="E2252"/>
      <c r="F2252"/>
    </row>
    <row r="2253" spans="1:6" ht="15" x14ac:dyDescent="0.25">
      <c r="A2253"/>
      <c r="B2253"/>
      <c r="C2253"/>
      <c r="D2253"/>
      <c r="E2253"/>
      <c r="F2253"/>
    </row>
    <row r="2254" spans="1:6" ht="15" x14ac:dyDescent="0.25">
      <c r="A2254"/>
      <c r="B2254"/>
      <c r="C2254"/>
      <c r="D2254"/>
      <c r="E2254"/>
      <c r="F2254"/>
    </row>
    <row r="2255" spans="1:6" ht="15" x14ac:dyDescent="0.25">
      <c r="A2255"/>
      <c r="B2255"/>
      <c r="C2255"/>
      <c r="D2255"/>
      <c r="E2255"/>
      <c r="F2255"/>
    </row>
    <row r="2256" spans="1:6" ht="15" x14ac:dyDescent="0.25">
      <c r="A2256"/>
      <c r="B2256"/>
      <c r="C2256"/>
      <c r="D2256"/>
      <c r="E2256"/>
      <c r="F2256"/>
    </row>
    <row r="2257" spans="1:6" ht="15" x14ac:dyDescent="0.25">
      <c r="A2257"/>
      <c r="B2257"/>
      <c r="C2257"/>
      <c r="D2257"/>
      <c r="E2257"/>
      <c r="F2257"/>
    </row>
    <row r="2258" spans="1:6" ht="15" x14ac:dyDescent="0.25">
      <c r="A2258"/>
      <c r="B2258"/>
      <c r="C2258"/>
      <c r="D2258"/>
      <c r="E2258"/>
      <c r="F2258"/>
    </row>
    <row r="2259" spans="1:6" ht="15" x14ac:dyDescent="0.25">
      <c r="A2259"/>
      <c r="B2259"/>
      <c r="C2259"/>
      <c r="D2259"/>
      <c r="E2259"/>
      <c r="F2259"/>
    </row>
    <row r="2260" spans="1:6" ht="15" x14ac:dyDescent="0.25">
      <c r="A2260"/>
      <c r="B2260"/>
      <c r="C2260"/>
      <c r="D2260"/>
      <c r="E2260"/>
      <c r="F2260"/>
    </row>
    <row r="2261" spans="1:6" ht="15" x14ac:dyDescent="0.25">
      <c r="A2261"/>
      <c r="B2261"/>
      <c r="C2261"/>
      <c r="D2261"/>
      <c r="E2261"/>
      <c r="F2261"/>
    </row>
    <row r="2262" spans="1:6" ht="15" x14ac:dyDescent="0.25">
      <c r="A2262"/>
      <c r="B2262"/>
      <c r="C2262"/>
      <c r="D2262"/>
      <c r="E2262"/>
      <c r="F2262"/>
    </row>
    <row r="2263" spans="1:6" ht="15" x14ac:dyDescent="0.25">
      <c r="A2263"/>
      <c r="B2263"/>
      <c r="C2263"/>
      <c r="D2263"/>
      <c r="E2263"/>
      <c r="F2263"/>
    </row>
    <row r="2264" spans="1:6" ht="15" x14ac:dyDescent="0.25">
      <c r="A2264"/>
      <c r="B2264"/>
      <c r="C2264"/>
      <c r="D2264"/>
      <c r="E2264"/>
      <c r="F2264"/>
    </row>
    <row r="2265" spans="1:6" ht="15" x14ac:dyDescent="0.25">
      <c r="A2265"/>
      <c r="B2265"/>
      <c r="C2265"/>
      <c r="D2265"/>
      <c r="E2265"/>
      <c r="F2265"/>
    </row>
    <row r="2266" spans="1:6" ht="15" x14ac:dyDescent="0.25">
      <c r="A2266"/>
      <c r="B2266"/>
      <c r="C2266"/>
      <c r="D2266"/>
      <c r="E2266"/>
      <c r="F2266"/>
    </row>
    <row r="2267" spans="1:6" ht="15" x14ac:dyDescent="0.25">
      <c r="A2267"/>
      <c r="B2267"/>
      <c r="C2267"/>
      <c r="D2267"/>
      <c r="E2267"/>
      <c r="F2267"/>
    </row>
    <row r="2268" spans="1:6" ht="15" x14ac:dyDescent="0.25">
      <c r="A2268"/>
      <c r="B2268"/>
      <c r="C2268"/>
      <c r="D2268"/>
      <c r="E2268"/>
      <c r="F2268"/>
    </row>
    <row r="2269" spans="1:6" ht="15" x14ac:dyDescent="0.25">
      <c r="A2269"/>
      <c r="B2269"/>
      <c r="C2269"/>
      <c r="D2269"/>
      <c r="E2269"/>
      <c r="F2269"/>
    </row>
    <row r="2270" spans="1:6" ht="15" x14ac:dyDescent="0.25">
      <c r="A2270"/>
      <c r="B2270"/>
      <c r="C2270"/>
      <c r="D2270"/>
      <c r="E2270"/>
      <c r="F2270"/>
    </row>
    <row r="2271" spans="1:6" ht="15" x14ac:dyDescent="0.25">
      <c r="A2271"/>
      <c r="B2271"/>
      <c r="C2271"/>
      <c r="D2271"/>
      <c r="E2271"/>
      <c r="F2271"/>
    </row>
    <row r="2272" spans="1:6" ht="15" x14ac:dyDescent="0.25">
      <c r="A2272"/>
      <c r="B2272"/>
      <c r="C2272"/>
      <c r="D2272"/>
      <c r="E2272"/>
      <c r="F2272"/>
    </row>
    <row r="2273" spans="1:6" ht="15" x14ac:dyDescent="0.25">
      <c r="A2273"/>
      <c r="B2273"/>
      <c r="C2273"/>
      <c r="D2273"/>
      <c r="E2273"/>
      <c r="F2273"/>
    </row>
    <row r="2274" spans="1:6" ht="15" x14ac:dyDescent="0.25">
      <c r="A2274"/>
      <c r="B2274"/>
      <c r="C2274"/>
      <c r="D2274"/>
      <c r="E2274"/>
      <c r="F2274"/>
    </row>
    <row r="2275" spans="1:6" ht="15" x14ac:dyDescent="0.25">
      <c r="A2275"/>
      <c r="B2275"/>
      <c r="C2275"/>
      <c r="D2275"/>
      <c r="E2275"/>
      <c r="F2275"/>
    </row>
    <row r="2276" spans="1:6" ht="15" x14ac:dyDescent="0.25">
      <c r="A2276"/>
      <c r="B2276"/>
      <c r="C2276"/>
      <c r="D2276"/>
      <c r="E2276"/>
      <c r="F2276"/>
    </row>
    <row r="2277" spans="1:6" ht="15" x14ac:dyDescent="0.25">
      <c r="A2277"/>
      <c r="B2277"/>
      <c r="C2277"/>
      <c r="D2277"/>
      <c r="E2277"/>
      <c r="F2277"/>
    </row>
    <row r="2278" spans="1:6" ht="15" x14ac:dyDescent="0.25">
      <c r="A2278"/>
      <c r="B2278"/>
      <c r="C2278"/>
      <c r="D2278"/>
      <c r="E2278"/>
      <c r="F2278"/>
    </row>
    <row r="2279" spans="1:6" ht="15" x14ac:dyDescent="0.25">
      <c r="A2279"/>
      <c r="B2279"/>
      <c r="C2279"/>
      <c r="D2279"/>
      <c r="E2279"/>
      <c r="F2279"/>
    </row>
    <row r="2280" spans="1:6" ht="15" x14ac:dyDescent="0.25">
      <c r="A2280"/>
      <c r="B2280"/>
      <c r="C2280"/>
      <c r="D2280"/>
      <c r="E2280"/>
      <c r="F2280"/>
    </row>
    <row r="2281" spans="1:6" ht="15" x14ac:dyDescent="0.25">
      <c r="A2281"/>
      <c r="B2281"/>
      <c r="C2281"/>
      <c r="D2281"/>
      <c r="E2281"/>
      <c r="F2281"/>
    </row>
    <row r="2282" spans="1:6" ht="15" x14ac:dyDescent="0.25">
      <c r="A2282"/>
      <c r="B2282"/>
      <c r="C2282"/>
      <c r="D2282"/>
      <c r="E2282"/>
      <c r="F2282"/>
    </row>
    <row r="2283" spans="1:6" ht="15" x14ac:dyDescent="0.25">
      <c r="A2283"/>
      <c r="B2283"/>
      <c r="C2283"/>
      <c r="D2283"/>
      <c r="E2283"/>
      <c r="F2283"/>
    </row>
    <row r="2284" spans="1:6" ht="15" x14ac:dyDescent="0.25">
      <c r="A2284"/>
      <c r="B2284"/>
      <c r="C2284"/>
      <c r="D2284"/>
      <c r="E2284"/>
      <c r="F2284"/>
    </row>
    <row r="2285" spans="1:6" ht="15" x14ac:dyDescent="0.25">
      <c r="A2285"/>
      <c r="B2285"/>
      <c r="C2285"/>
      <c r="D2285"/>
      <c r="E2285"/>
      <c r="F2285"/>
    </row>
    <row r="2286" spans="1:6" ht="15" x14ac:dyDescent="0.25">
      <c r="A2286"/>
      <c r="B2286"/>
      <c r="C2286"/>
      <c r="D2286"/>
      <c r="E2286"/>
      <c r="F2286"/>
    </row>
    <row r="2287" spans="1:6" ht="15" x14ac:dyDescent="0.25">
      <c r="A2287"/>
      <c r="B2287"/>
      <c r="C2287"/>
      <c r="D2287"/>
      <c r="E2287"/>
      <c r="F2287"/>
    </row>
    <row r="2288" spans="1:6" ht="15" x14ac:dyDescent="0.25">
      <c r="A2288"/>
      <c r="B2288"/>
      <c r="C2288"/>
      <c r="D2288"/>
      <c r="E2288"/>
      <c r="F2288"/>
    </row>
    <row r="2289" spans="1:6" ht="15" x14ac:dyDescent="0.25">
      <c r="A2289"/>
      <c r="B2289"/>
      <c r="C2289"/>
      <c r="D2289"/>
      <c r="E2289"/>
      <c r="F2289"/>
    </row>
    <row r="2290" spans="1:6" ht="15" x14ac:dyDescent="0.25">
      <c r="A2290"/>
      <c r="B2290"/>
      <c r="C2290"/>
      <c r="D2290"/>
      <c r="E2290"/>
      <c r="F2290"/>
    </row>
    <row r="2291" spans="1:6" ht="15" x14ac:dyDescent="0.25">
      <c r="A2291"/>
      <c r="B2291"/>
      <c r="C2291"/>
      <c r="D2291"/>
      <c r="E2291"/>
      <c r="F2291"/>
    </row>
    <row r="2292" spans="1:6" ht="15" x14ac:dyDescent="0.25">
      <c r="A2292"/>
      <c r="B2292"/>
      <c r="C2292"/>
      <c r="D2292"/>
      <c r="E2292"/>
      <c r="F2292"/>
    </row>
    <row r="2293" spans="1:6" ht="15" x14ac:dyDescent="0.25">
      <c r="A2293"/>
      <c r="B2293"/>
      <c r="C2293"/>
      <c r="D2293"/>
      <c r="E2293"/>
      <c r="F2293"/>
    </row>
    <row r="2294" spans="1:6" ht="15" x14ac:dyDescent="0.25">
      <c r="A2294"/>
      <c r="B2294"/>
      <c r="C2294"/>
      <c r="D2294"/>
      <c r="E2294"/>
      <c r="F2294"/>
    </row>
    <row r="2295" spans="1:6" ht="15" x14ac:dyDescent="0.25">
      <c r="A2295"/>
      <c r="B2295"/>
      <c r="C2295"/>
      <c r="D2295"/>
      <c r="E2295"/>
      <c r="F2295"/>
    </row>
    <row r="2296" spans="1:6" ht="15" x14ac:dyDescent="0.25">
      <c r="A2296"/>
      <c r="B2296"/>
      <c r="C2296"/>
      <c r="D2296"/>
      <c r="E2296"/>
      <c r="F2296"/>
    </row>
    <row r="2297" spans="1:6" ht="15" x14ac:dyDescent="0.25">
      <c r="A2297"/>
      <c r="B2297"/>
      <c r="C2297"/>
      <c r="D2297"/>
      <c r="E2297"/>
      <c r="F2297"/>
    </row>
    <row r="2298" spans="1:6" ht="15" x14ac:dyDescent="0.25">
      <c r="A2298"/>
      <c r="B2298"/>
      <c r="C2298"/>
      <c r="D2298"/>
      <c r="E2298"/>
      <c r="F2298"/>
    </row>
    <row r="2299" spans="1:6" ht="15" x14ac:dyDescent="0.25">
      <c r="A2299"/>
      <c r="B2299"/>
      <c r="C2299"/>
      <c r="D2299"/>
      <c r="E2299"/>
      <c r="F2299"/>
    </row>
    <row r="2300" spans="1:6" ht="15" x14ac:dyDescent="0.25">
      <c r="A2300"/>
      <c r="B2300"/>
      <c r="C2300"/>
      <c r="D2300"/>
      <c r="E2300"/>
      <c r="F2300"/>
    </row>
    <row r="2301" spans="1:6" ht="15" x14ac:dyDescent="0.25">
      <c r="A2301"/>
      <c r="B2301"/>
      <c r="C2301"/>
      <c r="D2301"/>
      <c r="E2301"/>
      <c r="F2301"/>
    </row>
    <row r="2302" spans="1:6" ht="15" x14ac:dyDescent="0.25">
      <c r="A2302"/>
      <c r="B2302"/>
      <c r="C2302"/>
      <c r="D2302"/>
      <c r="E2302"/>
      <c r="F2302"/>
    </row>
    <row r="2303" spans="1:6" ht="15" x14ac:dyDescent="0.25">
      <c r="A2303"/>
      <c r="B2303"/>
      <c r="C2303"/>
      <c r="D2303"/>
      <c r="E2303"/>
      <c r="F2303"/>
    </row>
    <row r="2304" spans="1:6" ht="15" x14ac:dyDescent="0.25">
      <c r="A2304"/>
      <c r="B2304"/>
      <c r="C2304"/>
      <c r="D2304"/>
      <c r="E2304"/>
      <c r="F2304"/>
    </row>
    <row r="2305" spans="1:6" ht="15" x14ac:dyDescent="0.25">
      <c r="A2305"/>
      <c r="B2305"/>
      <c r="C2305"/>
      <c r="D2305"/>
      <c r="E2305"/>
      <c r="F2305"/>
    </row>
    <row r="2306" spans="1:6" ht="15" x14ac:dyDescent="0.25">
      <c r="A2306"/>
      <c r="B2306"/>
      <c r="C2306"/>
      <c r="D2306"/>
      <c r="E2306"/>
      <c r="F2306"/>
    </row>
    <row r="2307" spans="1:6" ht="15" x14ac:dyDescent="0.25">
      <c r="A2307"/>
      <c r="B2307"/>
      <c r="C2307"/>
      <c r="D2307"/>
      <c r="E2307"/>
      <c r="F2307"/>
    </row>
    <row r="2308" spans="1:6" ht="15" x14ac:dyDescent="0.25">
      <c r="A2308"/>
      <c r="B2308"/>
      <c r="C2308"/>
      <c r="D2308"/>
      <c r="E2308"/>
      <c r="F2308"/>
    </row>
    <row r="2309" spans="1:6" ht="15" x14ac:dyDescent="0.25">
      <c r="A2309"/>
      <c r="B2309"/>
      <c r="C2309"/>
      <c r="D2309"/>
      <c r="E2309"/>
      <c r="F2309"/>
    </row>
    <row r="2310" spans="1:6" ht="15" x14ac:dyDescent="0.25">
      <c r="A2310"/>
      <c r="B2310"/>
      <c r="C2310"/>
      <c r="D2310"/>
      <c r="E2310"/>
      <c r="F2310"/>
    </row>
    <row r="2311" spans="1:6" ht="15" x14ac:dyDescent="0.25">
      <c r="A2311"/>
      <c r="B2311"/>
      <c r="C2311"/>
      <c r="D2311"/>
      <c r="E2311"/>
      <c r="F2311"/>
    </row>
    <row r="2312" spans="1:6" ht="15" x14ac:dyDescent="0.25">
      <c r="A2312"/>
      <c r="B2312"/>
      <c r="C2312"/>
      <c r="D2312"/>
      <c r="E2312"/>
      <c r="F2312"/>
    </row>
    <row r="2313" spans="1:6" ht="15" x14ac:dyDescent="0.25">
      <c r="A2313"/>
      <c r="B2313"/>
      <c r="C2313"/>
      <c r="D2313"/>
      <c r="E2313"/>
      <c r="F2313"/>
    </row>
    <row r="2314" spans="1:6" ht="15" x14ac:dyDescent="0.25">
      <c r="A2314"/>
      <c r="B2314"/>
      <c r="C2314"/>
      <c r="D2314"/>
      <c r="E2314"/>
      <c r="F2314"/>
    </row>
    <row r="2315" spans="1:6" ht="15" x14ac:dyDescent="0.25">
      <c r="A2315"/>
      <c r="B2315"/>
      <c r="C2315"/>
      <c r="D2315"/>
      <c r="E2315"/>
      <c r="F2315"/>
    </row>
    <row r="2316" spans="1:6" ht="15" x14ac:dyDescent="0.25">
      <c r="A2316"/>
      <c r="B2316"/>
      <c r="C2316"/>
      <c r="D2316"/>
      <c r="E2316"/>
      <c r="F2316"/>
    </row>
    <row r="2317" spans="1:6" ht="15" x14ac:dyDescent="0.25">
      <c r="A2317"/>
      <c r="B2317"/>
      <c r="C2317"/>
      <c r="D2317"/>
      <c r="E2317"/>
      <c r="F2317"/>
    </row>
    <row r="2318" spans="1:6" ht="15" x14ac:dyDescent="0.25">
      <c r="A2318"/>
      <c r="B2318"/>
      <c r="C2318"/>
      <c r="D2318"/>
      <c r="E2318"/>
      <c r="F2318"/>
    </row>
    <row r="2319" spans="1:6" ht="15" x14ac:dyDescent="0.25">
      <c r="A2319"/>
      <c r="B2319"/>
      <c r="C2319"/>
      <c r="D2319"/>
      <c r="E2319"/>
      <c r="F2319"/>
    </row>
    <row r="2320" spans="1:6" ht="15" x14ac:dyDescent="0.25">
      <c r="A2320"/>
      <c r="B2320"/>
      <c r="C2320"/>
      <c r="D2320"/>
      <c r="E2320"/>
      <c r="F2320"/>
    </row>
    <row r="2321" spans="1:6" ht="15" x14ac:dyDescent="0.25">
      <c r="A2321"/>
      <c r="B2321"/>
      <c r="C2321"/>
      <c r="D2321"/>
      <c r="E2321"/>
      <c r="F2321"/>
    </row>
    <row r="2322" spans="1:6" ht="15" x14ac:dyDescent="0.25">
      <c r="A2322"/>
      <c r="B2322"/>
      <c r="C2322"/>
      <c r="D2322"/>
      <c r="E2322"/>
      <c r="F2322"/>
    </row>
    <row r="2323" spans="1:6" ht="15" x14ac:dyDescent="0.25">
      <c r="A2323"/>
      <c r="B2323"/>
      <c r="C2323"/>
      <c r="D2323"/>
      <c r="E2323"/>
      <c r="F2323"/>
    </row>
    <row r="2324" spans="1:6" ht="15" x14ac:dyDescent="0.25">
      <c r="A2324"/>
      <c r="B2324"/>
      <c r="C2324"/>
      <c r="D2324"/>
      <c r="E2324"/>
      <c r="F2324"/>
    </row>
    <row r="2325" spans="1:6" ht="15" x14ac:dyDescent="0.25">
      <c r="A2325"/>
      <c r="B2325"/>
      <c r="C2325"/>
      <c r="D2325"/>
      <c r="E2325"/>
      <c r="F2325"/>
    </row>
    <row r="2326" spans="1:6" ht="15" x14ac:dyDescent="0.25">
      <c r="A2326"/>
      <c r="B2326"/>
      <c r="C2326"/>
      <c r="D2326"/>
      <c r="E2326"/>
      <c r="F2326"/>
    </row>
    <row r="2327" spans="1:6" ht="15" x14ac:dyDescent="0.25">
      <c r="A2327"/>
      <c r="B2327"/>
      <c r="C2327"/>
      <c r="D2327"/>
      <c r="E2327"/>
      <c r="F2327"/>
    </row>
    <row r="2328" spans="1:6" ht="15" x14ac:dyDescent="0.25">
      <c r="A2328"/>
      <c r="B2328"/>
      <c r="C2328"/>
      <c r="D2328"/>
      <c r="E2328"/>
      <c r="F2328"/>
    </row>
    <row r="2329" spans="1:6" ht="15" x14ac:dyDescent="0.25">
      <c r="A2329"/>
      <c r="B2329"/>
      <c r="C2329"/>
      <c r="D2329"/>
      <c r="E2329"/>
      <c r="F2329"/>
    </row>
    <row r="2330" spans="1:6" ht="15" x14ac:dyDescent="0.25">
      <c r="A2330"/>
      <c r="B2330"/>
      <c r="C2330"/>
      <c r="D2330"/>
      <c r="E2330"/>
      <c r="F2330"/>
    </row>
    <row r="2331" spans="1:6" ht="15" x14ac:dyDescent="0.25">
      <c r="A2331"/>
      <c r="B2331"/>
      <c r="C2331"/>
      <c r="D2331"/>
      <c r="E2331"/>
      <c r="F2331"/>
    </row>
    <row r="2332" spans="1:6" ht="15" x14ac:dyDescent="0.25">
      <c r="A2332"/>
      <c r="B2332"/>
      <c r="C2332"/>
      <c r="D2332"/>
      <c r="E2332"/>
      <c r="F2332"/>
    </row>
    <row r="2333" spans="1:6" ht="15" x14ac:dyDescent="0.25">
      <c r="A2333"/>
      <c r="B2333"/>
      <c r="C2333"/>
      <c r="D2333"/>
      <c r="E2333"/>
      <c r="F2333"/>
    </row>
    <row r="2334" spans="1:6" ht="15" x14ac:dyDescent="0.25">
      <c r="A2334"/>
      <c r="B2334"/>
      <c r="C2334"/>
      <c r="D2334"/>
      <c r="E2334"/>
      <c r="F2334"/>
    </row>
    <row r="2335" spans="1:6" ht="15" x14ac:dyDescent="0.25">
      <c r="A2335"/>
      <c r="B2335"/>
      <c r="C2335"/>
      <c r="D2335"/>
      <c r="E2335"/>
      <c r="F2335"/>
    </row>
    <row r="2336" spans="1:6" ht="15" x14ac:dyDescent="0.25">
      <c r="A2336"/>
      <c r="B2336"/>
      <c r="C2336"/>
      <c r="D2336"/>
      <c r="E2336"/>
      <c r="F2336"/>
    </row>
    <row r="2337" spans="1:6" ht="15" x14ac:dyDescent="0.25">
      <c r="A2337"/>
      <c r="B2337"/>
      <c r="C2337"/>
      <c r="D2337"/>
      <c r="E2337"/>
      <c r="F2337"/>
    </row>
    <row r="2338" spans="1:6" ht="15" x14ac:dyDescent="0.25">
      <c r="A2338"/>
      <c r="B2338"/>
      <c r="C2338"/>
      <c r="D2338"/>
      <c r="E2338"/>
      <c r="F2338"/>
    </row>
    <row r="2339" spans="1:6" ht="15" x14ac:dyDescent="0.25">
      <c r="A2339"/>
      <c r="B2339"/>
      <c r="C2339"/>
      <c r="D2339"/>
      <c r="E2339"/>
      <c r="F2339"/>
    </row>
    <row r="2340" spans="1:6" ht="15" x14ac:dyDescent="0.25">
      <c r="A2340"/>
      <c r="B2340"/>
      <c r="C2340"/>
      <c r="D2340"/>
      <c r="E2340"/>
      <c r="F2340"/>
    </row>
    <row r="2341" spans="1:6" ht="15" x14ac:dyDescent="0.25">
      <c r="A2341"/>
      <c r="B2341"/>
      <c r="C2341"/>
      <c r="D2341"/>
      <c r="E2341"/>
      <c r="F2341"/>
    </row>
    <row r="2342" spans="1:6" ht="15" x14ac:dyDescent="0.25">
      <c r="A2342"/>
      <c r="B2342"/>
      <c r="C2342"/>
      <c r="D2342"/>
      <c r="E2342"/>
      <c r="F2342"/>
    </row>
    <row r="2343" spans="1:6" ht="15" x14ac:dyDescent="0.25">
      <c r="A2343"/>
      <c r="B2343"/>
      <c r="C2343"/>
      <c r="D2343"/>
      <c r="E2343"/>
      <c r="F2343"/>
    </row>
    <row r="2344" spans="1:6" ht="15" x14ac:dyDescent="0.25">
      <c r="A2344"/>
      <c r="B2344"/>
      <c r="C2344"/>
      <c r="D2344"/>
      <c r="E2344"/>
      <c r="F2344"/>
    </row>
    <row r="2345" spans="1:6" ht="15" x14ac:dyDescent="0.25">
      <c r="A2345"/>
      <c r="B2345"/>
      <c r="C2345"/>
      <c r="D2345"/>
      <c r="E2345"/>
      <c r="F2345"/>
    </row>
    <row r="2346" spans="1:6" ht="15" x14ac:dyDescent="0.25">
      <c r="A2346"/>
      <c r="B2346"/>
      <c r="C2346"/>
      <c r="D2346"/>
      <c r="E2346"/>
      <c r="F2346"/>
    </row>
    <row r="2347" spans="1:6" ht="15" x14ac:dyDescent="0.25">
      <c r="A2347"/>
      <c r="B2347"/>
      <c r="C2347"/>
      <c r="D2347"/>
      <c r="E2347"/>
      <c r="F2347"/>
    </row>
    <row r="2348" spans="1:6" ht="15" x14ac:dyDescent="0.25">
      <c r="A2348"/>
      <c r="B2348"/>
      <c r="C2348"/>
      <c r="D2348"/>
      <c r="E2348"/>
      <c r="F2348"/>
    </row>
    <row r="2349" spans="1:6" ht="15" x14ac:dyDescent="0.25">
      <c r="A2349"/>
      <c r="B2349"/>
      <c r="C2349"/>
      <c r="D2349"/>
      <c r="E2349"/>
      <c r="F2349"/>
    </row>
    <row r="2350" spans="1:6" ht="15" x14ac:dyDescent="0.25">
      <c r="A2350"/>
      <c r="B2350"/>
      <c r="C2350"/>
      <c r="D2350"/>
      <c r="E2350"/>
      <c r="F2350"/>
    </row>
    <row r="2351" spans="1:6" ht="15" x14ac:dyDescent="0.25">
      <c r="A2351"/>
      <c r="B2351"/>
      <c r="C2351"/>
      <c r="D2351"/>
      <c r="E2351"/>
      <c r="F2351"/>
    </row>
    <row r="2352" spans="1:6" ht="15" x14ac:dyDescent="0.25">
      <c r="A2352"/>
      <c r="B2352"/>
      <c r="C2352"/>
      <c r="D2352"/>
      <c r="E2352"/>
      <c r="F2352"/>
    </row>
    <row r="2353" spans="1:6" ht="15" x14ac:dyDescent="0.25">
      <c r="A2353"/>
      <c r="B2353"/>
      <c r="C2353"/>
      <c r="D2353"/>
      <c r="E2353"/>
      <c r="F2353"/>
    </row>
    <row r="2354" spans="1:6" ht="15" x14ac:dyDescent="0.25">
      <c r="A2354"/>
      <c r="B2354"/>
      <c r="C2354"/>
      <c r="D2354"/>
      <c r="E2354"/>
      <c r="F2354"/>
    </row>
    <row r="2355" spans="1:6" ht="15" x14ac:dyDescent="0.25">
      <c r="A2355"/>
      <c r="B2355"/>
      <c r="C2355"/>
      <c r="D2355"/>
      <c r="E2355"/>
      <c r="F2355"/>
    </row>
    <row r="2356" spans="1:6" ht="15" x14ac:dyDescent="0.25">
      <c r="A2356"/>
      <c r="B2356"/>
      <c r="C2356"/>
      <c r="D2356"/>
      <c r="E2356"/>
      <c r="F2356"/>
    </row>
    <row r="2357" spans="1:6" ht="15" x14ac:dyDescent="0.25">
      <c r="A2357"/>
      <c r="B2357"/>
      <c r="C2357"/>
      <c r="D2357"/>
      <c r="E2357"/>
      <c r="F2357"/>
    </row>
    <row r="2358" spans="1:6" ht="15" x14ac:dyDescent="0.25">
      <c r="A2358"/>
      <c r="B2358"/>
      <c r="C2358"/>
      <c r="D2358"/>
      <c r="E2358"/>
      <c r="F2358"/>
    </row>
    <row r="2359" spans="1:6" ht="15" x14ac:dyDescent="0.25">
      <c r="A2359"/>
      <c r="B2359"/>
      <c r="C2359"/>
      <c r="D2359"/>
      <c r="E2359"/>
      <c r="F2359"/>
    </row>
    <row r="2360" spans="1:6" ht="15" x14ac:dyDescent="0.25">
      <c r="A2360"/>
      <c r="B2360"/>
      <c r="C2360"/>
      <c r="D2360"/>
      <c r="E2360"/>
      <c r="F2360"/>
    </row>
    <row r="2361" spans="1:6" ht="15" x14ac:dyDescent="0.25">
      <c r="A2361"/>
      <c r="B2361"/>
      <c r="C2361"/>
      <c r="D2361"/>
      <c r="E2361"/>
      <c r="F2361"/>
    </row>
    <row r="2362" spans="1:6" ht="15" x14ac:dyDescent="0.25">
      <c r="A2362"/>
      <c r="B2362"/>
      <c r="C2362"/>
      <c r="D2362"/>
      <c r="E2362"/>
      <c r="F2362"/>
    </row>
    <row r="2363" spans="1:6" ht="15" x14ac:dyDescent="0.25">
      <c r="A2363"/>
      <c r="B2363"/>
      <c r="C2363"/>
      <c r="D2363"/>
      <c r="E2363"/>
      <c r="F2363"/>
    </row>
    <row r="2364" spans="1:6" ht="15" x14ac:dyDescent="0.25">
      <c r="A2364"/>
      <c r="B2364"/>
      <c r="C2364"/>
      <c r="D2364"/>
      <c r="E2364"/>
      <c r="F2364"/>
    </row>
    <row r="2365" spans="1:6" ht="15" x14ac:dyDescent="0.25">
      <c r="A2365"/>
      <c r="B2365"/>
      <c r="C2365"/>
      <c r="D2365"/>
      <c r="E2365"/>
      <c r="F2365"/>
    </row>
    <row r="2366" spans="1:6" ht="15" x14ac:dyDescent="0.25">
      <c r="A2366"/>
      <c r="B2366"/>
      <c r="C2366"/>
      <c r="D2366"/>
      <c r="E2366"/>
      <c r="F2366"/>
    </row>
    <row r="2367" spans="1:6" ht="15" x14ac:dyDescent="0.25">
      <c r="A2367"/>
      <c r="B2367"/>
      <c r="C2367"/>
      <c r="D2367"/>
      <c r="E2367"/>
      <c r="F2367"/>
    </row>
    <row r="2368" spans="1:6" ht="15" x14ac:dyDescent="0.25">
      <c r="A2368"/>
      <c r="B2368"/>
      <c r="C2368"/>
      <c r="D2368"/>
      <c r="E2368"/>
      <c r="F2368"/>
    </row>
    <row r="2369" spans="1:6" ht="15" x14ac:dyDescent="0.25">
      <c r="A2369"/>
      <c r="B2369"/>
      <c r="C2369"/>
      <c r="D2369"/>
      <c r="E2369"/>
      <c r="F2369"/>
    </row>
    <row r="2370" spans="1:6" ht="15" x14ac:dyDescent="0.25">
      <c r="A2370"/>
      <c r="B2370"/>
      <c r="C2370"/>
      <c r="D2370"/>
      <c r="E2370"/>
      <c r="F2370"/>
    </row>
    <row r="2371" spans="1:6" ht="15" x14ac:dyDescent="0.25">
      <c r="A2371"/>
      <c r="B2371"/>
      <c r="C2371"/>
      <c r="D2371"/>
      <c r="E2371"/>
      <c r="F2371"/>
    </row>
    <row r="2372" spans="1:6" ht="15" x14ac:dyDescent="0.25">
      <c r="A2372"/>
      <c r="B2372"/>
      <c r="C2372"/>
      <c r="D2372"/>
      <c r="E2372"/>
      <c r="F2372"/>
    </row>
    <row r="2373" spans="1:6" ht="15" x14ac:dyDescent="0.25">
      <c r="A2373"/>
      <c r="B2373"/>
      <c r="C2373"/>
      <c r="D2373"/>
      <c r="E2373"/>
      <c r="F2373"/>
    </row>
    <row r="2374" spans="1:6" ht="15" x14ac:dyDescent="0.25">
      <c r="A2374"/>
      <c r="B2374"/>
      <c r="C2374"/>
      <c r="D2374"/>
      <c r="E2374"/>
      <c r="F2374"/>
    </row>
    <row r="2375" spans="1:6" ht="15" x14ac:dyDescent="0.25">
      <c r="A2375"/>
      <c r="B2375"/>
      <c r="C2375"/>
      <c r="D2375"/>
      <c r="E2375"/>
      <c r="F2375"/>
    </row>
    <row r="2376" spans="1:6" ht="15" x14ac:dyDescent="0.25">
      <c r="A2376"/>
      <c r="B2376"/>
      <c r="C2376"/>
      <c r="D2376"/>
      <c r="E2376"/>
      <c r="F2376"/>
    </row>
    <row r="2377" spans="1:6" ht="15" x14ac:dyDescent="0.25">
      <c r="A2377"/>
      <c r="B2377"/>
      <c r="C2377"/>
      <c r="D2377"/>
      <c r="E2377"/>
      <c r="F2377"/>
    </row>
    <row r="2378" spans="1:6" ht="15" x14ac:dyDescent="0.25">
      <c r="A2378"/>
      <c r="B2378"/>
      <c r="C2378"/>
      <c r="D2378"/>
      <c r="E2378"/>
      <c r="F2378"/>
    </row>
    <row r="2379" spans="1:6" ht="15" x14ac:dyDescent="0.25">
      <c r="A2379"/>
      <c r="B2379"/>
      <c r="C2379"/>
      <c r="D2379"/>
      <c r="E2379"/>
      <c r="F2379"/>
    </row>
    <row r="2380" spans="1:6" ht="15" x14ac:dyDescent="0.25">
      <c r="A2380"/>
      <c r="B2380"/>
      <c r="C2380"/>
      <c r="D2380"/>
      <c r="E2380"/>
      <c r="F2380"/>
    </row>
    <row r="2381" spans="1:6" ht="15" x14ac:dyDescent="0.25">
      <c r="A2381"/>
      <c r="B2381"/>
      <c r="C2381"/>
      <c r="D2381"/>
      <c r="E2381"/>
      <c r="F2381"/>
    </row>
    <row r="2382" spans="1:6" ht="15" x14ac:dyDescent="0.25">
      <c r="A2382"/>
      <c r="B2382"/>
      <c r="C2382"/>
      <c r="D2382"/>
      <c r="E2382"/>
      <c r="F2382"/>
    </row>
    <row r="2383" spans="1:6" ht="15" x14ac:dyDescent="0.25">
      <c r="A2383"/>
      <c r="B2383"/>
      <c r="C2383"/>
      <c r="D2383"/>
      <c r="E2383"/>
      <c r="F2383"/>
    </row>
    <row r="2384" spans="1:6" ht="15" x14ac:dyDescent="0.25">
      <c r="A2384"/>
      <c r="B2384"/>
      <c r="C2384"/>
      <c r="D2384"/>
      <c r="E2384"/>
      <c r="F2384"/>
    </row>
    <row r="2385" spans="1:6" ht="15" x14ac:dyDescent="0.25">
      <c r="A2385"/>
      <c r="B2385"/>
      <c r="C2385"/>
      <c r="D2385"/>
      <c r="E2385"/>
      <c r="F2385"/>
    </row>
    <row r="2386" spans="1:6" ht="15" x14ac:dyDescent="0.25">
      <c r="A2386"/>
      <c r="B2386"/>
      <c r="C2386"/>
      <c r="D2386"/>
      <c r="E2386"/>
      <c r="F2386"/>
    </row>
    <row r="2387" spans="1:6" ht="15" x14ac:dyDescent="0.25">
      <c r="A2387"/>
      <c r="B2387"/>
      <c r="C2387"/>
      <c r="D2387"/>
      <c r="E2387"/>
      <c r="F2387"/>
    </row>
    <row r="2388" spans="1:6" ht="15" x14ac:dyDescent="0.25">
      <c r="A2388"/>
      <c r="B2388"/>
      <c r="C2388"/>
      <c r="D2388"/>
      <c r="E2388"/>
      <c r="F2388"/>
    </row>
    <row r="2389" spans="1:6" ht="15" x14ac:dyDescent="0.25">
      <c r="A2389"/>
      <c r="B2389"/>
      <c r="C2389"/>
      <c r="D2389"/>
      <c r="E2389"/>
      <c r="F2389"/>
    </row>
    <row r="2390" spans="1:6" ht="15" x14ac:dyDescent="0.25">
      <c r="A2390"/>
      <c r="B2390"/>
      <c r="C2390"/>
      <c r="D2390"/>
      <c r="E2390"/>
      <c r="F2390"/>
    </row>
    <row r="2391" spans="1:6" ht="15" x14ac:dyDescent="0.25">
      <c r="A2391"/>
      <c r="B2391"/>
      <c r="C2391"/>
      <c r="D2391"/>
      <c r="E2391"/>
      <c r="F2391"/>
    </row>
    <row r="2392" spans="1:6" ht="15" x14ac:dyDescent="0.25">
      <c r="A2392"/>
      <c r="B2392"/>
      <c r="C2392"/>
      <c r="D2392"/>
      <c r="E2392"/>
      <c r="F2392"/>
    </row>
    <row r="2393" spans="1:6" ht="15" x14ac:dyDescent="0.25">
      <c r="A2393"/>
      <c r="B2393"/>
      <c r="C2393"/>
      <c r="D2393"/>
      <c r="E2393"/>
      <c r="F2393"/>
    </row>
    <row r="2394" spans="1:6" ht="15" x14ac:dyDescent="0.25">
      <c r="A2394"/>
      <c r="B2394"/>
      <c r="C2394"/>
      <c r="D2394"/>
      <c r="E2394"/>
      <c r="F2394"/>
    </row>
    <row r="2395" spans="1:6" ht="15" x14ac:dyDescent="0.25">
      <c r="A2395"/>
      <c r="B2395"/>
      <c r="C2395"/>
      <c r="D2395"/>
      <c r="E2395"/>
      <c r="F2395"/>
    </row>
    <row r="2396" spans="1:6" ht="15" x14ac:dyDescent="0.25">
      <c r="A2396"/>
      <c r="B2396"/>
      <c r="C2396"/>
      <c r="D2396"/>
      <c r="E2396"/>
      <c r="F2396"/>
    </row>
    <row r="2397" spans="1:6" ht="15" x14ac:dyDescent="0.25">
      <c r="A2397"/>
      <c r="B2397"/>
      <c r="C2397"/>
      <c r="D2397"/>
      <c r="E2397"/>
      <c r="F2397"/>
    </row>
    <row r="2398" spans="1:6" ht="15" x14ac:dyDescent="0.25">
      <c r="A2398"/>
      <c r="B2398"/>
      <c r="C2398"/>
      <c r="D2398"/>
      <c r="E2398"/>
      <c r="F2398"/>
    </row>
    <row r="2399" spans="1:6" ht="15" x14ac:dyDescent="0.25">
      <c r="A2399"/>
      <c r="B2399"/>
      <c r="C2399"/>
      <c r="D2399"/>
      <c r="E2399"/>
      <c r="F2399"/>
    </row>
    <row r="2400" spans="1:6" ht="15" x14ac:dyDescent="0.25">
      <c r="A2400"/>
      <c r="B2400"/>
      <c r="C2400"/>
      <c r="D2400"/>
      <c r="E2400"/>
      <c r="F2400"/>
    </row>
    <row r="2401" spans="1:6" ht="15" x14ac:dyDescent="0.25">
      <c r="A2401"/>
      <c r="B2401"/>
      <c r="C2401"/>
      <c r="D2401"/>
      <c r="E2401"/>
      <c r="F2401"/>
    </row>
    <row r="2402" spans="1:6" ht="15" x14ac:dyDescent="0.25">
      <c r="A2402"/>
      <c r="B2402"/>
      <c r="C2402"/>
      <c r="D2402"/>
      <c r="E2402"/>
      <c r="F2402"/>
    </row>
    <row r="2403" spans="1:6" ht="15" x14ac:dyDescent="0.25">
      <c r="A2403"/>
      <c r="B2403"/>
      <c r="C2403"/>
      <c r="D2403"/>
      <c r="E2403"/>
      <c r="F2403"/>
    </row>
    <row r="2404" spans="1:6" ht="15" x14ac:dyDescent="0.25">
      <c r="A2404"/>
      <c r="B2404"/>
      <c r="C2404"/>
      <c r="D2404"/>
      <c r="E2404"/>
      <c r="F2404"/>
    </row>
    <row r="2405" spans="1:6" ht="15" x14ac:dyDescent="0.25">
      <c r="A2405"/>
      <c r="B2405"/>
      <c r="C2405"/>
      <c r="D2405"/>
      <c r="E2405"/>
      <c r="F2405"/>
    </row>
    <row r="2406" spans="1:6" ht="15" x14ac:dyDescent="0.25">
      <c r="A2406"/>
      <c r="B2406"/>
      <c r="C2406"/>
      <c r="D2406"/>
      <c r="E2406"/>
      <c r="F2406"/>
    </row>
    <row r="2407" spans="1:6" ht="15" x14ac:dyDescent="0.25">
      <c r="A2407"/>
      <c r="B2407"/>
      <c r="C2407"/>
      <c r="D2407"/>
      <c r="E2407"/>
      <c r="F2407"/>
    </row>
    <row r="2408" spans="1:6" ht="15" x14ac:dyDescent="0.25">
      <c r="A2408"/>
      <c r="B2408"/>
      <c r="C2408"/>
      <c r="D2408"/>
      <c r="E2408"/>
      <c r="F2408"/>
    </row>
    <row r="2409" spans="1:6" ht="15" x14ac:dyDescent="0.25">
      <c r="A2409"/>
      <c r="B2409"/>
      <c r="C2409"/>
      <c r="D2409"/>
      <c r="E2409"/>
      <c r="F2409"/>
    </row>
    <row r="2410" spans="1:6" ht="15" x14ac:dyDescent="0.25">
      <c r="A2410"/>
      <c r="B2410"/>
      <c r="C2410"/>
      <c r="D2410"/>
      <c r="E2410"/>
      <c r="F2410"/>
    </row>
    <row r="2411" spans="1:6" ht="15" x14ac:dyDescent="0.25">
      <c r="A2411"/>
      <c r="B2411"/>
      <c r="C2411"/>
      <c r="D2411"/>
      <c r="E2411"/>
      <c r="F2411"/>
    </row>
    <row r="2412" spans="1:6" ht="15" x14ac:dyDescent="0.25">
      <c r="A2412"/>
      <c r="B2412"/>
      <c r="C2412"/>
      <c r="D2412"/>
      <c r="E2412"/>
      <c r="F2412"/>
    </row>
    <row r="2413" spans="1:6" ht="15" x14ac:dyDescent="0.25">
      <c r="A2413"/>
      <c r="B2413"/>
      <c r="C2413"/>
      <c r="D2413"/>
      <c r="E2413"/>
      <c r="F2413"/>
    </row>
    <row r="2414" spans="1:6" ht="15" x14ac:dyDescent="0.25">
      <c r="A2414"/>
      <c r="B2414"/>
      <c r="C2414"/>
      <c r="D2414"/>
      <c r="E2414"/>
      <c r="F2414"/>
    </row>
    <row r="2415" spans="1:6" ht="15" x14ac:dyDescent="0.25">
      <c r="A2415"/>
      <c r="B2415"/>
      <c r="C2415"/>
      <c r="D2415"/>
      <c r="E2415"/>
      <c r="F2415"/>
    </row>
    <row r="2416" spans="1:6" ht="15" x14ac:dyDescent="0.25">
      <c r="A2416"/>
      <c r="B2416"/>
      <c r="C2416"/>
      <c r="D2416"/>
      <c r="E2416"/>
      <c r="F2416"/>
    </row>
    <row r="2417" spans="1:6" ht="15" x14ac:dyDescent="0.25">
      <c r="A2417"/>
      <c r="B2417"/>
      <c r="C2417"/>
      <c r="D2417"/>
      <c r="E2417"/>
      <c r="F2417"/>
    </row>
    <row r="2418" spans="1:6" ht="15" x14ac:dyDescent="0.25">
      <c r="A2418"/>
      <c r="B2418"/>
      <c r="C2418"/>
      <c r="D2418"/>
      <c r="E2418"/>
      <c r="F2418"/>
    </row>
    <row r="2419" spans="1:6" ht="15" x14ac:dyDescent="0.25">
      <c r="A2419"/>
      <c r="B2419"/>
      <c r="C2419"/>
      <c r="D2419"/>
      <c r="E2419"/>
      <c r="F2419"/>
    </row>
    <row r="2420" spans="1:6" ht="15" x14ac:dyDescent="0.25">
      <c r="A2420"/>
      <c r="B2420"/>
      <c r="C2420"/>
      <c r="D2420"/>
      <c r="E2420"/>
      <c r="F2420"/>
    </row>
    <row r="2421" spans="1:6" ht="15" x14ac:dyDescent="0.25">
      <c r="A2421"/>
      <c r="B2421"/>
      <c r="C2421"/>
      <c r="D2421"/>
      <c r="E2421"/>
      <c r="F2421"/>
    </row>
    <row r="2422" spans="1:6" ht="15" x14ac:dyDescent="0.25">
      <c r="A2422"/>
      <c r="B2422"/>
      <c r="C2422"/>
      <c r="D2422"/>
      <c r="E2422"/>
      <c r="F2422"/>
    </row>
    <row r="2423" spans="1:6" ht="15" x14ac:dyDescent="0.25">
      <c r="A2423"/>
      <c r="B2423"/>
      <c r="C2423"/>
      <c r="D2423"/>
      <c r="E2423"/>
      <c r="F2423"/>
    </row>
    <row r="2424" spans="1:6" ht="15" x14ac:dyDescent="0.25">
      <c r="A2424"/>
      <c r="B2424"/>
      <c r="C2424"/>
      <c r="D2424"/>
      <c r="E2424"/>
      <c r="F2424"/>
    </row>
    <row r="2425" spans="1:6" ht="15" x14ac:dyDescent="0.25">
      <c r="A2425"/>
      <c r="B2425"/>
      <c r="C2425"/>
      <c r="D2425"/>
      <c r="E2425"/>
      <c r="F2425"/>
    </row>
    <row r="2426" spans="1:6" ht="15" x14ac:dyDescent="0.25">
      <c r="A2426"/>
      <c r="B2426"/>
      <c r="C2426"/>
      <c r="D2426"/>
      <c r="E2426"/>
      <c r="F2426"/>
    </row>
    <row r="2427" spans="1:6" ht="15" x14ac:dyDescent="0.25">
      <c r="A2427"/>
      <c r="B2427"/>
      <c r="C2427"/>
      <c r="D2427"/>
      <c r="E2427"/>
      <c r="F2427"/>
    </row>
    <row r="2428" spans="1:6" ht="15" x14ac:dyDescent="0.25">
      <c r="A2428"/>
      <c r="B2428"/>
      <c r="C2428"/>
      <c r="D2428"/>
      <c r="E2428"/>
      <c r="F2428"/>
    </row>
    <row r="2429" spans="1:6" ht="15" x14ac:dyDescent="0.25">
      <c r="A2429"/>
      <c r="B2429"/>
      <c r="C2429"/>
      <c r="D2429"/>
      <c r="E2429"/>
      <c r="F2429"/>
    </row>
    <row r="2430" spans="1:6" ht="15" x14ac:dyDescent="0.25">
      <c r="A2430"/>
      <c r="B2430"/>
      <c r="C2430"/>
      <c r="D2430"/>
      <c r="E2430"/>
      <c r="F2430"/>
    </row>
    <row r="2431" spans="1:6" ht="15" x14ac:dyDescent="0.25">
      <c r="A2431"/>
      <c r="B2431"/>
      <c r="C2431"/>
      <c r="D2431"/>
      <c r="E2431"/>
      <c r="F2431"/>
    </row>
    <row r="2432" spans="1:6" ht="15" x14ac:dyDescent="0.25">
      <c r="A2432"/>
      <c r="B2432"/>
      <c r="C2432"/>
      <c r="D2432"/>
      <c r="E2432"/>
      <c r="F2432"/>
    </row>
    <row r="2433" spans="1:6" ht="15" x14ac:dyDescent="0.25">
      <c r="A2433"/>
      <c r="B2433"/>
      <c r="C2433"/>
      <c r="D2433"/>
      <c r="E2433"/>
      <c r="F2433"/>
    </row>
    <row r="2434" spans="1:6" ht="15" x14ac:dyDescent="0.25">
      <c r="A2434"/>
      <c r="B2434"/>
      <c r="C2434"/>
      <c r="D2434"/>
      <c r="E2434"/>
      <c r="F2434"/>
    </row>
    <row r="2435" spans="1:6" ht="15" x14ac:dyDescent="0.25">
      <c r="A2435"/>
      <c r="B2435"/>
      <c r="C2435"/>
      <c r="D2435"/>
      <c r="E2435"/>
      <c r="F2435"/>
    </row>
    <row r="2436" spans="1:6" ht="15" x14ac:dyDescent="0.25">
      <c r="A2436"/>
      <c r="B2436"/>
      <c r="C2436"/>
      <c r="D2436"/>
      <c r="E2436"/>
      <c r="F2436"/>
    </row>
    <row r="2437" spans="1:6" ht="15" x14ac:dyDescent="0.25">
      <c r="A2437"/>
      <c r="B2437"/>
      <c r="C2437"/>
      <c r="D2437"/>
      <c r="E2437"/>
      <c r="F2437"/>
    </row>
    <row r="2438" spans="1:6" ht="15" x14ac:dyDescent="0.25">
      <c r="A2438"/>
      <c r="B2438"/>
      <c r="C2438"/>
      <c r="D2438"/>
      <c r="E2438"/>
      <c r="F2438"/>
    </row>
    <row r="2439" spans="1:6" ht="15" x14ac:dyDescent="0.25">
      <c r="A2439"/>
      <c r="B2439"/>
      <c r="C2439"/>
      <c r="D2439"/>
      <c r="E2439"/>
      <c r="F2439"/>
    </row>
    <row r="2440" spans="1:6" ht="15" x14ac:dyDescent="0.25">
      <c r="A2440"/>
      <c r="B2440"/>
      <c r="C2440"/>
      <c r="D2440"/>
      <c r="E2440"/>
      <c r="F2440"/>
    </row>
    <row r="2441" spans="1:6" ht="15" x14ac:dyDescent="0.25">
      <c r="A2441"/>
      <c r="B2441"/>
      <c r="C2441"/>
      <c r="D2441"/>
      <c r="E2441"/>
      <c r="F2441"/>
    </row>
    <row r="2442" spans="1:6" ht="15" x14ac:dyDescent="0.25">
      <c r="A2442"/>
      <c r="B2442"/>
      <c r="C2442"/>
      <c r="D2442"/>
      <c r="E2442"/>
      <c r="F2442"/>
    </row>
    <row r="2443" spans="1:6" ht="15" x14ac:dyDescent="0.25">
      <c r="A2443"/>
      <c r="B2443"/>
      <c r="C2443"/>
      <c r="D2443"/>
      <c r="E2443"/>
      <c r="F2443"/>
    </row>
    <row r="2444" spans="1:6" ht="15" x14ac:dyDescent="0.25">
      <c r="A2444"/>
      <c r="B2444"/>
      <c r="C2444"/>
      <c r="D2444"/>
      <c r="E2444"/>
      <c r="F2444"/>
    </row>
    <row r="2445" spans="1:6" ht="15" x14ac:dyDescent="0.25">
      <c r="A2445"/>
      <c r="B2445"/>
      <c r="C2445"/>
      <c r="D2445"/>
      <c r="E2445"/>
      <c r="F2445"/>
    </row>
    <row r="2446" spans="1:6" ht="15" x14ac:dyDescent="0.25">
      <c r="A2446"/>
      <c r="B2446"/>
      <c r="C2446"/>
      <c r="D2446"/>
      <c r="E2446"/>
      <c r="F2446"/>
    </row>
    <row r="2447" spans="1:6" ht="15" x14ac:dyDescent="0.25">
      <c r="A2447"/>
      <c r="B2447"/>
      <c r="C2447"/>
      <c r="D2447"/>
      <c r="E2447"/>
      <c r="F2447"/>
    </row>
    <row r="2448" spans="1:6" ht="15" x14ac:dyDescent="0.25">
      <c r="A2448"/>
      <c r="B2448"/>
      <c r="C2448"/>
      <c r="D2448"/>
      <c r="E2448"/>
      <c r="F2448"/>
    </row>
    <row r="2449" spans="1:6" ht="15" x14ac:dyDescent="0.25">
      <c r="A2449"/>
      <c r="B2449"/>
      <c r="C2449"/>
      <c r="D2449"/>
      <c r="E2449"/>
      <c r="F2449"/>
    </row>
    <row r="2450" spans="1:6" ht="15" x14ac:dyDescent="0.25">
      <c r="A2450"/>
      <c r="B2450"/>
      <c r="C2450"/>
      <c r="D2450"/>
      <c r="E2450"/>
      <c r="F2450"/>
    </row>
    <row r="2451" spans="1:6" ht="15" x14ac:dyDescent="0.25">
      <c r="A2451"/>
      <c r="B2451"/>
      <c r="C2451"/>
      <c r="D2451"/>
      <c r="E2451"/>
      <c r="F2451"/>
    </row>
    <row r="2452" spans="1:6" ht="15" x14ac:dyDescent="0.25">
      <c r="A2452"/>
      <c r="B2452"/>
      <c r="C2452"/>
      <c r="D2452"/>
      <c r="E2452"/>
      <c r="F2452"/>
    </row>
    <row r="2453" spans="1:6" ht="15" x14ac:dyDescent="0.25">
      <c r="A2453"/>
      <c r="B2453"/>
      <c r="C2453"/>
      <c r="D2453"/>
      <c r="E2453"/>
      <c r="F2453"/>
    </row>
    <row r="2454" spans="1:6" ht="15" x14ac:dyDescent="0.25">
      <c r="A2454"/>
      <c r="B2454"/>
      <c r="C2454"/>
      <c r="D2454"/>
      <c r="E2454"/>
      <c r="F2454"/>
    </row>
    <row r="2455" spans="1:6" ht="15" x14ac:dyDescent="0.25">
      <c r="A2455"/>
      <c r="B2455"/>
      <c r="C2455"/>
      <c r="D2455"/>
      <c r="E2455"/>
      <c r="F2455"/>
    </row>
    <row r="2456" spans="1:6" ht="15" x14ac:dyDescent="0.25">
      <c r="A2456"/>
      <c r="B2456"/>
      <c r="C2456"/>
      <c r="D2456"/>
      <c r="E2456"/>
      <c r="F2456"/>
    </row>
    <row r="2457" spans="1:6" ht="15" x14ac:dyDescent="0.25">
      <c r="A2457"/>
      <c r="B2457"/>
      <c r="C2457"/>
      <c r="D2457"/>
      <c r="E2457"/>
      <c r="F2457"/>
    </row>
    <row r="2458" spans="1:6" ht="15" x14ac:dyDescent="0.25">
      <c r="A2458"/>
      <c r="B2458"/>
      <c r="C2458"/>
      <c r="D2458"/>
      <c r="E2458"/>
      <c r="F2458"/>
    </row>
    <row r="2459" spans="1:6" ht="15" x14ac:dyDescent="0.25">
      <c r="A2459"/>
      <c r="B2459"/>
      <c r="C2459"/>
      <c r="D2459"/>
      <c r="E2459"/>
      <c r="F2459"/>
    </row>
    <row r="2460" spans="1:6" ht="15" x14ac:dyDescent="0.25">
      <c r="A2460"/>
      <c r="B2460"/>
      <c r="C2460"/>
      <c r="D2460"/>
      <c r="E2460"/>
      <c r="F2460"/>
    </row>
    <row r="2461" spans="1:6" ht="15" x14ac:dyDescent="0.25">
      <c r="A2461"/>
      <c r="B2461"/>
      <c r="C2461"/>
      <c r="D2461"/>
      <c r="E2461"/>
      <c r="F2461"/>
    </row>
    <row r="2462" spans="1:6" ht="15" x14ac:dyDescent="0.25">
      <c r="A2462"/>
      <c r="B2462"/>
      <c r="C2462"/>
      <c r="D2462"/>
      <c r="E2462"/>
      <c r="F2462"/>
    </row>
    <row r="2463" spans="1:6" ht="15" x14ac:dyDescent="0.25">
      <c r="A2463"/>
      <c r="B2463"/>
      <c r="C2463"/>
      <c r="D2463"/>
      <c r="E2463"/>
      <c r="F2463"/>
    </row>
    <row r="2464" spans="1:6" ht="15" x14ac:dyDescent="0.25">
      <c r="A2464"/>
      <c r="B2464"/>
      <c r="C2464"/>
      <c r="D2464"/>
      <c r="E2464"/>
      <c r="F2464"/>
    </row>
    <row r="2465" spans="1:6" ht="15" x14ac:dyDescent="0.25">
      <c r="A2465"/>
      <c r="B2465"/>
      <c r="C2465"/>
      <c r="D2465"/>
      <c r="E2465"/>
      <c r="F2465"/>
    </row>
    <row r="2466" spans="1:6" ht="15" x14ac:dyDescent="0.25">
      <c r="A2466"/>
      <c r="B2466"/>
      <c r="C2466"/>
      <c r="D2466"/>
      <c r="E2466"/>
      <c r="F2466"/>
    </row>
    <row r="2467" spans="1:6" ht="15" x14ac:dyDescent="0.25">
      <c r="A2467"/>
      <c r="B2467"/>
      <c r="C2467"/>
      <c r="D2467"/>
      <c r="E2467"/>
      <c r="F2467"/>
    </row>
    <row r="2468" spans="1:6" ht="15" x14ac:dyDescent="0.25">
      <c r="A2468"/>
      <c r="B2468"/>
      <c r="C2468"/>
      <c r="D2468"/>
      <c r="E2468"/>
      <c r="F2468"/>
    </row>
    <row r="2469" spans="1:6" ht="15" x14ac:dyDescent="0.25">
      <c r="A2469"/>
      <c r="B2469"/>
      <c r="C2469"/>
      <c r="D2469"/>
      <c r="E2469"/>
      <c r="F2469"/>
    </row>
    <row r="2470" spans="1:6" ht="15" x14ac:dyDescent="0.25">
      <c r="A2470"/>
      <c r="B2470"/>
      <c r="C2470"/>
      <c r="D2470"/>
      <c r="E2470"/>
      <c r="F2470"/>
    </row>
    <row r="2471" spans="1:6" ht="15" x14ac:dyDescent="0.25">
      <c r="A2471"/>
      <c r="B2471"/>
      <c r="C2471"/>
      <c r="D2471"/>
      <c r="E2471"/>
      <c r="F2471"/>
    </row>
    <row r="2472" spans="1:6" ht="15" x14ac:dyDescent="0.25">
      <c r="A2472"/>
      <c r="B2472"/>
      <c r="C2472"/>
      <c r="D2472"/>
      <c r="E2472"/>
      <c r="F2472"/>
    </row>
    <row r="2473" spans="1:6" ht="15" x14ac:dyDescent="0.25">
      <c r="A2473"/>
      <c r="B2473"/>
      <c r="C2473"/>
      <c r="D2473"/>
      <c r="E2473"/>
      <c r="F2473"/>
    </row>
    <row r="2474" spans="1:6" ht="15" x14ac:dyDescent="0.25">
      <c r="A2474"/>
      <c r="B2474"/>
      <c r="C2474"/>
      <c r="D2474"/>
      <c r="E2474"/>
      <c r="F2474"/>
    </row>
    <row r="2475" spans="1:6" ht="15" x14ac:dyDescent="0.25">
      <c r="A2475"/>
      <c r="B2475"/>
      <c r="C2475"/>
      <c r="D2475"/>
      <c r="E2475"/>
      <c r="F2475"/>
    </row>
    <row r="2476" spans="1:6" ht="15" x14ac:dyDescent="0.25">
      <c r="A2476"/>
      <c r="B2476"/>
      <c r="C2476"/>
      <c r="D2476"/>
      <c r="E2476"/>
      <c r="F2476"/>
    </row>
    <row r="2477" spans="1:6" ht="15" x14ac:dyDescent="0.25">
      <c r="A2477"/>
      <c r="B2477"/>
      <c r="C2477"/>
      <c r="D2477"/>
      <c r="E2477"/>
      <c r="F2477"/>
    </row>
    <row r="2478" spans="1:6" ht="15" x14ac:dyDescent="0.25">
      <c r="A2478"/>
      <c r="B2478"/>
      <c r="C2478"/>
      <c r="D2478"/>
      <c r="E2478"/>
      <c r="F2478"/>
    </row>
    <row r="2479" spans="1:6" ht="15" x14ac:dyDescent="0.25">
      <c r="A2479"/>
      <c r="B2479"/>
      <c r="C2479"/>
      <c r="D2479"/>
      <c r="E2479"/>
      <c r="F2479"/>
    </row>
    <row r="2480" spans="1:6" ht="15" x14ac:dyDescent="0.25">
      <c r="A2480"/>
      <c r="B2480"/>
      <c r="C2480"/>
      <c r="D2480"/>
      <c r="E2480"/>
      <c r="F2480"/>
    </row>
    <row r="2481" spans="1:6" ht="15" x14ac:dyDescent="0.25">
      <c r="A2481"/>
      <c r="B2481"/>
      <c r="C2481"/>
      <c r="D2481"/>
      <c r="E2481"/>
      <c r="F2481"/>
    </row>
    <row r="2482" spans="1:6" ht="15" x14ac:dyDescent="0.25">
      <c r="A2482"/>
      <c r="B2482"/>
      <c r="C2482"/>
      <c r="D2482"/>
      <c r="E2482"/>
      <c r="F2482"/>
    </row>
    <row r="2483" spans="1:6" ht="15" x14ac:dyDescent="0.25">
      <c r="A2483"/>
      <c r="B2483"/>
      <c r="C2483"/>
      <c r="D2483"/>
      <c r="E2483"/>
      <c r="F2483"/>
    </row>
    <row r="2484" spans="1:6" ht="15" x14ac:dyDescent="0.25">
      <c r="A2484"/>
      <c r="B2484"/>
      <c r="C2484"/>
      <c r="D2484"/>
      <c r="E2484"/>
      <c r="F2484"/>
    </row>
    <row r="2485" spans="1:6" ht="15" x14ac:dyDescent="0.25">
      <c r="A2485"/>
      <c r="B2485"/>
      <c r="C2485"/>
      <c r="D2485"/>
      <c r="E2485"/>
      <c r="F2485"/>
    </row>
    <row r="2486" spans="1:6" ht="15" x14ac:dyDescent="0.25">
      <c r="A2486"/>
      <c r="B2486"/>
      <c r="C2486"/>
      <c r="D2486"/>
      <c r="E2486"/>
      <c r="F2486"/>
    </row>
    <row r="2487" spans="1:6" ht="15" x14ac:dyDescent="0.25">
      <c r="A2487"/>
      <c r="B2487"/>
      <c r="C2487"/>
      <c r="D2487"/>
      <c r="E2487"/>
      <c r="F2487"/>
    </row>
    <row r="2488" spans="1:6" ht="15" x14ac:dyDescent="0.25">
      <c r="A2488"/>
      <c r="B2488"/>
      <c r="C2488"/>
      <c r="D2488"/>
      <c r="E2488"/>
      <c r="F2488"/>
    </row>
    <row r="2489" spans="1:6" ht="15" x14ac:dyDescent="0.25">
      <c r="A2489"/>
      <c r="B2489"/>
      <c r="C2489"/>
      <c r="D2489"/>
      <c r="E2489"/>
      <c r="F2489"/>
    </row>
    <row r="2490" spans="1:6" ht="15" x14ac:dyDescent="0.25">
      <c r="A2490"/>
      <c r="B2490"/>
      <c r="C2490"/>
      <c r="D2490"/>
      <c r="E2490"/>
      <c r="F2490"/>
    </row>
    <row r="2491" spans="1:6" ht="15" x14ac:dyDescent="0.25">
      <c r="A2491"/>
      <c r="B2491"/>
      <c r="C2491"/>
      <c r="D2491"/>
      <c r="E2491"/>
      <c r="F2491"/>
    </row>
    <row r="2492" spans="1:6" ht="15" x14ac:dyDescent="0.25">
      <c r="A2492"/>
      <c r="B2492"/>
      <c r="C2492"/>
      <c r="D2492"/>
      <c r="E2492"/>
      <c r="F2492"/>
    </row>
    <row r="2493" spans="1:6" ht="15" x14ac:dyDescent="0.25">
      <c r="A2493"/>
      <c r="B2493"/>
      <c r="C2493"/>
      <c r="D2493"/>
      <c r="E2493"/>
      <c r="F2493"/>
    </row>
    <row r="2494" spans="1:6" ht="15" x14ac:dyDescent="0.25">
      <c r="A2494"/>
      <c r="B2494"/>
      <c r="C2494"/>
      <c r="D2494"/>
      <c r="E2494"/>
      <c r="F2494"/>
    </row>
    <row r="2495" spans="1:6" ht="15" x14ac:dyDescent="0.25">
      <c r="A2495"/>
      <c r="B2495"/>
      <c r="C2495"/>
      <c r="D2495"/>
      <c r="E2495"/>
      <c r="F2495"/>
    </row>
    <row r="2496" spans="1:6" ht="15" x14ac:dyDescent="0.25">
      <c r="A2496"/>
      <c r="B2496"/>
      <c r="C2496"/>
      <c r="D2496"/>
      <c r="E2496"/>
      <c r="F2496"/>
    </row>
    <row r="2497" spans="1:6" ht="15" x14ac:dyDescent="0.25">
      <c r="A2497"/>
      <c r="B2497"/>
      <c r="C2497"/>
      <c r="D2497"/>
      <c r="E2497"/>
      <c r="F2497"/>
    </row>
    <row r="2498" spans="1:6" ht="15" x14ac:dyDescent="0.25">
      <c r="A2498"/>
      <c r="B2498"/>
      <c r="C2498"/>
      <c r="D2498"/>
      <c r="E2498"/>
      <c r="F2498"/>
    </row>
    <row r="2499" spans="1:6" ht="15" x14ac:dyDescent="0.25">
      <c r="A2499"/>
      <c r="B2499"/>
      <c r="C2499"/>
      <c r="D2499"/>
      <c r="E2499"/>
      <c r="F2499"/>
    </row>
    <row r="2500" spans="1:6" ht="15" x14ac:dyDescent="0.25">
      <c r="A2500"/>
      <c r="B2500"/>
      <c r="C2500"/>
      <c r="D2500"/>
      <c r="E2500"/>
      <c r="F2500"/>
    </row>
    <row r="2501" spans="1:6" ht="15" x14ac:dyDescent="0.25">
      <c r="A2501"/>
      <c r="B2501"/>
      <c r="C2501"/>
      <c r="D2501"/>
      <c r="E2501"/>
      <c r="F2501"/>
    </row>
    <row r="2502" spans="1:6" ht="15" x14ac:dyDescent="0.25">
      <c r="A2502"/>
      <c r="B2502"/>
      <c r="C2502"/>
      <c r="D2502"/>
      <c r="E2502"/>
      <c r="F2502"/>
    </row>
    <row r="2503" spans="1:6" ht="15" x14ac:dyDescent="0.25">
      <c r="A2503"/>
      <c r="B2503"/>
      <c r="C2503"/>
      <c r="D2503"/>
      <c r="E2503"/>
      <c r="F2503"/>
    </row>
    <row r="2504" spans="1:6" ht="15" x14ac:dyDescent="0.25">
      <c r="A2504"/>
      <c r="B2504"/>
      <c r="C2504"/>
      <c r="D2504"/>
      <c r="E2504"/>
      <c r="F2504"/>
    </row>
    <row r="2505" spans="1:6" ht="15" x14ac:dyDescent="0.25">
      <c r="A2505"/>
      <c r="B2505"/>
      <c r="C2505"/>
      <c r="D2505"/>
      <c r="E2505"/>
      <c r="F2505"/>
    </row>
    <row r="2506" spans="1:6" ht="15" x14ac:dyDescent="0.25">
      <c r="A2506"/>
      <c r="B2506"/>
      <c r="C2506"/>
      <c r="D2506"/>
      <c r="E2506"/>
      <c r="F2506"/>
    </row>
    <row r="2507" spans="1:6" ht="15" x14ac:dyDescent="0.25">
      <c r="A2507"/>
      <c r="B2507"/>
      <c r="C2507"/>
      <c r="D2507"/>
      <c r="E2507"/>
      <c r="F2507"/>
    </row>
    <row r="2508" spans="1:6" ht="15" x14ac:dyDescent="0.25">
      <c r="A2508"/>
      <c r="B2508"/>
      <c r="C2508"/>
      <c r="D2508"/>
      <c r="E2508"/>
      <c r="F2508"/>
    </row>
    <row r="2509" spans="1:6" ht="15" x14ac:dyDescent="0.25">
      <c r="A2509"/>
      <c r="B2509"/>
      <c r="C2509"/>
      <c r="D2509"/>
      <c r="E2509"/>
      <c r="F2509"/>
    </row>
    <row r="2510" spans="1:6" ht="15" x14ac:dyDescent="0.25">
      <c r="A2510"/>
      <c r="B2510"/>
      <c r="C2510"/>
      <c r="D2510"/>
      <c r="E2510"/>
      <c r="F2510"/>
    </row>
    <row r="2511" spans="1:6" ht="15" x14ac:dyDescent="0.25">
      <c r="A2511"/>
      <c r="B2511"/>
      <c r="C2511"/>
      <c r="D2511"/>
      <c r="E2511"/>
      <c r="F2511"/>
    </row>
    <row r="2512" spans="1:6" ht="15" x14ac:dyDescent="0.25">
      <c r="A2512"/>
      <c r="B2512"/>
      <c r="C2512"/>
      <c r="D2512"/>
      <c r="E2512"/>
      <c r="F2512"/>
    </row>
    <row r="2513" spans="1:6" ht="15" x14ac:dyDescent="0.25">
      <c r="A2513"/>
      <c r="B2513"/>
      <c r="C2513"/>
      <c r="D2513"/>
      <c r="E2513"/>
      <c r="F2513"/>
    </row>
    <row r="2514" spans="1:6" ht="15" x14ac:dyDescent="0.25">
      <c r="A2514"/>
      <c r="B2514"/>
      <c r="C2514"/>
      <c r="D2514"/>
      <c r="E2514"/>
      <c r="F2514"/>
    </row>
    <row r="2515" spans="1:6" ht="15" x14ac:dyDescent="0.25">
      <c r="A2515"/>
      <c r="B2515"/>
      <c r="C2515"/>
      <c r="D2515"/>
      <c r="E2515"/>
      <c r="F2515"/>
    </row>
    <row r="2516" spans="1:6" ht="15" x14ac:dyDescent="0.25">
      <c r="A2516"/>
      <c r="B2516"/>
      <c r="C2516"/>
      <c r="D2516"/>
      <c r="E2516"/>
      <c r="F2516"/>
    </row>
    <row r="2517" spans="1:6" ht="15" x14ac:dyDescent="0.25">
      <c r="A2517"/>
      <c r="B2517"/>
      <c r="C2517"/>
      <c r="D2517"/>
      <c r="E2517"/>
      <c r="F2517"/>
    </row>
    <row r="2518" spans="1:6" ht="15" x14ac:dyDescent="0.25">
      <c r="A2518"/>
      <c r="B2518"/>
      <c r="C2518"/>
      <c r="D2518"/>
      <c r="E2518"/>
      <c r="F2518"/>
    </row>
    <row r="2519" spans="1:6" ht="15" x14ac:dyDescent="0.25">
      <c r="A2519"/>
      <c r="B2519"/>
      <c r="C2519"/>
      <c r="D2519"/>
      <c r="E2519"/>
      <c r="F2519"/>
    </row>
    <row r="2520" spans="1:6" ht="15" x14ac:dyDescent="0.25">
      <c r="A2520"/>
      <c r="B2520"/>
      <c r="C2520"/>
      <c r="D2520"/>
      <c r="E2520"/>
      <c r="F2520"/>
    </row>
    <row r="2521" spans="1:6" ht="15" x14ac:dyDescent="0.25">
      <c r="A2521"/>
      <c r="B2521"/>
      <c r="C2521"/>
      <c r="D2521"/>
      <c r="E2521"/>
      <c r="F2521"/>
    </row>
    <row r="2522" spans="1:6" ht="15" x14ac:dyDescent="0.25">
      <c r="A2522"/>
      <c r="B2522"/>
      <c r="C2522"/>
      <c r="D2522"/>
      <c r="E2522"/>
      <c r="F2522"/>
    </row>
    <row r="2523" spans="1:6" ht="15" x14ac:dyDescent="0.25">
      <c r="A2523"/>
      <c r="B2523"/>
      <c r="C2523"/>
      <c r="D2523"/>
      <c r="E2523"/>
      <c r="F2523"/>
    </row>
    <row r="2524" spans="1:6" ht="15" x14ac:dyDescent="0.25">
      <c r="A2524"/>
      <c r="B2524"/>
      <c r="C2524"/>
      <c r="D2524"/>
      <c r="E2524"/>
      <c r="F2524"/>
    </row>
    <row r="2525" spans="1:6" ht="15" x14ac:dyDescent="0.25">
      <c r="A2525"/>
      <c r="B2525"/>
      <c r="C2525"/>
      <c r="D2525"/>
      <c r="E2525"/>
      <c r="F2525"/>
    </row>
    <row r="2526" spans="1:6" ht="15" x14ac:dyDescent="0.25">
      <c r="A2526"/>
      <c r="B2526"/>
      <c r="C2526"/>
      <c r="D2526"/>
      <c r="E2526"/>
      <c r="F2526"/>
    </row>
    <row r="2527" spans="1:6" ht="15" x14ac:dyDescent="0.25">
      <c r="A2527"/>
      <c r="B2527"/>
      <c r="C2527"/>
      <c r="D2527"/>
      <c r="E2527"/>
      <c r="F2527"/>
    </row>
    <row r="2528" spans="1:6" ht="15" x14ac:dyDescent="0.25">
      <c r="A2528"/>
      <c r="B2528"/>
      <c r="C2528"/>
      <c r="D2528"/>
      <c r="E2528"/>
      <c r="F2528"/>
    </row>
    <row r="2529" spans="1:6" ht="15" x14ac:dyDescent="0.25">
      <c r="A2529"/>
      <c r="B2529"/>
      <c r="C2529"/>
      <c r="D2529"/>
      <c r="E2529"/>
      <c r="F2529"/>
    </row>
    <row r="2530" spans="1:6" ht="15" x14ac:dyDescent="0.25">
      <c r="A2530"/>
      <c r="B2530"/>
      <c r="C2530"/>
      <c r="D2530"/>
      <c r="E2530"/>
      <c r="F2530"/>
    </row>
    <row r="2531" spans="1:6" ht="15" x14ac:dyDescent="0.25">
      <c r="A2531"/>
      <c r="B2531"/>
      <c r="C2531"/>
      <c r="D2531"/>
      <c r="E2531"/>
      <c r="F2531"/>
    </row>
    <row r="2532" spans="1:6" ht="15" x14ac:dyDescent="0.25">
      <c r="A2532"/>
      <c r="B2532"/>
      <c r="C2532"/>
      <c r="D2532"/>
      <c r="E2532"/>
      <c r="F2532"/>
    </row>
    <row r="2533" spans="1:6" ht="15" x14ac:dyDescent="0.25">
      <c r="A2533"/>
      <c r="B2533"/>
      <c r="C2533"/>
      <c r="D2533"/>
      <c r="E2533"/>
      <c r="F2533"/>
    </row>
    <row r="2534" spans="1:6" ht="15" x14ac:dyDescent="0.25">
      <c r="A2534"/>
      <c r="B2534"/>
      <c r="C2534"/>
      <c r="D2534"/>
      <c r="E2534"/>
      <c r="F2534"/>
    </row>
    <row r="2535" spans="1:6" ht="15" x14ac:dyDescent="0.25">
      <c r="A2535"/>
      <c r="B2535"/>
      <c r="C2535"/>
      <c r="D2535"/>
      <c r="E2535"/>
      <c r="F2535"/>
    </row>
    <row r="2536" spans="1:6" ht="15" x14ac:dyDescent="0.25">
      <c r="A2536"/>
      <c r="B2536"/>
      <c r="C2536"/>
      <c r="D2536"/>
      <c r="E2536"/>
      <c r="F2536"/>
    </row>
    <row r="2537" spans="1:6" ht="15" x14ac:dyDescent="0.25">
      <c r="A2537"/>
      <c r="B2537"/>
      <c r="C2537"/>
      <c r="D2537"/>
      <c r="E2537"/>
      <c r="F2537"/>
    </row>
    <row r="2538" spans="1:6" ht="15" x14ac:dyDescent="0.25">
      <c r="A2538"/>
      <c r="B2538"/>
      <c r="C2538"/>
      <c r="D2538"/>
      <c r="E2538"/>
      <c r="F2538"/>
    </row>
    <row r="2539" spans="1:6" ht="15" x14ac:dyDescent="0.25">
      <c r="A2539"/>
      <c r="B2539"/>
      <c r="C2539"/>
      <c r="D2539"/>
      <c r="E2539"/>
      <c r="F2539"/>
    </row>
    <row r="2540" spans="1:6" ht="15" x14ac:dyDescent="0.25">
      <c r="A2540"/>
      <c r="B2540"/>
      <c r="C2540"/>
      <c r="D2540"/>
      <c r="E2540"/>
      <c r="F2540"/>
    </row>
    <row r="2541" spans="1:6" ht="15" x14ac:dyDescent="0.25">
      <c r="A2541"/>
      <c r="B2541"/>
      <c r="C2541"/>
      <c r="D2541"/>
      <c r="E2541"/>
      <c r="F2541"/>
    </row>
    <row r="2542" spans="1:6" ht="15" x14ac:dyDescent="0.25">
      <c r="A2542"/>
      <c r="B2542"/>
      <c r="C2542"/>
      <c r="D2542"/>
      <c r="E2542"/>
      <c r="F2542"/>
    </row>
    <row r="2543" spans="1:6" ht="15" x14ac:dyDescent="0.25">
      <c r="A2543"/>
      <c r="B2543"/>
      <c r="C2543"/>
      <c r="D2543"/>
      <c r="E2543"/>
      <c r="F2543"/>
    </row>
    <row r="2544" spans="1:6" ht="15" x14ac:dyDescent="0.25">
      <c r="A2544"/>
      <c r="B2544"/>
      <c r="C2544"/>
      <c r="D2544"/>
      <c r="E2544"/>
      <c r="F2544"/>
    </row>
    <row r="2545" spans="1:6" ht="15" x14ac:dyDescent="0.25">
      <c r="A2545"/>
      <c r="B2545"/>
      <c r="C2545"/>
      <c r="D2545"/>
      <c r="E2545"/>
      <c r="F2545"/>
    </row>
    <row r="2546" spans="1:6" ht="15" x14ac:dyDescent="0.25">
      <c r="A2546"/>
      <c r="B2546"/>
      <c r="C2546"/>
      <c r="D2546"/>
      <c r="E2546"/>
      <c r="F2546"/>
    </row>
    <row r="2547" spans="1:6" ht="15" x14ac:dyDescent="0.25">
      <c r="A2547"/>
      <c r="B2547"/>
      <c r="C2547"/>
      <c r="D2547"/>
      <c r="E2547"/>
      <c r="F2547"/>
    </row>
    <row r="2548" spans="1:6" ht="15" x14ac:dyDescent="0.25">
      <c r="A2548"/>
      <c r="B2548"/>
      <c r="C2548"/>
      <c r="D2548"/>
      <c r="E2548"/>
      <c r="F2548"/>
    </row>
    <row r="2549" spans="1:6" ht="15" x14ac:dyDescent="0.25">
      <c r="A2549"/>
      <c r="B2549"/>
      <c r="C2549"/>
      <c r="D2549"/>
      <c r="E2549"/>
      <c r="F2549"/>
    </row>
    <row r="2550" spans="1:6" ht="15" x14ac:dyDescent="0.25">
      <c r="A2550"/>
      <c r="B2550"/>
      <c r="C2550"/>
      <c r="D2550"/>
      <c r="E2550"/>
      <c r="F2550"/>
    </row>
    <row r="2551" spans="1:6" ht="15" x14ac:dyDescent="0.25">
      <c r="A2551"/>
      <c r="B2551"/>
      <c r="C2551"/>
      <c r="D2551"/>
      <c r="E2551"/>
      <c r="F2551"/>
    </row>
    <row r="2552" spans="1:6" ht="15" x14ac:dyDescent="0.25">
      <c r="A2552"/>
      <c r="B2552"/>
      <c r="C2552"/>
      <c r="D2552"/>
      <c r="E2552"/>
      <c r="F2552"/>
    </row>
    <row r="2553" spans="1:6" ht="15" x14ac:dyDescent="0.25">
      <c r="A2553"/>
      <c r="B2553"/>
      <c r="C2553"/>
      <c r="D2553"/>
      <c r="E2553"/>
      <c r="F2553"/>
    </row>
    <row r="2554" spans="1:6" ht="15" x14ac:dyDescent="0.25">
      <c r="A2554"/>
      <c r="B2554"/>
      <c r="C2554"/>
      <c r="D2554"/>
      <c r="E2554"/>
      <c r="F2554"/>
    </row>
    <row r="2555" spans="1:6" ht="15" x14ac:dyDescent="0.25">
      <c r="A2555"/>
      <c r="B2555"/>
      <c r="C2555"/>
      <c r="D2555"/>
      <c r="E2555"/>
      <c r="F2555"/>
    </row>
    <row r="2556" spans="1:6" ht="15" x14ac:dyDescent="0.25">
      <c r="A2556"/>
      <c r="B2556"/>
      <c r="C2556"/>
      <c r="D2556"/>
      <c r="E2556"/>
      <c r="F2556"/>
    </row>
    <row r="2557" spans="1:6" ht="15" x14ac:dyDescent="0.25">
      <c r="A2557"/>
      <c r="B2557"/>
      <c r="C2557"/>
      <c r="D2557"/>
      <c r="E2557"/>
      <c r="F2557"/>
    </row>
    <row r="2558" spans="1:6" ht="15" x14ac:dyDescent="0.25">
      <c r="A2558"/>
      <c r="B2558"/>
      <c r="C2558"/>
      <c r="D2558"/>
      <c r="E2558"/>
      <c r="F2558"/>
    </row>
    <row r="2559" spans="1:6" ht="15" x14ac:dyDescent="0.25">
      <c r="A2559"/>
      <c r="B2559"/>
      <c r="C2559"/>
      <c r="D2559"/>
      <c r="E2559"/>
      <c r="F2559"/>
    </row>
    <row r="2560" spans="1:6" ht="15" x14ac:dyDescent="0.25">
      <c r="A2560"/>
      <c r="B2560"/>
      <c r="C2560"/>
      <c r="D2560"/>
      <c r="E2560"/>
      <c r="F2560"/>
    </row>
    <row r="2561" spans="1:6" ht="15" x14ac:dyDescent="0.25">
      <c r="A2561"/>
      <c r="B2561"/>
      <c r="C2561"/>
      <c r="D2561"/>
      <c r="E2561"/>
      <c r="F2561"/>
    </row>
    <row r="2562" spans="1:6" ht="15" x14ac:dyDescent="0.25">
      <c r="A2562"/>
      <c r="B2562"/>
      <c r="C2562"/>
      <c r="D2562"/>
      <c r="E2562"/>
      <c r="F2562"/>
    </row>
    <row r="2563" spans="1:6" ht="15" x14ac:dyDescent="0.25">
      <c r="A2563"/>
      <c r="B2563"/>
      <c r="C2563"/>
      <c r="D2563"/>
      <c r="E2563"/>
      <c r="F2563"/>
    </row>
    <row r="2564" spans="1:6" ht="15" x14ac:dyDescent="0.25">
      <c r="A2564"/>
      <c r="B2564"/>
      <c r="C2564"/>
      <c r="D2564"/>
      <c r="E2564"/>
      <c r="F2564"/>
    </row>
    <row r="2565" spans="1:6" ht="15" x14ac:dyDescent="0.25">
      <c r="A2565"/>
      <c r="B2565"/>
      <c r="C2565"/>
      <c r="D2565"/>
      <c r="E2565"/>
      <c r="F2565"/>
    </row>
    <row r="2566" spans="1:6" ht="15" x14ac:dyDescent="0.25">
      <c r="A2566"/>
      <c r="B2566"/>
      <c r="C2566"/>
      <c r="D2566"/>
      <c r="E2566"/>
      <c r="F2566"/>
    </row>
    <row r="2567" spans="1:6" ht="15" x14ac:dyDescent="0.25">
      <c r="A2567"/>
      <c r="B2567"/>
      <c r="C2567"/>
      <c r="D2567"/>
      <c r="E2567"/>
      <c r="F2567"/>
    </row>
    <row r="2568" spans="1:6" ht="15" x14ac:dyDescent="0.25">
      <c r="A2568"/>
      <c r="B2568"/>
      <c r="C2568"/>
      <c r="D2568"/>
      <c r="E2568"/>
      <c r="F2568"/>
    </row>
    <row r="2569" spans="1:6" ht="15" x14ac:dyDescent="0.25">
      <c r="A2569"/>
      <c r="B2569"/>
      <c r="C2569"/>
      <c r="D2569"/>
      <c r="E2569"/>
      <c r="F2569"/>
    </row>
    <row r="2570" spans="1:6" ht="15" x14ac:dyDescent="0.25">
      <c r="A2570"/>
      <c r="B2570"/>
      <c r="C2570"/>
      <c r="D2570"/>
      <c r="E2570"/>
      <c r="F2570"/>
    </row>
    <row r="2571" spans="1:6" ht="15" x14ac:dyDescent="0.25">
      <c r="A2571"/>
      <c r="B2571"/>
      <c r="C2571"/>
      <c r="D2571"/>
      <c r="E2571"/>
      <c r="F2571"/>
    </row>
    <row r="2572" spans="1:6" ht="15" x14ac:dyDescent="0.25">
      <c r="A2572"/>
      <c r="B2572"/>
      <c r="C2572"/>
      <c r="D2572"/>
      <c r="E2572"/>
      <c r="F2572"/>
    </row>
    <row r="2573" spans="1:6" ht="15" x14ac:dyDescent="0.25">
      <c r="A2573"/>
      <c r="B2573"/>
      <c r="C2573"/>
      <c r="D2573"/>
      <c r="E2573"/>
      <c r="F2573"/>
    </row>
    <row r="2574" spans="1:6" ht="15" x14ac:dyDescent="0.25">
      <c r="A2574"/>
      <c r="B2574"/>
      <c r="C2574"/>
      <c r="D2574"/>
      <c r="E2574"/>
      <c r="F2574"/>
    </row>
    <row r="2575" spans="1:6" ht="15" x14ac:dyDescent="0.25">
      <c r="A2575"/>
      <c r="B2575"/>
      <c r="C2575"/>
      <c r="D2575"/>
      <c r="E2575"/>
      <c r="F2575"/>
    </row>
    <row r="2576" spans="1:6" ht="15" x14ac:dyDescent="0.25">
      <c r="A2576"/>
      <c r="B2576"/>
      <c r="C2576"/>
      <c r="D2576"/>
      <c r="E2576"/>
      <c r="F2576"/>
    </row>
    <row r="2577" spans="1:6" ht="15" x14ac:dyDescent="0.25">
      <c r="A2577"/>
      <c r="B2577"/>
      <c r="C2577"/>
      <c r="D2577"/>
      <c r="E2577"/>
      <c r="F2577"/>
    </row>
    <row r="2578" spans="1:6" ht="15" x14ac:dyDescent="0.25">
      <c r="A2578"/>
      <c r="B2578"/>
      <c r="C2578"/>
      <c r="D2578"/>
      <c r="E2578"/>
      <c r="F2578"/>
    </row>
    <row r="2579" spans="1:6" ht="15" x14ac:dyDescent="0.25">
      <c r="A2579"/>
      <c r="B2579"/>
      <c r="C2579"/>
      <c r="D2579"/>
      <c r="E2579"/>
      <c r="F2579"/>
    </row>
    <row r="2580" spans="1:6" ht="15" x14ac:dyDescent="0.25">
      <c r="A2580"/>
      <c r="B2580"/>
      <c r="C2580"/>
      <c r="D2580"/>
      <c r="E2580"/>
      <c r="F2580"/>
    </row>
    <row r="2581" spans="1:6" ht="15" x14ac:dyDescent="0.25">
      <c r="A2581"/>
      <c r="B2581"/>
      <c r="C2581"/>
      <c r="D2581"/>
      <c r="E2581"/>
      <c r="F2581"/>
    </row>
    <row r="2582" spans="1:6" ht="15" x14ac:dyDescent="0.25">
      <c r="A2582"/>
      <c r="B2582"/>
      <c r="C2582"/>
      <c r="D2582"/>
      <c r="E2582"/>
      <c r="F2582"/>
    </row>
    <row r="2583" spans="1:6" ht="15" x14ac:dyDescent="0.25">
      <c r="A2583"/>
      <c r="B2583"/>
      <c r="C2583"/>
      <c r="D2583"/>
      <c r="E2583"/>
      <c r="F2583"/>
    </row>
    <row r="2584" spans="1:6" ht="15" x14ac:dyDescent="0.25">
      <c r="A2584"/>
      <c r="B2584"/>
      <c r="C2584"/>
      <c r="D2584"/>
      <c r="E2584"/>
      <c r="F2584"/>
    </row>
    <row r="2585" spans="1:6" ht="15" x14ac:dyDescent="0.25">
      <c r="A2585"/>
      <c r="B2585"/>
      <c r="C2585"/>
      <c r="D2585"/>
      <c r="E2585"/>
      <c r="F2585"/>
    </row>
    <row r="2586" spans="1:6" ht="15" x14ac:dyDescent="0.25">
      <c r="A2586"/>
      <c r="B2586"/>
      <c r="C2586"/>
      <c r="D2586"/>
      <c r="E2586"/>
      <c r="F2586"/>
    </row>
    <row r="2587" spans="1:6" ht="15" x14ac:dyDescent="0.25">
      <c r="A2587"/>
      <c r="B2587"/>
      <c r="C2587"/>
      <c r="D2587"/>
      <c r="E2587"/>
      <c r="F2587"/>
    </row>
    <row r="2588" spans="1:6" ht="15" x14ac:dyDescent="0.25">
      <c r="A2588"/>
      <c r="B2588"/>
      <c r="C2588"/>
      <c r="D2588"/>
      <c r="E2588"/>
      <c r="F2588"/>
    </row>
    <row r="2589" spans="1:6" ht="15" x14ac:dyDescent="0.25">
      <c r="A2589"/>
      <c r="B2589"/>
      <c r="C2589"/>
      <c r="D2589"/>
      <c r="E2589"/>
      <c r="F2589"/>
    </row>
    <row r="2590" spans="1:6" ht="15" x14ac:dyDescent="0.25">
      <c r="A2590"/>
      <c r="B2590"/>
      <c r="C2590"/>
      <c r="D2590"/>
      <c r="E2590"/>
      <c r="F2590"/>
    </row>
    <row r="2591" spans="1:6" ht="15" x14ac:dyDescent="0.25">
      <c r="A2591"/>
      <c r="B2591"/>
      <c r="C2591"/>
      <c r="D2591"/>
      <c r="E2591"/>
      <c r="F2591"/>
    </row>
    <row r="2592" spans="1:6" ht="15" x14ac:dyDescent="0.25">
      <c r="A2592"/>
      <c r="B2592"/>
      <c r="C2592"/>
      <c r="D2592"/>
      <c r="E2592"/>
      <c r="F2592"/>
    </row>
    <row r="2593" spans="1:6" ht="15" x14ac:dyDescent="0.25">
      <c r="A2593"/>
      <c r="B2593"/>
      <c r="C2593"/>
      <c r="D2593"/>
      <c r="E2593"/>
      <c r="F2593"/>
    </row>
    <row r="2594" spans="1:6" ht="15" x14ac:dyDescent="0.25">
      <c r="A2594"/>
      <c r="B2594"/>
      <c r="C2594"/>
      <c r="D2594"/>
      <c r="E2594"/>
      <c r="F2594"/>
    </row>
    <row r="2595" spans="1:6" ht="15" x14ac:dyDescent="0.25">
      <c r="A2595"/>
      <c r="B2595"/>
      <c r="C2595"/>
      <c r="D2595"/>
      <c r="E2595"/>
      <c r="F2595"/>
    </row>
    <row r="2596" spans="1:6" ht="15" x14ac:dyDescent="0.25">
      <c r="A2596"/>
      <c r="B2596"/>
      <c r="C2596"/>
      <c r="D2596"/>
      <c r="E2596"/>
      <c r="F2596"/>
    </row>
    <row r="2597" spans="1:6" ht="15" x14ac:dyDescent="0.25">
      <c r="A2597"/>
      <c r="B2597"/>
      <c r="C2597"/>
      <c r="D2597"/>
      <c r="E2597"/>
      <c r="F2597"/>
    </row>
    <row r="2598" spans="1:6" ht="15" x14ac:dyDescent="0.25">
      <c r="A2598"/>
      <c r="B2598"/>
      <c r="C2598"/>
      <c r="D2598"/>
      <c r="E2598"/>
      <c r="F2598"/>
    </row>
    <row r="2599" spans="1:6" ht="15" x14ac:dyDescent="0.25">
      <c r="A2599"/>
      <c r="B2599"/>
      <c r="C2599"/>
      <c r="D2599"/>
      <c r="E2599"/>
      <c r="F2599"/>
    </row>
    <row r="2600" spans="1:6" ht="15" x14ac:dyDescent="0.25">
      <c r="A2600"/>
      <c r="B2600"/>
      <c r="C2600"/>
      <c r="D2600"/>
      <c r="E2600"/>
      <c r="F2600"/>
    </row>
    <row r="2601" spans="1:6" ht="15" x14ac:dyDescent="0.25">
      <c r="A2601"/>
      <c r="B2601"/>
      <c r="C2601"/>
      <c r="D2601"/>
      <c r="E2601"/>
      <c r="F2601"/>
    </row>
    <row r="2602" spans="1:6" ht="15" x14ac:dyDescent="0.25">
      <c r="A2602"/>
      <c r="B2602"/>
      <c r="C2602"/>
      <c r="D2602"/>
      <c r="E2602"/>
      <c r="F2602"/>
    </row>
    <row r="2603" spans="1:6" ht="15" x14ac:dyDescent="0.25">
      <c r="A2603"/>
      <c r="B2603"/>
      <c r="C2603"/>
      <c r="D2603"/>
      <c r="E2603"/>
      <c r="F2603"/>
    </row>
    <row r="2604" spans="1:6" ht="15" x14ac:dyDescent="0.25">
      <c r="A2604"/>
      <c r="B2604"/>
      <c r="C2604"/>
      <c r="D2604"/>
      <c r="E2604"/>
      <c r="F2604"/>
    </row>
    <row r="2605" spans="1:6" ht="15" x14ac:dyDescent="0.25">
      <c r="A2605"/>
      <c r="B2605"/>
      <c r="C2605"/>
      <c r="D2605"/>
      <c r="E2605"/>
      <c r="F2605"/>
    </row>
    <row r="2606" spans="1:6" ht="15" x14ac:dyDescent="0.25">
      <c r="A2606"/>
      <c r="B2606"/>
      <c r="C2606"/>
      <c r="D2606"/>
      <c r="E2606"/>
      <c r="F2606"/>
    </row>
    <row r="2607" spans="1:6" ht="15" x14ac:dyDescent="0.25">
      <c r="A2607"/>
      <c r="B2607"/>
      <c r="C2607"/>
      <c r="D2607"/>
      <c r="E2607"/>
      <c r="F2607"/>
    </row>
    <row r="2608" spans="1:6" ht="15" x14ac:dyDescent="0.25">
      <c r="A2608"/>
      <c r="B2608"/>
      <c r="C2608"/>
      <c r="D2608"/>
      <c r="E2608"/>
      <c r="F2608"/>
    </row>
    <row r="2609" spans="1:6" ht="15" x14ac:dyDescent="0.25">
      <c r="A2609"/>
      <c r="B2609"/>
      <c r="C2609"/>
      <c r="D2609"/>
      <c r="E2609"/>
      <c r="F2609"/>
    </row>
    <row r="2610" spans="1:6" ht="15" x14ac:dyDescent="0.25">
      <c r="A2610"/>
      <c r="B2610"/>
      <c r="C2610"/>
      <c r="D2610"/>
      <c r="E2610"/>
      <c r="F2610"/>
    </row>
    <row r="2611" spans="1:6" ht="15" x14ac:dyDescent="0.25">
      <c r="A2611"/>
      <c r="B2611"/>
      <c r="C2611"/>
      <c r="D2611"/>
      <c r="E2611"/>
      <c r="F2611"/>
    </row>
    <row r="2612" spans="1:6" ht="15" x14ac:dyDescent="0.25">
      <c r="A2612"/>
      <c r="B2612"/>
      <c r="C2612"/>
      <c r="D2612"/>
      <c r="E2612"/>
      <c r="F2612"/>
    </row>
    <row r="2613" spans="1:6" ht="15" x14ac:dyDescent="0.25">
      <c r="A2613"/>
      <c r="B2613"/>
      <c r="C2613"/>
      <c r="D2613"/>
      <c r="E2613"/>
      <c r="F2613"/>
    </row>
    <row r="2614" spans="1:6" ht="15" x14ac:dyDescent="0.25">
      <c r="A2614"/>
      <c r="B2614"/>
      <c r="C2614"/>
      <c r="D2614"/>
      <c r="E2614"/>
      <c r="F2614"/>
    </row>
    <row r="2615" spans="1:6" ht="15" x14ac:dyDescent="0.25">
      <c r="A2615"/>
      <c r="B2615"/>
      <c r="C2615"/>
      <c r="D2615"/>
      <c r="E2615"/>
      <c r="F2615"/>
    </row>
    <row r="2616" spans="1:6" ht="15" x14ac:dyDescent="0.25">
      <c r="A2616"/>
      <c r="B2616"/>
      <c r="C2616"/>
      <c r="D2616"/>
      <c r="E2616"/>
      <c r="F2616"/>
    </row>
    <row r="2617" spans="1:6" ht="15" x14ac:dyDescent="0.25">
      <c r="A2617"/>
      <c r="B2617"/>
      <c r="C2617"/>
      <c r="D2617"/>
      <c r="E2617"/>
      <c r="F2617"/>
    </row>
    <row r="2618" spans="1:6" ht="15" x14ac:dyDescent="0.25">
      <c r="A2618"/>
      <c r="B2618"/>
      <c r="C2618"/>
      <c r="D2618"/>
      <c r="E2618"/>
      <c r="F2618"/>
    </row>
    <row r="2619" spans="1:6" ht="15" x14ac:dyDescent="0.25">
      <c r="A2619"/>
      <c r="B2619"/>
      <c r="C2619"/>
      <c r="D2619"/>
      <c r="E2619"/>
      <c r="F2619"/>
    </row>
    <row r="2620" spans="1:6" ht="15" x14ac:dyDescent="0.25">
      <c r="A2620"/>
      <c r="B2620"/>
      <c r="C2620"/>
      <c r="D2620"/>
      <c r="E2620"/>
      <c r="F2620"/>
    </row>
    <row r="2621" spans="1:6" ht="15" x14ac:dyDescent="0.25">
      <c r="A2621"/>
      <c r="B2621"/>
      <c r="C2621"/>
      <c r="D2621"/>
      <c r="E2621"/>
      <c r="F2621"/>
    </row>
    <row r="2622" spans="1:6" ht="15" x14ac:dyDescent="0.25">
      <c r="A2622"/>
      <c r="B2622"/>
      <c r="C2622"/>
      <c r="D2622"/>
      <c r="E2622"/>
      <c r="F2622"/>
    </row>
    <row r="2623" spans="1:6" ht="15" x14ac:dyDescent="0.25">
      <c r="A2623"/>
      <c r="B2623"/>
      <c r="C2623"/>
      <c r="D2623"/>
      <c r="E2623"/>
      <c r="F2623"/>
    </row>
    <row r="2624" spans="1:6" ht="15" x14ac:dyDescent="0.25">
      <c r="A2624"/>
      <c r="B2624"/>
      <c r="C2624"/>
      <c r="D2624"/>
      <c r="E2624"/>
      <c r="F2624"/>
    </row>
    <row r="2625" spans="1:6" ht="15" x14ac:dyDescent="0.25">
      <c r="A2625"/>
      <c r="B2625"/>
      <c r="C2625"/>
      <c r="D2625"/>
      <c r="E2625"/>
      <c r="F2625"/>
    </row>
    <row r="2626" spans="1:6" ht="15" x14ac:dyDescent="0.25">
      <c r="A2626"/>
      <c r="B2626"/>
      <c r="C2626"/>
      <c r="D2626"/>
      <c r="E2626"/>
      <c r="F2626"/>
    </row>
    <row r="2627" spans="1:6" ht="15" x14ac:dyDescent="0.25">
      <c r="A2627"/>
      <c r="B2627"/>
      <c r="C2627"/>
      <c r="D2627"/>
      <c r="E2627"/>
      <c r="F2627"/>
    </row>
    <row r="2628" spans="1:6" ht="15" x14ac:dyDescent="0.25">
      <c r="A2628"/>
      <c r="B2628"/>
      <c r="C2628"/>
      <c r="D2628"/>
      <c r="E2628"/>
      <c r="F2628"/>
    </row>
    <row r="2629" spans="1:6" ht="15" x14ac:dyDescent="0.25">
      <c r="A2629"/>
      <c r="B2629"/>
      <c r="C2629"/>
      <c r="D2629"/>
      <c r="E2629"/>
      <c r="F2629"/>
    </row>
    <row r="2630" spans="1:6" ht="15" x14ac:dyDescent="0.25">
      <c r="A2630"/>
      <c r="B2630"/>
      <c r="C2630"/>
      <c r="D2630"/>
      <c r="E2630"/>
      <c r="F2630"/>
    </row>
    <row r="2631" spans="1:6" ht="15" x14ac:dyDescent="0.25">
      <c r="A2631"/>
      <c r="B2631"/>
      <c r="C2631"/>
      <c r="D2631"/>
      <c r="E2631"/>
      <c r="F2631"/>
    </row>
    <row r="2632" spans="1:6" ht="15" x14ac:dyDescent="0.25">
      <c r="A2632"/>
      <c r="B2632"/>
      <c r="C2632"/>
      <c r="D2632"/>
      <c r="E2632"/>
      <c r="F2632"/>
    </row>
    <row r="2633" spans="1:6" ht="15" x14ac:dyDescent="0.25">
      <c r="A2633"/>
      <c r="B2633"/>
      <c r="C2633"/>
      <c r="D2633"/>
      <c r="E2633"/>
      <c r="F2633"/>
    </row>
    <row r="2634" spans="1:6" ht="15" x14ac:dyDescent="0.25">
      <c r="A2634"/>
      <c r="B2634"/>
      <c r="C2634"/>
      <c r="D2634"/>
      <c r="E2634"/>
      <c r="F2634"/>
    </row>
    <row r="2635" spans="1:6" ht="15" x14ac:dyDescent="0.25">
      <c r="A2635"/>
      <c r="B2635"/>
      <c r="C2635"/>
      <c r="D2635"/>
      <c r="E2635"/>
      <c r="F2635"/>
    </row>
    <row r="2636" spans="1:6" ht="15" x14ac:dyDescent="0.25">
      <c r="A2636"/>
      <c r="B2636"/>
      <c r="C2636"/>
      <c r="D2636"/>
      <c r="E2636"/>
      <c r="F2636"/>
    </row>
    <row r="2637" spans="1:6" ht="15" x14ac:dyDescent="0.25">
      <c r="A2637"/>
      <c r="B2637"/>
      <c r="C2637"/>
      <c r="D2637"/>
      <c r="E2637"/>
      <c r="F2637"/>
    </row>
    <row r="2638" spans="1:6" ht="15" x14ac:dyDescent="0.25">
      <c r="A2638"/>
      <c r="B2638"/>
      <c r="C2638"/>
      <c r="D2638"/>
      <c r="E2638"/>
      <c r="F2638"/>
    </row>
    <row r="2639" spans="1:6" ht="15" x14ac:dyDescent="0.25">
      <c r="A2639"/>
      <c r="B2639"/>
      <c r="C2639"/>
      <c r="D2639"/>
      <c r="E2639"/>
      <c r="F2639"/>
    </row>
    <row r="2640" spans="1:6" ht="15" x14ac:dyDescent="0.25">
      <c r="A2640"/>
      <c r="B2640"/>
      <c r="C2640"/>
      <c r="D2640"/>
      <c r="E2640"/>
      <c r="F2640"/>
    </row>
    <row r="2641" spans="1:6" ht="15" x14ac:dyDescent="0.25">
      <c r="A2641"/>
      <c r="B2641"/>
      <c r="C2641"/>
      <c r="D2641"/>
      <c r="E2641"/>
      <c r="F2641"/>
    </row>
    <row r="2642" spans="1:6" ht="15" x14ac:dyDescent="0.25">
      <c r="A2642"/>
      <c r="B2642"/>
      <c r="C2642"/>
      <c r="D2642"/>
      <c r="E2642"/>
      <c r="F2642"/>
    </row>
    <row r="2643" spans="1:6" ht="15" x14ac:dyDescent="0.25">
      <c r="A2643"/>
      <c r="B2643"/>
      <c r="C2643"/>
      <c r="D2643"/>
      <c r="E2643"/>
      <c r="F2643"/>
    </row>
    <row r="2644" spans="1:6" ht="15" x14ac:dyDescent="0.25">
      <c r="A2644"/>
      <c r="B2644"/>
      <c r="C2644"/>
      <c r="D2644"/>
      <c r="E2644"/>
      <c r="F2644"/>
    </row>
    <row r="2645" spans="1:6" ht="15" x14ac:dyDescent="0.25">
      <c r="A2645"/>
      <c r="B2645"/>
      <c r="C2645"/>
      <c r="D2645"/>
      <c r="E2645"/>
      <c r="F2645"/>
    </row>
    <row r="2646" spans="1:6" ht="15" x14ac:dyDescent="0.25">
      <c r="A2646"/>
      <c r="B2646"/>
      <c r="C2646"/>
      <c r="D2646"/>
      <c r="E2646"/>
      <c r="F2646"/>
    </row>
    <row r="2647" spans="1:6" ht="15" x14ac:dyDescent="0.25">
      <c r="A2647"/>
      <c r="B2647"/>
      <c r="C2647"/>
      <c r="D2647"/>
      <c r="E2647"/>
      <c r="F2647"/>
    </row>
    <row r="2648" spans="1:6" ht="15" x14ac:dyDescent="0.25">
      <c r="A2648"/>
      <c r="B2648"/>
      <c r="C2648"/>
      <c r="D2648"/>
      <c r="E2648"/>
      <c r="F2648"/>
    </row>
    <row r="2649" spans="1:6" ht="15" x14ac:dyDescent="0.25">
      <c r="A2649"/>
      <c r="B2649"/>
      <c r="C2649"/>
      <c r="D2649"/>
      <c r="E2649"/>
      <c r="F2649"/>
    </row>
    <row r="2650" spans="1:6" ht="15" x14ac:dyDescent="0.25">
      <c r="A2650"/>
      <c r="B2650"/>
      <c r="C2650"/>
      <c r="D2650"/>
      <c r="E2650"/>
      <c r="F2650"/>
    </row>
    <row r="2651" spans="1:6" ht="15" x14ac:dyDescent="0.25">
      <c r="A2651"/>
      <c r="B2651"/>
      <c r="C2651"/>
      <c r="D2651"/>
      <c r="E2651"/>
      <c r="F2651"/>
    </row>
    <row r="2652" spans="1:6" ht="15" x14ac:dyDescent="0.25">
      <c r="A2652"/>
      <c r="B2652"/>
      <c r="C2652"/>
      <c r="D2652"/>
      <c r="E2652"/>
      <c r="F2652"/>
    </row>
    <row r="2653" spans="1:6" ht="15" x14ac:dyDescent="0.25">
      <c r="A2653"/>
      <c r="B2653"/>
      <c r="C2653"/>
      <c r="D2653"/>
      <c r="E2653"/>
      <c r="F2653"/>
    </row>
    <row r="2654" spans="1:6" ht="15" x14ac:dyDescent="0.25">
      <c r="A2654"/>
      <c r="B2654"/>
      <c r="C2654"/>
      <c r="D2654"/>
      <c r="E2654"/>
      <c r="F2654"/>
    </row>
    <row r="2655" spans="1:6" ht="15" x14ac:dyDescent="0.25">
      <c r="A2655"/>
      <c r="B2655"/>
      <c r="C2655"/>
      <c r="D2655"/>
      <c r="E2655"/>
      <c r="F2655"/>
    </row>
    <row r="2656" spans="1:6" ht="15" x14ac:dyDescent="0.25">
      <c r="A2656"/>
      <c r="B2656"/>
      <c r="C2656"/>
      <c r="D2656"/>
      <c r="E2656"/>
      <c r="F2656"/>
    </row>
    <row r="2657" spans="1:6" ht="15" x14ac:dyDescent="0.25">
      <c r="A2657"/>
      <c r="B2657"/>
      <c r="C2657"/>
      <c r="D2657"/>
      <c r="E2657"/>
      <c r="F2657"/>
    </row>
    <row r="2658" spans="1:6" ht="15" x14ac:dyDescent="0.25">
      <c r="A2658"/>
      <c r="B2658"/>
      <c r="C2658"/>
      <c r="D2658"/>
      <c r="E2658"/>
      <c r="F2658"/>
    </row>
    <row r="2659" spans="1:6" ht="15" x14ac:dyDescent="0.25">
      <c r="A2659"/>
      <c r="B2659"/>
      <c r="C2659"/>
      <c r="D2659"/>
      <c r="E2659"/>
      <c r="F2659"/>
    </row>
    <row r="2660" spans="1:6" ht="15" x14ac:dyDescent="0.25">
      <c r="A2660"/>
      <c r="B2660"/>
      <c r="C2660"/>
      <c r="D2660"/>
      <c r="E2660"/>
      <c r="F2660"/>
    </row>
    <row r="2661" spans="1:6" ht="15" x14ac:dyDescent="0.25">
      <c r="A2661"/>
      <c r="B2661"/>
      <c r="C2661"/>
      <c r="D2661"/>
      <c r="E2661"/>
      <c r="F2661"/>
    </row>
    <row r="2662" spans="1:6" ht="15" x14ac:dyDescent="0.25">
      <c r="A2662"/>
      <c r="B2662"/>
      <c r="C2662"/>
      <c r="D2662"/>
      <c r="E2662"/>
      <c r="F2662"/>
    </row>
    <row r="2663" spans="1:6" ht="15" x14ac:dyDescent="0.25">
      <c r="A2663"/>
      <c r="B2663"/>
      <c r="C2663"/>
      <c r="D2663"/>
      <c r="E2663"/>
      <c r="F2663"/>
    </row>
    <row r="2664" spans="1:6" ht="15" x14ac:dyDescent="0.25">
      <c r="A2664"/>
      <c r="B2664"/>
      <c r="C2664"/>
      <c r="D2664"/>
      <c r="E2664"/>
      <c r="F2664"/>
    </row>
    <row r="2665" spans="1:6" ht="15" x14ac:dyDescent="0.25">
      <c r="A2665"/>
      <c r="B2665"/>
      <c r="C2665"/>
      <c r="D2665"/>
      <c r="E2665"/>
      <c r="F2665"/>
    </row>
    <row r="2666" spans="1:6" ht="15" x14ac:dyDescent="0.25">
      <c r="A2666"/>
      <c r="B2666"/>
      <c r="C2666"/>
      <c r="D2666"/>
      <c r="E2666"/>
      <c r="F2666"/>
    </row>
    <row r="2667" spans="1:6" ht="15" x14ac:dyDescent="0.25">
      <c r="A2667"/>
      <c r="B2667"/>
      <c r="C2667"/>
      <c r="D2667"/>
      <c r="E2667"/>
      <c r="F2667"/>
    </row>
    <row r="2668" spans="1:6" ht="15" x14ac:dyDescent="0.25">
      <c r="A2668"/>
      <c r="B2668"/>
      <c r="C2668"/>
      <c r="D2668"/>
      <c r="E2668"/>
      <c r="F2668"/>
    </row>
    <row r="2669" spans="1:6" ht="15" x14ac:dyDescent="0.25">
      <c r="A2669"/>
      <c r="B2669"/>
      <c r="C2669"/>
      <c r="D2669"/>
      <c r="E2669"/>
      <c r="F2669"/>
    </row>
    <row r="2670" spans="1:6" ht="15" x14ac:dyDescent="0.25">
      <c r="A2670"/>
      <c r="B2670"/>
      <c r="C2670"/>
      <c r="D2670"/>
      <c r="E2670"/>
      <c r="F2670"/>
    </row>
    <row r="2671" spans="1:6" ht="15" x14ac:dyDescent="0.25">
      <c r="A2671"/>
      <c r="B2671"/>
      <c r="C2671"/>
      <c r="D2671"/>
      <c r="E2671"/>
      <c r="F2671"/>
    </row>
    <row r="2672" spans="1:6" ht="15" x14ac:dyDescent="0.25">
      <c r="A2672"/>
      <c r="B2672"/>
      <c r="C2672"/>
      <c r="D2672"/>
      <c r="E2672"/>
      <c r="F2672"/>
    </row>
    <row r="2673" spans="1:6" ht="15" x14ac:dyDescent="0.25">
      <c r="A2673"/>
      <c r="B2673"/>
      <c r="C2673"/>
      <c r="D2673"/>
      <c r="E2673"/>
      <c r="F2673"/>
    </row>
    <row r="2674" spans="1:6" ht="15" x14ac:dyDescent="0.25">
      <c r="A2674"/>
      <c r="B2674"/>
      <c r="C2674"/>
      <c r="D2674"/>
      <c r="E2674"/>
      <c r="F2674"/>
    </row>
    <row r="2675" spans="1:6" ht="15" x14ac:dyDescent="0.25">
      <c r="A2675"/>
      <c r="B2675"/>
      <c r="C2675"/>
      <c r="D2675"/>
      <c r="E2675"/>
      <c r="F2675"/>
    </row>
    <row r="2676" spans="1:6" ht="15" x14ac:dyDescent="0.25">
      <c r="A2676"/>
      <c r="B2676"/>
      <c r="C2676"/>
      <c r="D2676"/>
      <c r="E2676"/>
      <c r="F2676"/>
    </row>
    <row r="2677" spans="1:6" ht="15" x14ac:dyDescent="0.25">
      <c r="A2677"/>
      <c r="B2677"/>
      <c r="C2677"/>
      <c r="D2677"/>
      <c r="E2677"/>
      <c r="F2677"/>
    </row>
    <row r="2678" spans="1:6" ht="15" x14ac:dyDescent="0.25">
      <c r="A2678"/>
      <c r="B2678"/>
      <c r="C2678"/>
      <c r="D2678"/>
      <c r="E2678"/>
      <c r="F2678"/>
    </row>
    <row r="2679" spans="1:6" ht="15" x14ac:dyDescent="0.25">
      <c r="A2679"/>
      <c r="B2679"/>
      <c r="C2679"/>
      <c r="D2679"/>
      <c r="E2679"/>
      <c r="F2679"/>
    </row>
    <row r="2680" spans="1:6" ht="15" x14ac:dyDescent="0.25">
      <c r="A2680"/>
      <c r="B2680"/>
      <c r="C2680"/>
      <c r="D2680"/>
      <c r="E2680"/>
      <c r="F2680"/>
    </row>
    <row r="2681" spans="1:6" ht="15" x14ac:dyDescent="0.25">
      <c r="A2681"/>
      <c r="B2681"/>
      <c r="C2681"/>
      <c r="D2681"/>
      <c r="E2681"/>
      <c r="F2681"/>
    </row>
    <row r="2682" spans="1:6" ht="15" x14ac:dyDescent="0.25">
      <c r="A2682"/>
      <c r="B2682"/>
      <c r="C2682"/>
      <c r="D2682"/>
      <c r="E2682"/>
      <c r="F2682"/>
    </row>
    <row r="2683" spans="1:6" ht="15" x14ac:dyDescent="0.25">
      <c r="A2683"/>
      <c r="B2683"/>
      <c r="C2683"/>
      <c r="D2683"/>
      <c r="E2683"/>
      <c r="F2683"/>
    </row>
    <row r="2684" spans="1:6" ht="15" x14ac:dyDescent="0.25">
      <c r="A2684"/>
      <c r="B2684"/>
      <c r="C2684"/>
      <c r="D2684"/>
      <c r="E2684"/>
      <c r="F2684"/>
    </row>
    <row r="2685" spans="1:6" ht="15" x14ac:dyDescent="0.25">
      <c r="A2685"/>
      <c r="B2685"/>
      <c r="C2685"/>
      <c r="D2685"/>
      <c r="E2685"/>
      <c r="F2685"/>
    </row>
    <row r="2686" spans="1:6" ht="15" x14ac:dyDescent="0.25">
      <c r="A2686"/>
      <c r="B2686"/>
      <c r="C2686"/>
      <c r="D2686"/>
      <c r="E2686"/>
      <c r="F2686"/>
    </row>
    <row r="2687" spans="1:6" ht="15" x14ac:dyDescent="0.25">
      <c r="A2687"/>
      <c r="B2687"/>
      <c r="C2687"/>
      <c r="D2687"/>
      <c r="E2687"/>
      <c r="F2687"/>
    </row>
    <row r="2688" spans="1:6" ht="15" x14ac:dyDescent="0.25">
      <c r="A2688"/>
      <c r="B2688"/>
      <c r="C2688"/>
      <c r="D2688"/>
      <c r="E2688"/>
      <c r="F2688"/>
    </row>
    <row r="2689" spans="1:6" ht="15" x14ac:dyDescent="0.25">
      <c r="A2689"/>
      <c r="B2689"/>
      <c r="C2689"/>
      <c r="D2689"/>
      <c r="E2689"/>
      <c r="F2689"/>
    </row>
    <row r="2690" spans="1:6" ht="15" x14ac:dyDescent="0.25">
      <c r="A2690"/>
      <c r="B2690"/>
      <c r="C2690"/>
      <c r="D2690"/>
      <c r="E2690"/>
      <c r="F2690"/>
    </row>
    <row r="2691" spans="1:6" ht="15" x14ac:dyDescent="0.25">
      <c r="A2691"/>
      <c r="B2691"/>
      <c r="C2691"/>
      <c r="D2691"/>
      <c r="E2691"/>
      <c r="F2691"/>
    </row>
    <row r="2692" spans="1:6" ht="15" x14ac:dyDescent="0.25">
      <c r="A2692"/>
      <c r="B2692"/>
      <c r="C2692"/>
      <c r="D2692"/>
      <c r="E2692"/>
      <c r="F2692"/>
    </row>
    <row r="2693" spans="1:6" ht="15" x14ac:dyDescent="0.25">
      <c r="A2693"/>
      <c r="B2693"/>
      <c r="C2693"/>
      <c r="D2693"/>
      <c r="E2693"/>
      <c r="F2693"/>
    </row>
    <row r="2694" spans="1:6" ht="15" x14ac:dyDescent="0.25">
      <c r="A2694"/>
      <c r="B2694"/>
      <c r="C2694"/>
      <c r="D2694"/>
      <c r="E2694"/>
      <c r="F2694"/>
    </row>
    <row r="2695" spans="1:6" ht="15" x14ac:dyDescent="0.25">
      <c r="A2695"/>
      <c r="B2695"/>
      <c r="C2695"/>
      <c r="D2695"/>
      <c r="E2695"/>
      <c r="F2695"/>
    </row>
    <row r="2696" spans="1:6" ht="15" x14ac:dyDescent="0.25">
      <c r="A2696"/>
      <c r="B2696"/>
      <c r="C2696"/>
      <c r="D2696"/>
      <c r="E2696"/>
      <c r="F2696"/>
    </row>
    <row r="2697" spans="1:6" ht="15" x14ac:dyDescent="0.25">
      <c r="A2697"/>
      <c r="B2697"/>
      <c r="C2697"/>
      <c r="D2697"/>
      <c r="E2697"/>
      <c r="F2697"/>
    </row>
    <row r="2698" spans="1:6" ht="15" x14ac:dyDescent="0.25">
      <c r="A2698"/>
      <c r="B2698"/>
      <c r="C2698"/>
      <c r="D2698"/>
      <c r="E2698"/>
      <c r="F2698"/>
    </row>
    <row r="2699" spans="1:6" ht="15" x14ac:dyDescent="0.25">
      <c r="A2699"/>
      <c r="B2699"/>
      <c r="C2699"/>
      <c r="D2699"/>
      <c r="E2699"/>
      <c r="F2699"/>
    </row>
    <row r="2700" spans="1:6" ht="15" x14ac:dyDescent="0.25">
      <c r="A2700"/>
      <c r="B2700"/>
      <c r="C2700"/>
      <c r="D2700"/>
      <c r="E2700"/>
      <c r="F2700"/>
    </row>
    <row r="2701" spans="1:6" ht="15" x14ac:dyDescent="0.25">
      <c r="A2701"/>
      <c r="B2701"/>
      <c r="C2701"/>
      <c r="D2701"/>
      <c r="E2701"/>
      <c r="F2701"/>
    </row>
    <row r="2702" spans="1:6" ht="15" x14ac:dyDescent="0.25">
      <c r="A2702"/>
      <c r="B2702"/>
      <c r="C2702"/>
      <c r="D2702"/>
      <c r="E2702"/>
      <c r="F2702"/>
    </row>
    <row r="2703" spans="1:6" ht="15" x14ac:dyDescent="0.25">
      <c r="A2703"/>
      <c r="B2703"/>
      <c r="C2703"/>
      <c r="D2703"/>
      <c r="E2703"/>
      <c r="F2703"/>
    </row>
    <row r="2704" spans="1:6" ht="15" x14ac:dyDescent="0.25">
      <c r="A2704"/>
      <c r="B2704"/>
      <c r="C2704"/>
      <c r="D2704"/>
      <c r="E2704"/>
      <c r="F2704"/>
    </row>
    <row r="2705" spans="1:6" ht="15" x14ac:dyDescent="0.25">
      <c r="A2705"/>
      <c r="B2705"/>
      <c r="C2705"/>
      <c r="D2705"/>
      <c r="E2705"/>
      <c r="F2705"/>
    </row>
    <row r="2706" spans="1:6" ht="15" x14ac:dyDescent="0.25">
      <c r="A2706"/>
      <c r="B2706"/>
      <c r="C2706"/>
      <c r="D2706"/>
      <c r="E2706"/>
      <c r="F2706"/>
    </row>
    <row r="2707" spans="1:6" ht="15" x14ac:dyDescent="0.25">
      <c r="A2707"/>
      <c r="B2707"/>
      <c r="C2707"/>
      <c r="D2707"/>
      <c r="E2707"/>
      <c r="F2707"/>
    </row>
    <row r="2708" spans="1:6" ht="15" x14ac:dyDescent="0.25">
      <c r="A2708"/>
      <c r="B2708"/>
      <c r="C2708"/>
      <c r="D2708"/>
      <c r="E2708"/>
      <c r="F2708"/>
    </row>
    <row r="2709" spans="1:6" ht="15" x14ac:dyDescent="0.25">
      <c r="A2709"/>
      <c r="B2709"/>
      <c r="C2709"/>
      <c r="D2709"/>
      <c r="E2709"/>
      <c r="F2709"/>
    </row>
    <row r="2710" spans="1:6" ht="15" x14ac:dyDescent="0.25">
      <c r="A2710"/>
      <c r="B2710"/>
      <c r="C2710"/>
      <c r="D2710"/>
      <c r="E2710"/>
      <c r="F2710"/>
    </row>
    <row r="2711" spans="1:6" ht="15" x14ac:dyDescent="0.25">
      <c r="A2711"/>
      <c r="B2711"/>
      <c r="C2711"/>
      <c r="D2711"/>
      <c r="E2711"/>
      <c r="F2711"/>
    </row>
    <row r="2712" spans="1:6" ht="15" x14ac:dyDescent="0.25">
      <c r="A2712"/>
      <c r="B2712"/>
      <c r="C2712"/>
      <c r="D2712"/>
      <c r="E2712"/>
      <c r="F2712"/>
    </row>
    <row r="2713" spans="1:6" ht="15" x14ac:dyDescent="0.25">
      <c r="A2713"/>
      <c r="B2713"/>
      <c r="C2713"/>
      <c r="D2713"/>
      <c r="E2713"/>
      <c r="F2713"/>
    </row>
    <row r="2714" spans="1:6" ht="15" x14ac:dyDescent="0.25">
      <c r="A2714"/>
      <c r="B2714"/>
      <c r="C2714"/>
      <c r="D2714"/>
      <c r="E2714"/>
      <c r="F2714"/>
    </row>
    <row r="2715" spans="1:6" ht="15" x14ac:dyDescent="0.25">
      <c r="A2715"/>
      <c r="B2715"/>
      <c r="C2715"/>
      <c r="D2715"/>
      <c r="E2715"/>
      <c r="F2715"/>
    </row>
    <row r="2716" spans="1:6" ht="15" x14ac:dyDescent="0.25">
      <c r="A2716"/>
      <c r="B2716"/>
      <c r="C2716"/>
      <c r="D2716"/>
      <c r="E2716"/>
      <c r="F2716"/>
    </row>
    <row r="2717" spans="1:6" ht="15" x14ac:dyDescent="0.25">
      <c r="A2717"/>
      <c r="B2717"/>
      <c r="C2717"/>
      <c r="D2717"/>
      <c r="E2717"/>
      <c r="F2717"/>
    </row>
    <row r="2718" spans="1:6" ht="15" x14ac:dyDescent="0.25">
      <c r="A2718"/>
      <c r="B2718"/>
      <c r="C2718"/>
      <c r="D2718"/>
      <c r="E2718"/>
      <c r="F2718"/>
    </row>
    <row r="2719" spans="1:6" ht="15" x14ac:dyDescent="0.25">
      <c r="A2719"/>
      <c r="B2719"/>
      <c r="C2719"/>
      <c r="D2719"/>
      <c r="E2719"/>
      <c r="F2719"/>
    </row>
    <row r="2720" spans="1:6" ht="15" x14ac:dyDescent="0.25">
      <c r="A2720"/>
      <c r="B2720"/>
      <c r="C2720"/>
      <c r="D2720"/>
      <c r="E2720"/>
      <c r="F2720"/>
    </row>
    <row r="2721" spans="1:6" ht="15" x14ac:dyDescent="0.25">
      <c r="A2721"/>
      <c r="B2721"/>
      <c r="C2721"/>
      <c r="D2721"/>
      <c r="E2721"/>
      <c r="F2721"/>
    </row>
    <row r="2722" spans="1:6" ht="15" x14ac:dyDescent="0.25">
      <c r="A2722"/>
      <c r="B2722"/>
      <c r="C2722"/>
      <c r="D2722"/>
      <c r="E2722"/>
      <c r="F2722"/>
    </row>
    <row r="2723" spans="1:6" ht="15" x14ac:dyDescent="0.25">
      <c r="A2723"/>
      <c r="B2723"/>
      <c r="C2723"/>
      <c r="D2723"/>
      <c r="E2723"/>
      <c r="F2723"/>
    </row>
    <row r="2724" spans="1:6" ht="15" x14ac:dyDescent="0.25">
      <c r="A2724"/>
      <c r="B2724"/>
      <c r="C2724"/>
      <c r="D2724"/>
      <c r="E2724"/>
      <c r="F2724"/>
    </row>
    <row r="2725" spans="1:6" ht="15" x14ac:dyDescent="0.25">
      <c r="A2725"/>
      <c r="B2725"/>
      <c r="C2725"/>
      <c r="D2725"/>
      <c r="E2725"/>
      <c r="F2725"/>
    </row>
    <row r="2726" spans="1:6" ht="15" x14ac:dyDescent="0.25">
      <c r="A2726"/>
      <c r="B2726"/>
      <c r="C2726"/>
      <c r="D2726"/>
      <c r="E2726"/>
      <c r="F2726"/>
    </row>
    <row r="2727" spans="1:6" ht="15" x14ac:dyDescent="0.25">
      <c r="A2727"/>
      <c r="B2727"/>
      <c r="C2727"/>
      <c r="D2727"/>
      <c r="E2727"/>
      <c r="F2727"/>
    </row>
    <row r="2728" spans="1:6" ht="15" x14ac:dyDescent="0.25">
      <c r="A2728"/>
      <c r="B2728"/>
      <c r="C2728"/>
      <c r="D2728"/>
      <c r="E2728"/>
      <c r="F2728"/>
    </row>
    <row r="2729" spans="1:6" ht="15" x14ac:dyDescent="0.25">
      <c r="A2729"/>
      <c r="B2729"/>
      <c r="C2729"/>
      <c r="D2729"/>
      <c r="E2729"/>
      <c r="F2729"/>
    </row>
    <row r="2730" spans="1:6" ht="15" x14ac:dyDescent="0.25">
      <c r="A2730"/>
      <c r="B2730"/>
      <c r="C2730"/>
      <c r="D2730"/>
      <c r="E2730"/>
      <c r="F2730"/>
    </row>
    <row r="2731" spans="1:6" ht="15" x14ac:dyDescent="0.25">
      <c r="A2731"/>
      <c r="B2731"/>
      <c r="C2731"/>
      <c r="D2731"/>
      <c r="E2731"/>
      <c r="F2731"/>
    </row>
    <row r="2732" spans="1:6" ht="15" x14ac:dyDescent="0.25">
      <c r="A2732"/>
      <c r="B2732"/>
      <c r="C2732"/>
      <c r="D2732"/>
      <c r="E2732"/>
      <c r="F2732"/>
    </row>
    <row r="2733" spans="1:6" ht="15" x14ac:dyDescent="0.25">
      <c r="A2733"/>
      <c r="B2733"/>
      <c r="C2733"/>
      <c r="D2733"/>
      <c r="E2733"/>
      <c r="F2733"/>
    </row>
    <row r="2734" spans="1:6" ht="15" x14ac:dyDescent="0.25">
      <c r="A2734"/>
      <c r="B2734"/>
      <c r="C2734"/>
      <c r="D2734"/>
      <c r="E2734"/>
      <c r="F2734"/>
    </row>
    <row r="2735" spans="1:6" ht="15" x14ac:dyDescent="0.25">
      <c r="A2735"/>
      <c r="B2735"/>
      <c r="C2735"/>
      <c r="D2735"/>
      <c r="E2735"/>
      <c r="F2735"/>
    </row>
    <row r="2736" spans="1:6" ht="15" x14ac:dyDescent="0.25">
      <c r="A2736"/>
      <c r="B2736"/>
      <c r="C2736"/>
      <c r="D2736"/>
      <c r="E2736"/>
      <c r="F2736"/>
    </row>
    <row r="2737" spans="1:6" ht="15" x14ac:dyDescent="0.25">
      <c r="A2737"/>
      <c r="B2737"/>
      <c r="C2737"/>
      <c r="D2737"/>
      <c r="E2737"/>
      <c r="F2737"/>
    </row>
    <row r="2738" spans="1:6" ht="15" x14ac:dyDescent="0.25">
      <c r="A2738"/>
      <c r="B2738"/>
      <c r="C2738"/>
      <c r="D2738"/>
      <c r="E2738"/>
      <c r="F2738"/>
    </row>
    <row r="2739" spans="1:6" ht="15" x14ac:dyDescent="0.25">
      <c r="A2739"/>
      <c r="B2739"/>
      <c r="C2739"/>
      <c r="D2739"/>
      <c r="E2739"/>
      <c r="F2739"/>
    </row>
    <row r="2740" spans="1:6" ht="15" x14ac:dyDescent="0.25">
      <c r="A2740"/>
      <c r="B2740"/>
      <c r="C2740"/>
      <c r="D2740"/>
      <c r="E2740"/>
      <c r="F2740"/>
    </row>
    <row r="2741" spans="1:6" ht="15" x14ac:dyDescent="0.25">
      <c r="A2741"/>
      <c r="B2741"/>
      <c r="C2741"/>
      <c r="D2741"/>
      <c r="E2741"/>
      <c r="F2741"/>
    </row>
    <row r="2742" spans="1:6" ht="15" x14ac:dyDescent="0.25">
      <c r="A2742"/>
      <c r="B2742"/>
      <c r="C2742"/>
      <c r="D2742"/>
      <c r="E2742"/>
      <c r="F2742"/>
    </row>
    <row r="2743" spans="1:6" ht="15" x14ac:dyDescent="0.25">
      <c r="A2743"/>
      <c r="B2743"/>
      <c r="C2743"/>
      <c r="D2743"/>
      <c r="E2743"/>
      <c r="F2743"/>
    </row>
    <row r="2744" spans="1:6" ht="15" x14ac:dyDescent="0.25">
      <c r="A2744"/>
      <c r="B2744"/>
      <c r="C2744"/>
      <c r="D2744"/>
      <c r="E2744"/>
      <c r="F2744"/>
    </row>
    <row r="2745" spans="1:6" ht="15" x14ac:dyDescent="0.25">
      <c r="A2745"/>
      <c r="B2745"/>
      <c r="C2745"/>
      <c r="D2745"/>
      <c r="E2745"/>
      <c r="F2745"/>
    </row>
    <row r="2746" spans="1:6" ht="15" x14ac:dyDescent="0.25">
      <c r="A2746"/>
      <c r="B2746"/>
      <c r="C2746"/>
      <c r="D2746"/>
      <c r="E2746"/>
      <c r="F2746"/>
    </row>
    <row r="2747" spans="1:6" ht="15" x14ac:dyDescent="0.25">
      <c r="A2747"/>
      <c r="B2747"/>
      <c r="C2747"/>
      <c r="D2747"/>
      <c r="E2747"/>
      <c r="F2747"/>
    </row>
    <row r="2748" spans="1:6" ht="15" x14ac:dyDescent="0.25">
      <c r="A2748"/>
      <c r="B2748"/>
      <c r="C2748"/>
      <c r="D2748"/>
      <c r="E2748"/>
      <c r="F2748"/>
    </row>
    <row r="2749" spans="1:6" ht="15" x14ac:dyDescent="0.25">
      <c r="A2749"/>
      <c r="B2749"/>
      <c r="C2749"/>
      <c r="D2749"/>
      <c r="E2749"/>
      <c r="F2749"/>
    </row>
    <row r="2750" spans="1:6" ht="15" x14ac:dyDescent="0.25">
      <c r="A2750"/>
      <c r="B2750"/>
      <c r="C2750"/>
      <c r="D2750"/>
      <c r="E2750"/>
      <c r="F2750"/>
    </row>
    <row r="2751" spans="1:6" ht="15" x14ac:dyDescent="0.25">
      <c r="A2751"/>
      <c r="B2751"/>
      <c r="C2751"/>
      <c r="D2751"/>
      <c r="E2751"/>
      <c r="F2751"/>
    </row>
    <row r="2752" spans="1:6" ht="15" x14ac:dyDescent="0.25">
      <c r="A2752"/>
      <c r="B2752"/>
      <c r="C2752"/>
      <c r="D2752"/>
      <c r="E2752"/>
      <c r="F2752"/>
    </row>
    <row r="2753" spans="1:6" ht="15" x14ac:dyDescent="0.25">
      <c r="A2753"/>
      <c r="B2753"/>
      <c r="C2753"/>
      <c r="D2753"/>
      <c r="E2753"/>
      <c r="F2753"/>
    </row>
    <row r="2754" spans="1:6" ht="15" x14ac:dyDescent="0.25">
      <c r="A2754"/>
      <c r="B2754"/>
      <c r="C2754"/>
      <c r="D2754"/>
      <c r="E2754"/>
      <c r="F2754"/>
    </row>
    <row r="2755" spans="1:6" ht="15" x14ac:dyDescent="0.25">
      <c r="A2755"/>
      <c r="B2755"/>
      <c r="C2755"/>
      <c r="D2755"/>
      <c r="E2755"/>
      <c r="F2755"/>
    </row>
    <row r="2756" spans="1:6" ht="15" x14ac:dyDescent="0.25">
      <c r="A2756"/>
      <c r="B2756"/>
      <c r="C2756"/>
      <c r="D2756"/>
      <c r="E2756"/>
      <c r="F2756"/>
    </row>
    <row r="2757" spans="1:6" ht="15" x14ac:dyDescent="0.25">
      <c r="A2757"/>
      <c r="B2757"/>
      <c r="C2757"/>
      <c r="D2757"/>
      <c r="E2757"/>
      <c r="F2757"/>
    </row>
    <row r="2758" spans="1:6" ht="15" x14ac:dyDescent="0.25">
      <c r="A2758"/>
      <c r="B2758"/>
      <c r="C2758"/>
      <c r="D2758"/>
      <c r="E2758"/>
      <c r="F2758"/>
    </row>
    <row r="2759" spans="1:6" ht="15" x14ac:dyDescent="0.25">
      <c r="A2759"/>
      <c r="B2759"/>
      <c r="C2759"/>
      <c r="D2759"/>
      <c r="E2759"/>
      <c r="F2759"/>
    </row>
    <row r="2760" spans="1:6" ht="15" x14ac:dyDescent="0.25">
      <c r="A2760"/>
      <c r="B2760"/>
      <c r="C2760"/>
      <c r="D2760"/>
      <c r="E2760"/>
      <c r="F2760"/>
    </row>
    <row r="2761" spans="1:6" ht="15" x14ac:dyDescent="0.25">
      <c r="A2761"/>
      <c r="B2761"/>
      <c r="C2761"/>
      <c r="D2761"/>
      <c r="E2761"/>
      <c r="F2761"/>
    </row>
    <row r="2762" spans="1:6" ht="15" x14ac:dyDescent="0.25">
      <c r="A2762"/>
      <c r="B2762"/>
      <c r="C2762"/>
      <c r="D2762"/>
      <c r="E2762"/>
      <c r="F2762"/>
    </row>
    <row r="2763" spans="1:6" ht="15" x14ac:dyDescent="0.25">
      <c r="A2763"/>
      <c r="B2763"/>
      <c r="C2763"/>
      <c r="D2763"/>
      <c r="E2763"/>
      <c r="F2763"/>
    </row>
    <row r="2764" spans="1:6" ht="15" x14ac:dyDescent="0.25">
      <c r="A2764"/>
      <c r="B2764"/>
      <c r="C2764"/>
      <c r="D2764"/>
      <c r="E2764"/>
      <c r="F2764"/>
    </row>
    <row r="2765" spans="1:6" ht="15" x14ac:dyDescent="0.25">
      <c r="A2765"/>
      <c r="B2765"/>
      <c r="C2765"/>
      <c r="D2765"/>
      <c r="E2765"/>
      <c r="F2765"/>
    </row>
    <row r="2766" spans="1:6" ht="15" x14ac:dyDescent="0.25">
      <c r="A2766"/>
      <c r="B2766"/>
      <c r="C2766"/>
      <c r="D2766"/>
      <c r="E2766"/>
      <c r="F2766"/>
    </row>
    <row r="2767" spans="1:6" ht="15" x14ac:dyDescent="0.25">
      <c r="A2767"/>
      <c r="B2767"/>
      <c r="C2767"/>
      <c r="D2767"/>
      <c r="E2767"/>
      <c r="F2767"/>
    </row>
    <row r="2768" spans="1:6" ht="15" x14ac:dyDescent="0.25">
      <c r="A2768"/>
      <c r="B2768"/>
      <c r="C2768"/>
      <c r="D2768"/>
      <c r="E2768"/>
      <c r="F2768"/>
    </row>
    <row r="2769" spans="1:6" ht="15" x14ac:dyDescent="0.25">
      <c r="A2769"/>
      <c r="B2769"/>
      <c r="C2769"/>
      <c r="D2769"/>
      <c r="E2769"/>
      <c r="F2769"/>
    </row>
    <row r="2770" spans="1:6" ht="15" x14ac:dyDescent="0.25">
      <c r="A2770"/>
      <c r="B2770"/>
      <c r="C2770"/>
      <c r="D2770"/>
      <c r="E2770"/>
      <c r="F2770"/>
    </row>
    <row r="2771" spans="1:6" ht="15" x14ac:dyDescent="0.25">
      <c r="A2771"/>
      <c r="B2771"/>
      <c r="C2771"/>
      <c r="D2771"/>
      <c r="E2771"/>
      <c r="F2771"/>
    </row>
    <row r="2772" spans="1:6" ht="15" x14ac:dyDescent="0.25">
      <c r="A2772"/>
      <c r="B2772"/>
      <c r="C2772"/>
      <c r="D2772"/>
      <c r="E2772"/>
      <c r="F2772"/>
    </row>
    <row r="2773" spans="1:6" ht="15" x14ac:dyDescent="0.25">
      <c r="A2773"/>
      <c r="B2773"/>
      <c r="C2773"/>
      <c r="D2773"/>
      <c r="E2773"/>
      <c r="F2773"/>
    </row>
    <row r="2774" spans="1:6" ht="15" x14ac:dyDescent="0.25">
      <c r="A2774"/>
      <c r="B2774"/>
      <c r="C2774"/>
      <c r="D2774"/>
      <c r="E2774"/>
      <c r="F2774"/>
    </row>
    <row r="2775" spans="1:6" ht="15" x14ac:dyDescent="0.25">
      <c r="A2775"/>
      <c r="B2775"/>
      <c r="C2775"/>
      <c r="D2775"/>
      <c r="E2775"/>
      <c r="F2775"/>
    </row>
    <row r="2776" spans="1:6" ht="15" x14ac:dyDescent="0.25">
      <c r="A2776"/>
      <c r="B2776"/>
      <c r="C2776"/>
      <c r="D2776"/>
      <c r="E2776"/>
      <c r="F2776"/>
    </row>
    <row r="2777" spans="1:6" ht="15" x14ac:dyDescent="0.25">
      <c r="A2777"/>
      <c r="B2777"/>
      <c r="C2777"/>
      <c r="D2777"/>
      <c r="E2777"/>
      <c r="F2777"/>
    </row>
    <row r="2778" spans="1:6" ht="15" x14ac:dyDescent="0.25">
      <c r="A2778"/>
      <c r="B2778"/>
      <c r="C2778"/>
      <c r="D2778"/>
      <c r="E2778"/>
      <c r="F2778"/>
    </row>
    <row r="2779" spans="1:6" ht="15" x14ac:dyDescent="0.25">
      <c r="A2779"/>
      <c r="B2779"/>
      <c r="C2779"/>
      <c r="D2779"/>
      <c r="E2779"/>
      <c r="F2779"/>
    </row>
    <row r="2780" spans="1:6" ht="15" x14ac:dyDescent="0.25">
      <c r="A2780"/>
      <c r="B2780"/>
      <c r="C2780"/>
      <c r="D2780"/>
      <c r="E2780"/>
      <c r="F2780"/>
    </row>
    <row r="2781" spans="1:6" ht="15" x14ac:dyDescent="0.25">
      <c r="A2781"/>
      <c r="B2781"/>
      <c r="C2781"/>
      <c r="D2781"/>
      <c r="E2781"/>
      <c r="F2781"/>
    </row>
    <row r="2782" spans="1:6" ht="15" x14ac:dyDescent="0.25">
      <c r="A2782"/>
      <c r="B2782"/>
      <c r="C2782"/>
      <c r="D2782"/>
      <c r="E2782"/>
      <c r="F2782"/>
    </row>
    <row r="2783" spans="1:6" ht="15" x14ac:dyDescent="0.25">
      <c r="A2783"/>
      <c r="B2783"/>
      <c r="C2783"/>
      <c r="D2783"/>
      <c r="E2783"/>
      <c r="F2783"/>
    </row>
    <row r="2784" spans="1:6" ht="15" x14ac:dyDescent="0.25">
      <c r="A2784"/>
      <c r="B2784"/>
      <c r="C2784"/>
      <c r="D2784"/>
      <c r="E2784"/>
      <c r="F2784"/>
    </row>
    <row r="2785" spans="1:6" ht="15" x14ac:dyDescent="0.25">
      <c r="A2785"/>
      <c r="B2785"/>
      <c r="C2785"/>
      <c r="D2785"/>
      <c r="E2785"/>
      <c r="F2785"/>
    </row>
    <row r="2786" spans="1:6" ht="15" x14ac:dyDescent="0.25">
      <c r="A2786"/>
      <c r="B2786"/>
      <c r="C2786"/>
      <c r="D2786"/>
      <c r="E2786"/>
      <c r="F2786"/>
    </row>
    <row r="2787" spans="1:6" ht="15" x14ac:dyDescent="0.25">
      <c r="A2787"/>
      <c r="B2787"/>
      <c r="C2787"/>
      <c r="D2787"/>
      <c r="E2787"/>
      <c r="F2787"/>
    </row>
    <row r="2788" spans="1:6" ht="15" x14ac:dyDescent="0.25">
      <c r="A2788"/>
      <c r="B2788"/>
      <c r="C2788"/>
      <c r="D2788"/>
      <c r="E2788"/>
      <c r="F2788"/>
    </row>
    <row r="2789" spans="1:6" ht="15" x14ac:dyDescent="0.25">
      <c r="A2789"/>
      <c r="B2789"/>
      <c r="C2789"/>
      <c r="D2789"/>
      <c r="E2789"/>
      <c r="F2789"/>
    </row>
    <row r="2790" spans="1:6" ht="15" x14ac:dyDescent="0.25">
      <c r="A2790"/>
      <c r="B2790"/>
      <c r="C2790"/>
      <c r="D2790"/>
      <c r="E2790"/>
      <c r="F2790"/>
    </row>
    <row r="2791" spans="1:6" ht="15" x14ac:dyDescent="0.25">
      <c r="A2791"/>
      <c r="B2791"/>
      <c r="C2791"/>
      <c r="D2791"/>
      <c r="E2791"/>
      <c r="F2791"/>
    </row>
    <row r="2792" spans="1:6" ht="15" x14ac:dyDescent="0.25">
      <c r="A2792"/>
      <c r="B2792"/>
      <c r="C2792"/>
      <c r="D2792"/>
      <c r="E2792"/>
      <c r="F2792"/>
    </row>
    <row r="2793" spans="1:6" ht="15" x14ac:dyDescent="0.25">
      <c r="A2793"/>
      <c r="B2793"/>
      <c r="C2793"/>
      <c r="D2793"/>
      <c r="E2793"/>
      <c r="F2793"/>
    </row>
    <row r="2794" spans="1:6" ht="15" x14ac:dyDescent="0.25">
      <c r="A2794"/>
      <c r="B2794"/>
      <c r="C2794"/>
      <c r="D2794"/>
      <c r="E2794"/>
      <c r="F2794"/>
    </row>
    <row r="2795" spans="1:6" ht="15" x14ac:dyDescent="0.25">
      <c r="A2795"/>
      <c r="B2795"/>
      <c r="C2795"/>
      <c r="D2795"/>
      <c r="E2795"/>
      <c r="F2795"/>
    </row>
    <row r="2796" spans="1:6" ht="15" x14ac:dyDescent="0.25">
      <c r="A2796"/>
      <c r="B2796"/>
      <c r="C2796"/>
      <c r="D2796"/>
      <c r="E2796"/>
      <c r="F2796"/>
    </row>
    <row r="2797" spans="1:6" ht="15" x14ac:dyDescent="0.25">
      <c r="A2797"/>
      <c r="B2797"/>
      <c r="C2797"/>
      <c r="D2797"/>
      <c r="E2797"/>
      <c r="F2797"/>
    </row>
    <row r="2798" spans="1:6" ht="15" x14ac:dyDescent="0.25">
      <c r="A2798"/>
      <c r="B2798"/>
      <c r="C2798"/>
      <c r="D2798"/>
      <c r="E2798"/>
      <c r="F2798"/>
    </row>
    <row r="2799" spans="1:6" ht="15" x14ac:dyDescent="0.25">
      <c r="A2799"/>
      <c r="B2799"/>
      <c r="C2799"/>
      <c r="D2799"/>
      <c r="E2799"/>
      <c r="F2799"/>
    </row>
    <row r="2800" spans="1:6" ht="15" x14ac:dyDescent="0.25">
      <c r="A2800"/>
      <c r="B2800"/>
      <c r="C2800"/>
      <c r="D2800"/>
      <c r="E2800"/>
      <c r="F2800"/>
    </row>
    <row r="2801" spans="1:6" ht="15" x14ac:dyDescent="0.25">
      <c r="A2801"/>
      <c r="B2801"/>
      <c r="C2801"/>
      <c r="D2801"/>
      <c r="E2801"/>
      <c r="F2801"/>
    </row>
    <row r="2802" spans="1:6" ht="15" x14ac:dyDescent="0.25">
      <c r="A2802"/>
      <c r="B2802"/>
      <c r="C2802"/>
      <c r="D2802"/>
      <c r="E2802"/>
      <c r="F2802"/>
    </row>
    <row r="2803" spans="1:6" ht="15" x14ac:dyDescent="0.25">
      <c r="A2803"/>
      <c r="B2803"/>
      <c r="C2803"/>
      <c r="D2803"/>
      <c r="E2803"/>
      <c r="F2803"/>
    </row>
    <row r="2804" spans="1:6" ht="15" x14ac:dyDescent="0.25">
      <c r="A2804"/>
      <c r="B2804"/>
      <c r="C2804"/>
      <c r="D2804"/>
      <c r="E2804"/>
      <c r="F2804"/>
    </row>
    <row r="2805" spans="1:6" ht="15" x14ac:dyDescent="0.25">
      <c r="A2805"/>
      <c r="B2805"/>
      <c r="C2805"/>
      <c r="D2805"/>
      <c r="E2805"/>
      <c r="F2805"/>
    </row>
    <row r="2806" spans="1:6" ht="15" x14ac:dyDescent="0.25">
      <c r="A2806"/>
      <c r="B2806"/>
      <c r="C2806"/>
      <c r="D2806"/>
      <c r="E2806"/>
      <c r="F2806"/>
    </row>
    <row r="2807" spans="1:6" ht="15" x14ac:dyDescent="0.25">
      <c r="A2807"/>
      <c r="B2807"/>
      <c r="C2807"/>
      <c r="D2807"/>
      <c r="E2807"/>
      <c r="F2807"/>
    </row>
    <row r="2808" spans="1:6" ht="15" x14ac:dyDescent="0.25">
      <c r="A2808"/>
      <c r="B2808"/>
      <c r="C2808"/>
      <c r="D2808"/>
      <c r="E2808"/>
      <c r="F2808"/>
    </row>
    <row r="2809" spans="1:6" ht="15" x14ac:dyDescent="0.25">
      <c r="A2809"/>
      <c r="B2809"/>
      <c r="C2809"/>
      <c r="D2809"/>
      <c r="E2809"/>
      <c r="F2809"/>
    </row>
    <row r="2810" spans="1:6" ht="15" x14ac:dyDescent="0.25">
      <c r="A2810"/>
      <c r="B2810"/>
      <c r="C2810"/>
      <c r="D2810"/>
      <c r="E2810"/>
      <c r="F2810"/>
    </row>
    <row r="2811" spans="1:6" ht="15" x14ac:dyDescent="0.25">
      <c r="A2811"/>
      <c r="B2811"/>
      <c r="C2811"/>
      <c r="D2811"/>
      <c r="E2811"/>
      <c r="F2811"/>
    </row>
    <row r="2812" spans="1:6" ht="15" x14ac:dyDescent="0.25">
      <c r="A2812"/>
      <c r="B2812"/>
      <c r="C2812"/>
      <c r="D2812"/>
      <c r="E2812"/>
      <c r="F2812"/>
    </row>
    <row r="2813" spans="1:6" ht="15" x14ac:dyDescent="0.25">
      <c r="A2813"/>
      <c r="B2813"/>
      <c r="C2813"/>
      <c r="D2813"/>
      <c r="E2813"/>
      <c r="F2813"/>
    </row>
    <row r="2814" spans="1:6" ht="15" x14ac:dyDescent="0.25">
      <c r="A2814"/>
      <c r="B2814"/>
      <c r="C2814"/>
      <c r="D2814"/>
      <c r="E2814"/>
      <c r="F2814"/>
    </row>
    <row r="2815" spans="1:6" ht="15" x14ac:dyDescent="0.25">
      <c r="A2815"/>
      <c r="B2815"/>
      <c r="C2815"/>
      <c r="D2815"/>
      <c r="E2815"/>
      <c r="F2815"/>
    </row>
    <row r="2816" spans="1:6" ht="15" x14ac:dyDescent="0.25">
      <c r="A2816"/>
      <c r="B2816"/>
      <c r="C2816"/>
      <c r="D2816"/>
      <c r="E2816"/>
      <c r="F2816"/>
    </row>
    <row r="2817" spans="1:6" ht="15" x14ac:dyDescent="0.25">
      <c r="A2817"/>
      <c r="B2817"/>
      <c r="C2817"/>
      <c r="D2817"/>
      <c r="E2817"/>
      <c r="F2817"/>
    </row>
    <row r="2818" spans="1:6" ht="15" x14ac:dyDescent="0.25">
      <c r="A2818"/>
      <c r="B2818"/>
      <c r="C2818"/>
      <c r="D2818"/>
      <c r="E2818"/>
      <c r="F2818"/>
    </row>
    <row r="2819" spans="1:6" ht="15" x14ac:dyDescent="0.25">
      <c r="A2819"/>
      <c r="B2819"/>
      <c r="C2819"/>
      <c r="D2819"/>
      <c r="E2819"/>
      <c r="F2819"/>
    </row>
    <row r="2820" spans="1:6" ht="15" x14ac:dyDescent="0.25">
      <c r="A2820"/>
      <c r="B2820"/>
      <c r="C2820"/>
      <c r="D2820"/>
      <c r="E2820"/>
      <c r="F2820"/>
    </row>
    <row r="2821" spans="1:6" ht="15" x14ac:dyDescent="0.25">
      <c r="A2821"/>
      <c r="B2821"/>
      <c r="C2821"/>
      <c r="D2821"/>
      <c r="E2821"/>
      <c r="F2821"/>
    </row>
    <row r="2822" spans="1:6" ht="15" x14ac:dyDescent="0.25">
      <c r="A2822"/>
      <c r="B2822"/>
      <c r="C2822"/>
      <c r="D2822"/>
      <c r="E2822"/>
      <c r="F2822"/>
    </row>
    <row r="2823" spans="1:6" ht="15" x14ac:dyDescent="0.25">
      <c r="A2823"/>
      <c r="B2823"/>
      <c r="C2823"/>
      <c r="D2823"/>
      <c r="E2823"/>
      <c r="F2823"/>
    </row>
    <row r="2824" spans="1:6" ht="15" x14ac:dyDescent="0.25">
      <c r="A2824"/>
      <c r="B2824"/>
      <c r="C2824"/>
      <c r="D2824"/>
      <c r="E2824"/>
      <c r="F2824"/>
    </row>
    <row r="2825" spans="1:6" ht="15" x14ac:dyDescent="0.25">
      <c r="A2825"/>
      <c r="B2825"/>
      <c r="C2825"/>
      <c r="D2825"/>
      <c r="E2825"/>
      <c r="F2825"/>
    </row>
    <row r="2826" spans="1:6" ht="15" x14ac:dyDescent="0.25">
      <c r="A2826"/>
      <c r="B2826"/>
      <c r="C2826"/>
      <c r="D2826"/>
      <c r="E2826"/>
      <c r="F2826"/>
    </row>
    <row r="2827" spans="1:6" ht="15" x14ac:dyDescent="0.25">
      <c r="A2827"/>
      <c r="B2827"/>
      <c r="C2827"/>
      <c r="D2827"/>
      <c r="E2827"/>
      <c r="F2827"/>
    </row>
    <row r="2828" spans="1:6" ht="15" x14ac:dyDescent="0.25">
      <c r="A2828"/>
      <c r="B2828"/>
      <c r="C2828"/>
      <c r="D2828"/>
      <c r="E2828"/>
      <c r="F2828"/>
    </row>
    <row r="2829" spans="1:6" ht="15" x14ac:dyDescent="0.25">
      <c r="A2829"/>
      <c r="B2829"/>
      <c r="C2829"/>
      <c r="D2829"/>
      <c r="E2829"/>
      <c r="F2829"/>
    </row>
    <row r="2830" spans="1:6" ht="15" x14ac:dyDescent="0.25">
      <c r="A2830"/>
      <c r="B2830"/>
      <c r="C2830"/>
      <c r="D2830"/>
      <c r="E2830"/>
      <c r="F2830"/>
    </row>
    <row r="2831" spans="1:6" ht="15" x14ac:dyDescent="0.25">
      <c r="A2831"/>
      <c r="B2831"/>
      <c r="C2831"/>
      <c r="D2831"/>
      <c r="E2831"/>
      <c r="F2831"/>
    </row>
    <row r="2832" spans="1:6" ht="15" x14ac:dyDescent="0.25">
      <c r="A2832"/>
      <c r="B2832"/>
      <c r="C2832"/>
      <c r="D2832"/>
      <c r="E2832"/>
      <c r="F2832"/>
    </row>
    <row r="2833" spans="1:6" ht="15" x14ac:dyDescent="0.25">
      <c r="A2833"/>
      <c r="B2833"/>
      <c r="C2833"/>
      <c r="D2833"/>
      <c r="E2833"/>
      <c r="F2833"/>
    </row>
    <row r="2834" spans="1:6" ht="15" x14ac:dyDescent="0.25">
      <c r="A2834"/>
      <c r="B2834"/>
      <c r="C2834"/>
      <c r="D2834"/>
      <c r="E2834"/>
      <c r="F2834"/>
    </row>
    <row r="2835" spans="1:6" ht="15" x14ac:dyDescent="0.25">
      <c r="A2835"/>
      <c r="B2835"/>
      <c r="C2835"/>
      <c r="D2835"/>
      <c r="E2835"/>
      <c r="F2835"/>
    </row>
    <row r="2836" spans="1:6" ht="15" x14ac:dyDescent="0.25">
      <c r="A2836"/>
      <c r="B2836"/>
      <c r="C2836"/>
      <c r="D2836"/>
      <c r="E2836"/>
      <c r="F2836"/>
    </row>
    <row r="2837" spans="1:6" ht="15" x14ac:dyDescent="0.25">
      <c r="A2837"/>
      <c r="B2837"/>
      <c r="C2837"/>
      <c r="D2837"/>
      <c r="E2837"/>
      <c r="F2837"/>
    </row>
    <row r="2838" spans="1:6" ht="15" x14ac:dyDescent="0.25">
      <c r="A2838"/>
      <c r="B2838"/>
      <c r="C2838"/>
      <c r="D2838"/>
      <c r="E2838"/>
      <c r="F2838"/>
    </row>
    <row r="2839" spans="1:6" ht="15" x14ac:dyDescent="0.25">
      <c r="A2839"/>
      <c r="B2839"/>
      <c r="C2839"/>
      <c r="D2839"/>
      <c r="E2839"/>
      <c r="F2839"/>
    </row>
    <row r="2840" spans="1:6" ht="15" x14ac:dyDescent="0.25">
      <c r="A2840"/>
      <c r="B2840"/>
      <c r="C2840"/>
      <c r="D2840"/>
      <c r="E2840"/>
      <c r="F2840"/>
    </row>
    <row r="2841" spans="1:6" ht="15" x14ac:dyDescent="0.25">
      <c r="A2841"/>
      <c r="B2841"/>
      <c r="C2841"/>
      <c r="D2841"/>
      <c r="E2841"/>
      <c r="F2841"/>
    </row>
    <row r="2842" spans="1:6" ht="15" x14ac:dyDescent="0.25">
      <c r="A2842"/>
      <c r="B2842"/>
      <c r="C2842"/>
      <c r="D2842"/>
      <c r="E2842"/>
      <c r="F2842"/>
    </row>
    <row r="2843" spans="1:6" ht="15" x14ac:dyDescent="0.25">
      <c r="A2843"/>
      <c r="B2843"/>
      <c r="C2843"/>
      <c r="D2843"/>
      <c r="E2843"/>
      <c r="F2843"/>
    </row>
    <row r="2844" spans="1:6" ht="15" x14ac:dyDescent="0.25">
      <c r="A2844"/>
      <c r="B2844"/>
      <c r="C2844"/>
      <c r="D2844"/>
      <c r="E2844"/>
      <c r="F2844"/>
    </row>
    <row r="2845" spans="1:6" ht="15" x14ac:dyDescent="0.25">
      <c r="A2845"/>
      <c r="B2845"/>
      <c r="C2845"/>
      <c r="D2845"/>
      <c r="E2845"/>
      <c r="F2845"/>
    </row>
    <row r="2846" spans="1:6" ht="15" x14ac:dyDescent="0.25">
      <c r="A2846"/>
      <c r="B2846"/>
      <c r="C2846"/>
      <c r="D2846"/>
      <c r="E2846"/>
      <c r="F2846"/>
    </row>
    <row r="2847" spans="1:6" ht="15" x14ac:dyDescent="0.25">
      <c r="A2847"/>
      <c r="B2847"/>
      <c r="C2847"/>
      <c r="D2847"/>
      <c r="E2847"/>
      <c r="F2847"/>
    </row>
    <row r="2848" spans="1:6" ht="15" x14ac:dyDescent="0.25">
      <c r="A2848"/>
      <c r="B2848"/>
      <c r="C2848"/>
      <c r="D2848"/>
      <c r="E2848"/>
      <c r="F2848"/>
    </row>
    <row r="2849" spans="1:6" ht="15" x14ac:dyDescent="0.25">
      <c r="A2849"/>
      <c r="B2849"/>
      <c r="C2849"/>
      <c r="D2849"/>
      <c r="E2849"/>
      <c r="F2849"/>
    </row>
    <row r="2850" spans="1:6" ht="15" x14ac:dyDescent="0.25">
      <c r="A2850"/>
      <c r="B2850"/>
      <c r="C2850"/>
      <c r="D2850"/>
      <c r="E2850"/>
      <c r="F2850"/>
    </row>
    <row r="2851" spans="1:6" ht="15" x14ac:dyDescent="0.25">
      <c r="A2851"/>
      <c r="B2851"/>
      <c r="C2851"/>
      <c r="D2851"/>
      <c r="E2851"/>
      <c r="F2851"/>
    </row>
    <row r="2852" spans="1:6" ht="15" x14ac:dyDescent="0.25">
      <c r="A2852"/>
      <c r="B2852"/>
      <c r="C2852"/>
      <c r="D2852"/>
      <c r="E2852"/>
      <c r="F2852"/>
    </row>
    <row r="2853" spans="1:6" ht="15" x14ac:dyDescent="0.25">
      <c r="A2853"/>
      <c r="B2853"/>
      <c r="C2853"/>
      <c r="D2853"/>
      <c r="E2853"/>
      <c r="F2853"/>
    </row>
    <row r="2854" spans="1:6" ht="15" x14ac:dyDescent="0.25">
      <c r="A2854"/>
      <c r="B2854"/>
      <c r="C2854"/>
      <c r="D2854"/>
      <c r="E2854"/>
      <c r="F2854"/>
    </row>
    <row r="2855" spans="1:6" ht="15" x14ac:dyDescent="0.25">
      <c r="A2855"/>
      <c r="B2855"/>
      <c r="C2855"/>
      <c r="D2855"/>
      <c r="E2855"/>
      <c r="F2855"/>
    </row>
    <row r="2856" spans="1:6" ht="15" x14ac:dyDescent="0.25">
      <c r="A2856"/>
      <c r="B2856"/>
      <c r="C2856"/>
      <c r="D2856"/>
      <c r="E2856"/>
      <c r="F2856"/>
    </row>
    <row r="2857" spans="1:6" ht="15" x14ac:dyDescent="0.25">
      <c r="A2857"/>
      <c r="B2857"/>
      <c r="C2857"/>
      <c r="D2857"/>
      <c r="E2857"/>
      <c r="F2857"/>
    </row>
    <row r="2858" spans="1:6" ht="15" x14ac:dyDescent="0.25">
      <c r="A2858"/>
      <c r="B2858"/>
      <c r="C2858"/>
      <c r="D2858"/>
      <c r="E2858"/>
      <c r="F2858"/>
    </row>
    <row r="2859" spans="1:6" ht="15" x14ac:dyDescent="0.25">
      <c r="A2859"/>
      <c r="B2859"/>
      <c r="C2859"/>
      <c r="D2859"/>
      <c r="E2859"/>
      <c r="F2859"/>
    </row>
    <row r="2860" spans="1:6" ht="15" x14ac:dyDescent="0.25">
      <c r="A2860"/>
      <c r="B2860"/>
      <c r="C2860"/>
      <c r="D2860"/>
      <c r="E2860"/>
      <c r="F2860"/>
    </row>
    <row r="2861" spans="1:6" ht="15" x14ac:dyDescent="0.25">
      <c r="A2861"/>
      <c r="B2861"/>
      <c r="C2861"/>
      <c r="D2861"/>
      <c r="E2861"/>
      <c r="F2861"/>
    </row>
    <row r="2862" spans="1:6" ht="15" x14ac:dyDescent="0.25">
      <c r="A2862"/>
      <c r="B2862"/>
      <c r="C2862"/>
      <c r="D2862"/>
      <c r="E2862"/>
      <c r="F2862"/>
    </row>
    <row r="2863" spans="1:6" ht="15" x14ac:dyDescent="0.25">
      <c r="A2863"/>
      <c r="B2863"/>
      <c r="C2863"/>
      <c r="D2863"/>
      <c r="E2863"/>
      <c r="F2863"/>
    </row>
    <row r="2864" spans="1:6" ht="15" x14ac:dyDescent="0.25">
      <c r="A2864"/>
      <c r="B2864"/>
      <c r="C2864"/>
      <c r="D2864"/>
      <c r="E2864"/>
      <c r="F2864"/>
    </row>
    <row r="2865" spans="1:6" ht="15" x14ac:dyDescent="0.25">
      <c r="A2865"/>
      <c r="B2865"/>
      <c r="C2865"/>
      <c r="D2865"/>
      <c r="E2865"/>
      <c r="F2865"/>
    </row>
    <row r="2866" spans="1:6" ht="15" x14ac:dyDescent="0.25">
      <c r="A2866"/>
      <c r="B2866"/>
      <c r="C2866"/>
      <c r="D2866"/>
      <c r="E2866"/>
      <c r="F2866"/>
    </row>
    <row r="2867" spans="1:6" ht="15" x14ac:dyDescent="0.25">
      <c r="A2867"/>
      <c r="B2867"/>
      <c r="C2867"/>
      <c r="D2867"/>
      <c r="E2867"/>
      <c r="F2867"/>
    </row>
    <row r="2868" spans="1:6" ht="15" x14ac:dyDescent="0.25">
      <c r="A2868"/>
      <c r="B2868"/>
      <c r="C2868"/>
      <c r="D2868"/>
      <c r="E2868"/>
      <c r="F2868"/>
    </row>
    <row r="2869" spans="1:6" ht="15" x14ac:dyDescent="0.25">
      <c r="A2869"/>
      <c r="B2869"/>
      <c r="C2869"/>
      <c r="D2869"/>
      <c r="E2869"/>
      <c r="F2869"/>
    </row>
    <row r="2870" spans="1:6" ht="15" x14ac:dyDescent="0.25">
      <c r="A2870"/>
      <c r="B2870"/>
      <c r="C2870"/>
      <c r="D2870"/>
      <c r="E2870"/>
      <c r="F2870"/>
    </row>
    <row r="2871" spans="1:6" ht="15" x14ac:dyDescent="0.25">
      <c r="A2871"/>
      <c r="B2871"/>
      <c r="C2871"/>
      <c r="D2871"/>
      <c r="E2871"/>
      <c r="F2871"/>
    </row>
    <row r="2872" spans="1:6" ht="15" x14ac:dyDescent="0.25">
      <c r="A2872"/>
      <c r="B2872"/>
      <c r="C2872"/>
      <c r="D2872"/>
      <c r="E2872"/>
      <c r="F2872"/>
    </row>
    <row r="2873" spans="1:6" ht="15" x14ac:dyDescent="0.25">
      <c r="A2873"/>
      <c r="B2873"/>
      <c r="C2873"/>
      <c r="D2873"/>
      <c r="E2873"/>
      <c r="F2873"/>
    </row>
    <row r="2874" spans="1:6" ht="15" x14ac:dyDescent="0.25">
      <c r="A2874"/>
      <c r="B2874"/>
      <c r="C2874"/>
      <c r="D2874"/>
      <c r="E2874"/>
      <c r="F2874"/>
    </row>
    <row r="2875" spans="1:6" ht="15" x14ac:dyDescent="0.25">
      <c r="A2875"/>
      <c r="B2875"/>
      <c r="C2875"/>
      <c r="D2875"/>
      <c r="E2875"/>
      <c r="F2875"/>
    </row>
    <row r="2876" spans="1:6" ht="15" x14ac:dyDescent="0.25">
      <c r="A2876"/>
      <c r="B2876"/>
      <c r="C2876"/>
      <c r="D2876"/>
      <c r="E2876"/>
      <c r="F2876"/>
    </row>
    <row r="2877" spans="1:6" ht="15" x14ac:dyDescent="0.25">
      <c r="A2877"/>
      <c r="B2877"/>
      <c r="C2877"/>
      <c r="D2877"/>
      <c r="E2877"/>
      <c r="F2877"/>
    </row>
    <row r="2878" spans="1:6" ht="15" x14ac:dyDescent="0.25">
      <c r="A2878"/>
      <c r="B2878"/>
      <c r="C2878"/>
      <c r="D2878"/>
      <c r="E2878"/>
      <c r="F2878"/>
    </row>
    <row r="2879" spans="1:6" ht="15" x14ac:dyDescent="0.25">
      <c r="A2879"/>
      <c r="B2879"/>
      <c r="C2879"/>
      <c r="D2879"/>
      <c r="E2879"/>
      <c r="F2879"/>
    </row>
    <row r="2880" spans="1:6" ht="15" x14ac:dyDescent="0.25">
      <c r="A2880"/>
      <c r="B2880"/>
      <c r="C2880"/>
      <c r="D2880"/>
      <c r="E2880"/>
      <c r="F2880"/>
    </row>
    <row r="2881" spans="1:6" ht="15" x14ac:dyDescent="0.25">
      <c r="A2881"/>
      <c r="B2881"/>
      <c r="C2881"/>
      <c r="D2881"/>
      <c r="E2881"/>
      <c r="F2881"/>
    </row>
    <row r="2882" spans="1:6" ht="15" x14ac:dyDescent="0.25">
      <c r="A2882"/>
      <c r="B2882"/>
      <c r="C2882"/>
      <c r="D2882"/>
      <c r="E2882"/>
      <c r="F2882"/>
    </row>
    <row r="2883" spans="1:6" ht="15" x14ac:dyDescent="0.25">
      <c r="A2883"/>
      <c r="B2883"/>
      <c r="C2883"/>
      <c r="D2883"/>
      <c r="E2883"/>
      <c r="F2883"/>
    </row>
    <row r="2884" spans="1:6" ht="15" x14ac:dyDescent="0.25">
      <c r="A2884"/>
      <c r="B2884"/>
      <c r="C2884"/>
      <c r="D2884"/>
      <c r="E2884"/>
      <c r="F2884"/>
    </row>
    <row r="2885" spans="1:6" ht="15" x14ac:dyDescent="0.25">
      <c r="A2885"/>
      <c r="B2885"/>
      <c r="C2885"/>
      <c r="D2885"/>
      <c r="E2885"/>
      <c r="F2885"/>
    </row>
    <row r="2886" spans="1:6" ht="15" x14ac:dyDescent="0.25">
      <c r="A2886"/>
      <c r="B2886"/>
      <c r="C2886"/>
      <c r="D2886"/>
      <c r="E2886"/>
      <c r="F2886"/>
    </row>
    <row r="2887" spans="1:6" ht="15" x14ac:dyDescent="0.25">
      <c r="A2887"/>
      <c r="B2887"/>
      <c r="C2887"/>
      <c r="D2887"/>
      <c r="E2887"/>
      <c r="F2887"/>
    </row>
    <row r="2888" spans="1:6" ht="15" x14ac:dyDescent="0.25">
      <c r="A2888"/>
      <c r="B2888"/>
      <c r="C2888"/>
      <c r="D2888"/>
      <c r="E2888"/>
      <c r="F2888"/>
    </row>
    <row r="2889" spans="1:6" ht="15" x14ac:dyDescent="0.25">
      <c r="A2889"/>
      <c r="B2889"/>
      <c r="C2889"/>
      <c r="D2889"/>
      <c r="E2889"/>
      <c r="F2889"/>
    </row>
    <row r="2890" spans="1:6" ht="15" x14ac:dyDescent="0.25">
      <c r="A2890"/>
      <c r="B2890"/>
      <c r="C2890"/>
      <c r="D2890"/>
      <c r="E2890"/>
      <c r="F2890"/>
    </row>
    <row r="2891" spans="1:6" ht="15" x14ac:dyDescent="0.25">
      <c r="A2891"/>
      <c r="B2891"/>
      <c r="C2891"/>
      <c r="D2891"/>
      <c r="E2891"/>
      <c r="F2891"/>
    </row>
    <row r="2892" spans="1:6" ht="15" x14ac:dyDescent="0.25">
      <c r="A2892"/>
      <c r="B2892"/>
      <c r="C2892"/>
      <c r="D2892"/>
      <c r="E2892"/>
      <c r="F2892"/>
    </row>
    <row r="2893" spans="1:6" ht="15" x14ac:dyDescent="0.25">
      <c r="A2893"/>
      <c r="B2893"/>
      <c r="C2893"/>
      <c r="D2893"/>
      <c r="E2893"/>
      <c r="F2893"/>
    </row>
    <row r="2894" spans="1:6" ht="15" x14ac:dyDescent="0.25">
      <c r="A2894"/>
      <c r="B2894"/>
      <c r="C2894"/>
      <c r="D2894"/>
      <c r="E2894"/>
      <c r="F2894"/>
    </row>
    <row r="2895" spans="1:6" ht="15" x14ac:dyDescent="0.25">
      <c r="A2895"/>
      <c r="B2895"/>
      <c r="C2895"/>
      <c r="D2895"/>
      <c r="E2895"/>
      <c r="F2895"/>
    </row>
    <row r="2896" spans="1:6" ht="15" x14ac:dyDescent="0.25">
      <c r="A2896"/>
      <c r="B2896"/>
      <c r="C2896"/>
      <c r="D2896"/>
      <c r="E2896"/>
      <c r="F2896"/>
    </row>
    <row r="2897" spans="1:6" ht="15" x14ac:dyDescent="0.25">
      <c r="A2897"/>
      <c r="B2897"/>
      <c r="C2897"/>
      <c r="D2897"/>
      <c r="E2897"/>
      <c r="F2897"/>
    </row>
    <row r="2898" spans="1:6" ht="15" x14ac:dyDescent="0.25">
      <c r="A2898"/>
      <c r="B2898"/>
      <c r="C2898"/>
      <c r="D2898"/>
      <c r="E2898"/>
      <c r="F2898"/>
    </row>
    <row r="2899" spans="1:6" ht="15" x14ac:dyDescent="0.25">
      <c r="A2899"/>
      <c r="B2899"/>
      <c r="C2899"/>
      <c r="D2899"/>
      <c r="E2899"/>
      <c r="F2899"/>
    </row>
    <row r="2900" spans="1:6" ht="15" x14ac:dyDescent="0.25">
      <c r="A2900"/>
      <c r="B2900"/>
      <c r="C2900"/>
      <c r="D2900"/>
      <c r="E2900"/>
      <c r="F2900"/>
    </row>
    <row r="2901" spans="1:6" ht="15" x14ac:dyDescent="0.25">
      <c r="A2901"/>
      <c r="B2901"/>
      <c r="C2901"/>
      <c r="D2901"/>
      <c r="E2901"/>
      <c r="F2901"/>
    </row>
    <row r="2902" spans="1:6" ht="15" x14ac:dyDescent="0.25">
      <c r="A2902"/>
      <c r="B2902"/>
      <c r="C2902"/>
      <c r="D2902"/>
      <c r="E2902"/>
      <c r="F2902"/>
    </row>
    <row r="2903" spans="1:6" ht="15" x14ac:dyDescent="0.25">
      <c r="A2903"/>
      <c r="B2903"/>
      <c r="C2903"/>
      <c r="D2903"/>
      <c r="E2903"/>
      <c r="F2903"/>
    </row>
    <row r="2904" spans="1:6" ht="15" x14ac:dyDescent="0.25">
      <c r="A2904"/>
      <c r="B2904"/>
      <c r="C2904"/>
      <c r="D2904"/>
      <c r="E2904"/>
      <c r="F2904"/>
    </row>
    <row r="2905" spans="1:6" ht="15" x14ac:dyDescent="0.25">
      <c r="A2905"/>
      <c r="B2905"/>
      <c r="C2905"/>
      <c r="D2905"/>
      <c r="E2905"/>
      <c r="F2905"/>
    </row>
    <row r="2906" spans="1:6" ht="15" x14ac:dyDescent="0.25">
      <c r="A2906"/>
      <c r="B2906"/>
      <c r="C2906"/>
      <c r="D2906"/>
      <c r="E2906"/>
      <c r="F2906"/>
    </row>
    <row r="2907" spans="1:6" ht="15" x14ac:dyDescent="0.25">
      <c r="A2907"/>
      <c r="B2907"/>
      <c r="C2907"/>
      <c r="D2907"/>
      <c r="E2907"/>
      <c r="F2907"/>
    </row>
    <row r="2908" spans="1:6" ht="15" x14ac:dyDescent="0.25">
      <c r="A2908"/>
      <c r="B2908"/>
      <c r="C2908"/>
      <c r="D2908"/>
      <c r="E2908"/>
      <c r="F2908"/>
    </row>
    <row r="2909" spans="1:6" ht="15" x14ac:dyDescent="0.25">
      <c r="A2909"/>
      <c r="B2909"/>
      <c r="C2909"/>
      <c r="D2909"/>
      <c r="E2909"/>
      <c r="F2909"/>
    </row>
    <row r="2910" spans="1:6" ht="15" x14ac:dyDescent="0.25">
      <c r="A2910"/>
      <c r="B2910"/>
      <c r="C2910"/>
      <c r="D2910"/>
      <c r="E2910"/>
      <c r="F2910"/>
    </row>
    <row r="2911" spans="1:6" ht="15" x14ac:dyDescent="0.25">
      <c r="A2911"/>
      <c r="B2911"/>
      <c r="C2911"/>
      <c r="D2911"/>
      <c r="E2911"/>
      <c r="F2911"/>
    </row>
    <row r="2912" spans="1:6" ht="15" x14ac:dyDescent="0.25">
      <c r="A2912"/>
      <c r="B2912"/>
      <c r="C2912"/>
      <c r="D2912"/>
      <c r="E2912"/>
      <c r="F2912"/>
    </row>
    <row r="2913" spans="1:6" ht="15" x14ac:dyDescent="0.25">
      <c r="A2913"/>
      <c r="B2913"/>
      <c r="C2913"/>
      <c r="D2913"/>
      <c r="E2913"/>
      <c r="F2913"/>
    </row>
    <row r="2914" spans="1:6" ht="15" x14ac:dyDescent="0.25">
      <c r="A2914"/>
      <c r="B2914"/>
      <c r="C2914"/>
      <c r="D2914"/>
      <c r="E2914"/>
      <c r="F2914"/>
    </row>
    <row r="2915" spans="1:6" ht="15" x14ac:dyDescent="0.25">
      <c r="A2915"/>
      <c r="B2915"/>
      <c r="C2915"/>
      <c r="D2915"/>
      <c r="E2915"/>
      <c r="F2915"/>
    </row>
    <row r="2916" spans="1:6" ht="15" x14ac:dyDescent="0.25">
      <c r="A2916"/>
      <c r="B2916"/>
      <c r="C2916"/>
      <c r="D2916"/>
      <c r="E2916"/>
      <c r="F2916"/>
    </row>
    <row r="2917" spans="1:6" ht="15" x14ac:dyDescent="0.25">
      <c r="A2917"/>
      <c r="B2917"/>
      <c r="C2917"/>
      <c r="D2917"/>
      <c r="E2917"/>
      <c r="F2917"/>
    </row>
    <row r="2918" spans="1:6" ht="15" x14ac:dyDescent="0.25">
      <c r="A2918"/>
      <c r="B2918"/>
      <c r="C2918"/>
      <c r="D2918"/>
      <c r="E2918"/>
      <c r="F2918"/>
    </row>
    <row r="2919" spans="1:6" ht="15" x14ac:dyDescent="0.25">
      <c r="A2919"/>
      <c r="B2919"/>
      <c r="C2919"/>
      <c r="D2919"/>
      <c r="E2919"/>
      <c r="F2919"/>
    </row>
    <row r="2920" spans="1:6" ht="15" x14ac:dyDescent="0.25">
      <c r="A2920"/>
      <c r="B2920"/>
      <c r="C2920"/>
      <c r="D2920"/>
      <c r="E2920"/>
      <c r="F2920"/>
    </row>
    <row r="2921" spans="1:6" ht="15" x14ac:dyDescent="0.25">
      <c r="A2921"/>
      <c r="B2921"/>
      <c r="C2921"/>
      <c r="D2921"/>
      <c r="E2921"/>
      <c r="F2921"/>
    </row>
    <row r="2922" spans="1:6" ht="15" x14ac:dyDescent="0.25">
      <c r="A2922"/>
      <c r="B2922"/>
      <c r="C2922"/>
      <c r="D2922"/>
      <c r="E2922"/>
      <c r="F2922"/>
    </row>
    <row r="2923" spans="1:6" ht="15" x14ac:dyDescent="0.25">
      <c r="A2923"/>
      <c r="B2923"/>
      <c r="C2923"/>
      <c r="D2923"/>
      <c r="E2923"/>
      <c r="F2923"/>
    </row>
    <row r="2924" spans="1:6" ht="15" x14ac:dyDescent="0.25">
      <c r="A2924"/>
      <c r="B2924"/>
      <c r="C2924"/>
      <c r="D2924"/>
      <c r="E2924"/>
      <c r="F2924"/>
    </row>
    <row r="2925" spans="1:6" ht="15" x14ac:dyDescent="0.25">
      <c r="A2925"/>
      <c r="B2925"/>
      <c r="C2925"/>
      <c r="D2925"/>
      <c r="E2925"/>
      <c r="F2925"/>
    </row>
    <row r="2926" spans="1:6" ht="15" x14ac:dyDescent="0.25">
      <c r="A2926"/>
      <c r="B2926"/>
      <c r="C2926"/>
      <c r="D2926"/>
      <c r="E2926"/>
      <c r="F2926"/>
    </row>
    <row r="2927" spans="1:6" ht="15" x14ac:dyDescent="0.25">
      <c r="A2927"/>
      <c r="B2927"/>
      <c r="C2927"/>
      <c r="D2927"/>
      <c r="E2927"/>
      <c r="F2927"/>
    </row>
    <row r="2928" spans="1:6" ht="15" x14ac:dyDescent="0.25">
      <c r="A2928"/>
      <c r="B2928"/>
      <c r="C2928"/>
      <c r="D2928"/>
      <c r="E2928"/>
      <c r="F2928"/>
    </row>
    <row r="2929" spans="1:6" ht="15" x14ac:dyDescent="0.25">
      <c r="A2929"/>
      <c r="B2929"/>
      <c r="C2929"/>
      <c r="D2929"/>
      <c r="E2929"/>
      <c r="F2929"/>
    </row>
    <row r="2930" spans="1:6" ht="15" x14ac:dyDescent="0.25">
      <c r="A2930"/>
      <c r="B2930"/>
      <c r="C2930"/>
      <c r="D2930"/>
      <c r="E2930"/>
      <c r="F2930"/>
    </row>
    <row r="2931" spans="1:6" ht="15" x14ac:dyDescent="0.25">
      <c r="A2931"/>
      <c r="B2931"/>
      <c r="C2931"/>
      <c r="D2931"/>
      <c r="E2931"/>
      <c r="F2931"/>
    </row>
    <row r="2932" spans="1:6" ht="15" x14ac:dyDescent="0.25">
      <c r="A2932"/>
      <c r="B2932"/>
      <c r="C2932"/>
      <c r="D2932"/>
      <c r="E2932"/>
      <c r="F2932"/>
    </row>
    <row r="2933" spans="1:6" ht="15" x14ac:dyDescent="0.25">
      <c r="A2933"/>
      <c r="B2933"/>
      <c r="C2933"/>
      <c r="D2933"/>
      <c r="E2933"/>
      <c r="F2933"/>
    </row>
    <row r="2934" spans="1:6" ht="15" x14ac:dyDescent="0.25">
      <c r="A2934"/>
      <c r="B2934"/>
      <c r="C2934"/>
      <c r="D2934"/>
      <c r="E2934"/>
      <c r="F2934"/>
    </row>
    <row r="2935" spans="1:6" ht="15" x14ac:dyDescent="0.25">
      <c r="A2935"/>
      <c r="B2935"/>
      <c r="C2935"/>
      <c r="D2935"/>
      <c r="E2935"/>
      <c r="F2935"/>
    </row>
    <row r="2936" spans="1:6" ht="15" x14ac:dyDescent="0.25">
      <c r="A2936"/>
      <c r="B2936"/>
      <c r="C2936"/>
      <c r="D2936"/>
      <c r="E2936"/>
      <c r="F2936"/>
    </row>
    <row r="2937" spans="1:6" ht="15" x14ac:dyDescent="0.25">
      <c r="A2937"/>
      <c r="B2937"/>
      <c r="C2937"/>
      <c r="D2937"/>
      <c r="E2937"/>
      <c r="F2937"/>
    </row>
    <row r="2938" spans="1:6" ht="15" x14ac:dyDescent="0.25">
      <c r="A2938"/>
      <c r="B2938"/>
      <c r="C2938"/>
      <c r="D2938"/>
      <c r="E2938"/>
      <c r="F2938"/>
    </row>
    <row r="2939" spans="1:6" ht="15" x14ac:dyDescent="0.25">
      <c r="A2939"/>
      <c r="B2939"/>
      <c r="C2939"/>
      <c r="D2939"/>
      <c r="E2939"/>
      <c r="F2939"/>
    </row>
    <row r="2940" spans="1:6" ht="15" x14ac:dyDescent="0.25">
      <c r="A2940"/>
      <c r="B2940"/>
      <c r="C2940"/>
      <c r="D2940"/>
      <c r="E2940"/>
      <c r="F2940"/>
    </row>
    <row r="2941" spans="1:6" ht="15" x14ac:dyDescent="0.25">
      <c r="A2941"/>
      <c r="B2941"/>
      <c r="C2941"/>
      <c r="D2941"/>
      <c r="E2941"/>
      <c r="F2941"/>
    </row>
    <row r="2942" spans="1:6" ht="15" x14ac:dyDescent="0.25">
      <c r="A2942"/>
      <c r="B2942"/>
      <c r="C2942"/>
      <c r="D2942"/>
      <c r="E2942"/>
      <c r="F2942"/>
    </row>
    <row r="2943" spans="1:6" ht="15" x14ac:dyDescent="0.25">
      <c r="A2943"/>
      <c r="B2943"/>
      <c r="C2943"/>
      <c r="D2943"/>
      <c r="E2943"/>
      <c r="F2943"/>
    </row>
    <row r="2944" spans="1:6" ht="15" x14ac:dyDescent="0.25">
      <c r="A2944"/>
      <c r="B2944"/>
      <c r="C2944"/>
      <c r="D2944"/>
      <c r="E2944"/>
      <c r="F2944"/>
    </row>
    <row r="2945" spans="1:6" ht="15" x14ac:dyDescent="0.25">
      <c r="A2945"/>
      <c r="B2945"/>
      <c r="C2945"/>
      <c r="D2945"/>
      <c r="E2945"/>
      <c r="F2945"/>
    </row>
    <row r="2946" spans="1:6" ht="15" x14ac:dyDescent="0.25">
      <c r="A2946"/>
      <c r="B2946"/>
      <c r="C2946"/>
      <c r="D2946"/>
      <c r="E2946"/>
      <c r="F2946"/>
    </row>
    <row r="2947" spans="1:6" ht="15" x14ac:dyDescent="0.25">
      <c r="A2947"/>
      <c r="B2947"/>
      <c r="C2947"/>
      <c r="D2947"/>
      <c r="E2947"/>
      <c r="F2947"/>
    </row>
    <row r="2948" spans="1:6" ht="15" x14ac:dyDescent="0.25">
      <c r="A2948"/>
      <c r="B2948"/>
      <c r="C2948"/>
      <c r="D2948"/>
      <c r="E2948"/>
      <c r="F2948"/>
    </row>
    <row r="2949" spans="1:6" ht="15" x14ac:dyDescent="0.25">
      <c r="A2949"/>
      <c r="B2949"/>
      <c r="C2949"/>
      <c r="D2949"/>
      <c r="E2949"/>
      <c r="F2949"/>
    </row>
    <row r="2950" spans="1:6" ht="15" x14ac:dyDescent="0.25">
      <c r="A2950"/>
      <c r="B2950"/>
      <c r="C2950"/>
      <c r="D2950"/>
      <c r="E2950"/>
      <c r="F2950"/>
    </row>
    <row r="2951" spans="1:6" ht="15" x14ac:dyDescent="0.25">
      <c r="A2951"/>
      <c r="B2951"/>
      <c r="C2951"/>
      <c r="D2951"/>
      <c r="E2951"/>
      <c r="F2951"/>
    </row>
    <row r="2952" spans="1:6" ht="15" x14ac:dyDescent="0.25">
      <c r="A2952"/>
      <c r="B2952"/>
      <c r="C2952"/>
      <c r="D2952"/>
      <c r="E2952"/>
      <c r="F2952"/>
    </row>
    <row r="2953" spans="1:6" ht="15" x14ac:dyDescent="0.25">
      <c r="A2953"/>
      <c r="B2953"/>
      <c r="C2953"/>
      <c r="D2953"/>
      <c r="E2953"/>
      <c r="F2953"/>
    </row>
    <row r="2954" spans="1:6" ht="15" x14ac:dyDescent="0.25">
      <c r="A2954"/>
      <c r="B2954"/>
      <c r="C2954"/>
      <c r="D2954"/>
      <c r="E2954"/>
      <c r="F2954"/>
    </row>
    <row r="2955" spans="1:6" ht="15" x14ac:dyDescent="0.25">
      <c r="A2955"/>
      <c r="B2955"/>
      <c r="C2955"/>
      <c r="D2955"/>
      <c r="E2955"/>
      <c r="F2955"/>
    </row>
    <row r="2956" spans="1:6" ht="15" x14ac:dyDescent="0.25">
      <c r="A2956"/>
      <c r="B2956"/>
      <c r="C2956"/>
      <c r="D2956"/>
      <c r="E2956"/>
      <c r="F2956"/>
    </row>
    <row r="2957" spans="1:6" ht="15" x14ac:dyDescent="0.25">
      <c r="A2957"/>
      <c r="B2957"/>
      <c r="C2957"/>
      <c r="D2957"/>
      <c r="E2957"/>
      <c r="F2957"/>
    </row>
    <row r="2958" spans="1:6" ht="15" x14ac:dyDescent="0.25">
      <c r="A2958"/>
      <c r="B2958"/>
      <c r="C2958"/>
      <c r="D2958"/>
      <c r="E2958"/>
      <c r="F2958"/>
    </row>
    <row r="2959" spans="1:6" ht="15" x14ac:dyDescent="0.25">
      <c r="A2959"/>
      <c r="B2959"/>
      <c r="C2959"/>
      <c r="D2959"/>
      <c r="E2959"/>
      <c r="F2959"/>
    </row>
    <row r="2960" spans="1:6" ht="15" x14ac:dyDescent="0.25">
      <c r="A2960"/>
      <c r="B2960"/>
      <c r="C2960"/>
      <c r="D2960"/>
      <c r="E2960"/>
      <c r="F2960"/>
    </row>
    <row r="2961" spans="1:6" ht="15" x14ac:dyDescent="0.25">
      <c r="A2961"/>
      <c r="B2961"/>
      <c r="C2961"/>
      <c r="D2961"/>
      <c r="E2961"/>
      <c r="F2961"/>
    </row>
    <row r="2962" spans="1:6" ht="15" x14ac:dyDescent="0.25">
      <c r="A2962"/>
      <c r="B2962"/>
      <c r="C2962"/>
      <c r="D2962"/>
      <c r="E2962"/>
      <c r="F2962"/>
    </row>
    <row r="2963" spans="1:6" ht="15" x14ac:dyDescent="0.25">
      <c r="A2963"/>
      <c r="B2963"/>
      <c r="C2963"/>
      <c r="D2963"/>
      <c r="E2963"/>
      <c r="F2963"/>
    </row>
    <row r="2964" spans="1:6" ht="15" x14ac:dyDescent="0.25">
      <c r="A2964"/>
      <c r="B2964"/>
      <c r="C2964"/>
      <c r="D2964"/>
      <c r="E2964"/>
      <c r="F2964"/>
    </row>
    <row r="2965" spans="1:6" ht="15" x14ac:dyDescent="0.25">
      <c r="A2965"/>
      <c r="B2965"/>
      <c r="C2965"/>
      <c r="D2965"/>
      <c r="E2965"/>
      <c r="F2965"/>
    </row>
    <row r="2966" spans="1:6" ht="15" x14ac:dyDescent="0.25">
      <c r="A2966"/>
      <c r="B2966"/>
      <c r="C2966"/>
      <c r="D2966"/>
      <c r="E2966"/>
      <c r="F2966"/>
    </row>
    <row r="2967" spans="1:6" ht="15" x14ac:dyDescent="0.25">
      <c r="A2967"/>
      <c r="B2967"/>
      <c r="C2967"/>
      <c r="D2967"/>
      <c r="E2967"/>
      <c r="F2967"/>
    </row>
    <row r="2968" spans="1:6" ht="15" x14ac:dyDescent="0.25">
      <c r="A2968"/>
      <c r="B2968"/>
      <c r="C2968"/>
      <c r="D2968"/>
      <c r="E2968"/>
      <c r="F2968"/>
    </row>
    <row r="2969" spans="1:6" ht="15" x14ac:dyDescent="0.25">
      <c r="A2969"/>
      <c r="B2969"/>
      <c r="C2969"/>
      <c r="D2969"/>
      <c r="E2969"/>
      <c r="F2969"/>
    </row>
    <row r="2970" spans="1:6" ht="15" x14ac:dyDescent="0.25">
      <c r="A2970"/>
      <c r="B2970"/>
      <c r="C2970"/>
      <c r="D2970"/>
      <c r="E2970"/>
      <c r="F2970"/>
    </row>
    <row r="2971" spans="1:6" ht="15" x14ac:dyDescent="0.25">
      <c r="A2971"/>
      <c r="B2971"/>
      <c r="C2971"/>
      <c r="D2971"/>
      <c r="E2971"/>
      <c r="F2971"/>
    </row>
    <row r="2972" spans="1:6" ht="15" x14ac:dyDescent="0.25">
      <c r="A2972"/>
      <c r="B2972"/>
      <c r="C2972"/>
      <c r="D2972"/>
      <c r="E2972"/>
      <c r="F2972"/>
    </row>
    <row r="2973" spans="1:6" ht="15" x14ac:dyDescent="0.25">
      <c r="A2973"/>
      <c r="B2973"/>
      <c r="C2973"/>
      <c r="D2973"/>
      <c r="E2973"/>
      <c r="F2973"/>
    </row>
    <row r="2974" spans="1:6" ht="15" x14ac:dyDescent="0.25">
      <c r="A2974"/>
      <c r="B2974"/>
      <c r="C2974"/>
      <c r="D2974"/>
      <c r="E2974"/>
      <c r="F2974"/>
    </row>
    <row r="2975" spans="1:6" ht="15" x14ac:dyDescent="0.25">
      <c r="A2975"/>
      <c r="B2975"/>
      <c r="C2975"/>
      <c r="D2975"/>
      <c r="E2975"/>
      <c r="F2975"/>
    </row>
    <row r="2976" spans="1:6" ht="15" x14ac:dyDescent="0.25">
      <c r="A2976"/>
      <c r="B2976"/>
      <c r="C2976"/>
      <c r="D2976"/>
      <c r="E2976"/>
      <c r="F2976"/>
    </row>
    <row r="2977" spans="1:6" ht="15" x14ac:dyDescent="0.25">
      <c r="A2977"/>
      <c r="B2977"/>
      <c r="C2977"/>
      <c r="D2977"/>
      <c r="E2977"/>
      <c r="F2977"/>
    </row>
    <row r="2978" spans="1:6" ht="15" x14ac:dyDescent="0.25">
      <c r="A2978"/>
      <c r="B2978"/>
      <c r="C2978"/>
      <c r="D2978"/>
      <c r="E2978"/>
      <c r="F2978"/>
    </row>
    <row r="2979" spans="1:6" ht="15" x14ac:dyDescent="0.25">
      <c r="A2979"/>
      <c r="B2979"/>
      <c r="C2979"/>
      <c r="D2979"/>
      <c r="E2979"/>
      <c r="F2979"/>
    </row>
    <row r="2980" spans="1:6" ht="15" x14ac:dyDescent="0.25">
      <c r="A2980"/>
      <c r="B2980"/>
      <c r="C2980"/>
      <c r="D2980"/>
      <c r="E2980"/>
      <c r="F2980"/>
    </row>
    <row r="2981" spans="1:6" ht="15" x14ac:dyDescent="0.25">
      <c r="A2981"/>
      <c r="B2981"/>
      <c r="C2981"/>
      <c r="D2981"/>
      <c r="E2981"/>
      <c r="F2981"/>
    </row>
    <row r="2982" spans="1:6" ht="15" x14ac:dyDescent="0.25">
      <c r="A2982"/>
      <c r="B2982"/>
      <c r="C2982"/>
      <c r="D2982"/>
      <c r="E2982"/>
      <c r="F2982"/>
    </row>
    <row r="2983" spans="1:6" ht="15" x14ac:dyDescent="0.25">
      <c r="A2983"/>
      <c r="B2983"/>
      <c r="C2983"/>
      <c r="D2983"/>
      <c r="E2983"/>
      <c r="F2983"/>
    </row>
    <row r="2984" spans="1:6" ht="15" x14ac:dyDescent="0.25">
      <c r="A2984"/>
      <c r="B2984"/>
      <c r="C2984"/>
      <c r="D2984"/>
      <c r="E2984"/>
      <c r="F2984"/>
    </row>
    <row r="2985" spans="1:6" ht="15" x14ac:dyDescent="0.25">
      <c r="A2985"/>
      <c r="B2985"/>
      <c r="C2985"/>
      <c r="D2985"/>
      <c r="E2985"/>
      <c r="F2985"/>
    </row>
    <row r="2986" spans="1:6" ht="15" x14ac:dyDescent="0.25">
      <c r="A2986"/>
      <c r="B2986"/>
      <c r="C2986"/>
      <c r="D2986"/>
      <c r="E2986"/>
      <c r="F2986"/>
    </row>
    <row r="2987" spans="1:6" ht="15" x14ac:dyDescent="0.25">
      <c r="A2987"/>
      <c r="B2987"/>
      <c r="C2987"/>
      <c r="D2987"/>
      <c r="E2987"/>
      <c r="F2987"/>
    </row>
    <row r="2988" spans="1:6" ht="15" x14ac:dyDescent="0.25">
      <c r="A2988"/>
      <c r="B2988"/>
      <c r="C2988"/>
      <c r="D2988"/>
      <c r="E2988"/>
      <c r="F2988"/>
    </row>
    <row r="2989" spans="1:6" ht="15" x14ac:dyDescent="0.25">
      <c r="A2989"/>
      <c r="B2989"/>
      <c r="C2989"/>
      <c r="D2989"/>
      <c r="E2989"/>
      <c r="F2989"/>
    </row>
    <row r="2990" spans="1:6" ht="15" x14ac:dyDescent="0.25">
      <c r="A2990"/>
      <c r="B2990"/>
      <c r="C2990"/>
      <c r="D2990"/>
      <c r="E2990"/>
      <c r="F2990"/>
    </row>
    <row r="2991" spans="1:6" ht="15" x14ac:dyDescent="0.25">
      <c r="A2991"/>
      <c r="B2991"/>
      <c r="C2991"/>
      <c r="D2991"/>
      <c r="E2991"/>
      <c r="F2991"/>
    </row>
    <row r="2992" spans="1:6" ht="15" x14ac:dyDescent="0.25">
      <c r="A2992"/>
      <c r="B2992"/>
      <c r="C2992"/>
      <c r="D2992"/>
      <c r="E2992"/>
      <c r="F2992"/>
    </row>
    <row r="2993" spans="1:6" ht="15" x14ac:dyDescent="0.25">
      <c r="A2993"/>
      <c r="B2993"/>
      <c r="C2993"/>
      <c r="D2993"/>
      <c r="E2993"/>
      <c r="F2993"/>
    </row>
    <row r="2994" spans="1:6" ht="15" x14ac:dyDescent="0.25">
      <c r="A2994"/>
      <c r="B2994"/>
      <c r="C2994"/>
      <c r="D2994"/>
      <c r="E2994"/>
      <c r="F2994"/>
    </row>
    <row r="2995" spans="1:6" ht="15" x14ac:dyDescent="0.25">
      <c r="A2995"/>
      <c r="B2995"/>
      <c r="C2995"/>
      <c r="D2995"/>
      <c r="E2995"/>
      <c r="F2995"/>
    </row>
    <row r="2996" spans="1:6" ht="15" x14ac:dyDescent="0.25">
      <c r="A2996"/>
      <c r="B2996"/>
      <c r="C2996"/>
      <c r="D2996"/>
      <c r="E2996"/>
      <c r="F2996"/>
    </row>
    <row r="2997" spans="1:6" ht="15" x14ac:dyDescent="0.25">
      <c r="A2997"/>
      <c r="B2997"/>
      <c r="C2997"/>
      <c r="D2997"/>
      <c r="E2997"/>
      <c r="F2997"/>
    </row>
    <row r="2998" spans="1:6" ht="15" x14ac:dyDescent="0.25">
      <c r="A2998"/>
      <c r="B2998"/>
      <c r="C2998"/>
      <c r="D2998"/>
      <c r="E2998"/>
      <c r="F2998"/>
    </row>
    <row r="2999" spans="1:6" ht="15" x14ac:dyDescent="0.25">
      <c r="A2999"/>
      <c r="B2999"/>
      <c r="C2999"/>
      <c r="D2999"/>
      <c r="E2999"/>
      <c r="F2999"/>
    </row>
    <row r="3000" spans="1:6" ht="15" x14ac:dyDescent="0.25">
      <c r="A3000"/>
      <c r="B3000"/>
      <c r="C3000"/>
      <c r="D3000"/>
      <c r="E3000"/>
      <c r="F3000"/>
    </row>
    <row r="3001" spans="1:6" ht="15" x14ac:dyDescent="0.25">
      <c r="A3001"/>
      <c r="B3001"/>
      <c r="C3001"/>
      <c r="D3001"/>
      <c r="E3001"/>
      <c r="F3001"/>
    </row>
    <row r="3002" spans="1:6" ht="15" x14ac:dyDescent="0.25">
      <c r="A3002"/>
      <c r="B3002"/>
      <c r="C3002"/>
      <c r="D3002"/>
      <c r="E3002"/>
      <c r="F3002"/>
    </row>
    <row r="3003" spans="1:6" ht="15" x14ac:dyDescent="0.25">
      <c r="A3003"/>
      <c r="B3003"/>
      <c r="C3003"/>
      <c r="D3003"/>
      <c r="E3003"/>
      <c r="F3003"/>
    </row>
    <row r="3004" spans="1:6" ht="15" x14ac:dyDescent="0.25">
      <c r="A3004"/>
      <c r="B3004"/>
      <c r="C3004"/>
      <c r="D3004"/>
      <c r="E3004"/>
      <c r="F3004"/>
    </row>
    <row r="3005" spans="1:6" ht="15" x14ac:dyDescent="0.25">
      <c r="A3005"/>
      <c r="B3005"/>
      <c r="C3005"/>
      <c r="D3005"/>
      <c r="E3005"/>
      <c r="F3005"/>
    </row>
    <row r="3006" spans="1:6" ht="15" x14ac:dyDescent="0.25">
      <c r="A3006"/>
      <c r="B3006"/>
      <c r="C3006"/>
      <c r="D3006"/>
      <c r="E3006"/>
      <c r="F3006"/>
    </row>
    <row r="3007" spans="1:6" ht="15" x14ac:dyDescent="0.25">
      <c r="A3007"/>
      <c r="B3007"/>
      <c r="C3007"/>
      <c r="D3007"/>
      <c r="E3007"/>
      <c r="F3007"/>
    </row>
    <row r="3008" spans="1:6" ht="15" x14ac:dyDescent="0.25">
      <c r="A3008"/>
      <c r="B3008"/>
      <c r="C3008"/>
      <c r="D3008"/>
      <c r="E3008"/>
      <c r="F3008"/>
    </row>
    <row r="3009" spans="1:6" ht="15" x14ac:dyDescent="0.25">
      <c r="A3009"/>
      <c r="B3009"/>
      <c r="C3009"/>
      <c r="D3009"/>
      <c r="E3009"/>
      <c r="F3009"/>
    </row>
    <row r="3010" spans="1:6" ht="15" x14ac:dyDescent="0.25">
      <c r="A3010"/>
      <c r="B3010"/>
      <c r="C3010"/>
      <c r="D3010"/>
      <c r="E3010"/>
      <c r="F3010"/>
    </row>
    <row r="3011" spans="1:6" ht="15" x14ac:dyDescent="0.25">
      <c r="A3011"/>
      <c r="B3011"/>
      <c r="C3011"/>
      <c r="D3011"/>
      <c r="E3011"/>
      <c r="F3011"/>
    </row>
    <row r="3012" spans="1:6" ht="15" x14ac:dyDescent="0.25">
      <c r="A3012"/>
      <c r="B3012"/>
      <c r="C3012"/>
      <c r="D3012"/>
      <c r="E3012"/>
      <c r="F3012"/>
    </row>
    <row r="3013" spans="1:6" ht="15" x14ac:dyDescent="0.25">
      <c r="A3013"/>
      <c r="B3013"/>
      <c r="C3013"/>
      <c r="D3013"/>
      <c r="E3013"/>
      <c r="F3013"/>
    </row>
    <row r="3014" spans="1:6" ht="15" x14ac:dyDescent="0.25">
      <c r="A3014"/>
      <c r="B3014"/>
      <c r="C3014"/>
      <c r="D3014"/>
      <c r="E3014"/>
      <c r="F3014"/>
    </row>
    <row r="3015" spans="1:6" ht="15" x14ac:dyDescent="0.25">
      <c r="A3015"/>
      <c r="B3015"/>
      <c r="C3015"/>
      <c r="D3015"/>
      <c r="E3015"/>
      <c r="F3015"/>
    </row>
    <row r="3016" spans="1:6" ht="15" x14ac:dyDescent="0.25">
      <c r="A3016"/>
      <c r="B3016"/>
      <c r="C3016"/>
      <c r="D3016"/>
      <c r="E3016"/>
      <c r="F3016"/>
    </row>
    <row r="3017" spans="1:6" ht="15" x14ac:dyDescent="0.25">
      <c r="A3017"/>
      <c r="B3017"/>
      <c r="C3017"/>
      <c r="D3017"/>
      <c r="E3017"/>
      <c r="F3017"/>
    </row>
    <row r="3018" spans="1:6" ht="15" x14ac:dyDescent="0.25">
      <c r="A3018"/>
      <c r="B3018"/>
      <c r="C3018"/>
      <c r="D3018"/>
      <c r="E3018"/>
      <c r="F3018"/>
    </row>
    <row r="3019" spans="1:6" ht="15" x14ac:dyDescent="0.25">
      <c r="A3019"/>
      <c r="B3019"/>
      <c r="C3019"/>
      <c r="D3019"/>
      <c r="E3019"/>
      <c r="F3019"/>
    </row>
    <row r="3020" spans="1:6" ht="15" x14ac:dyDescent="0.25">
      <c r="A3020"/>
      <c r="B3020"/>
      <c r="C3020"/>
      <c r="D3020"/>
      <c r="E3020"/>
      <c r="F3020"/>
    </row>
    <row r="3021" spans="1:6" ht="15" x14ac:dyDescent="0.25">
      <c r="A3021"/>
      <c r="B3021"/>
      <c r="C3021"/>
      <c r="D3021"/>
      <c r="E3021"/>
      <c r="F3021"/>
    </row>
    <row r="3022" spans="1:6" ht="15" x14ac:dyDescent="0.25">
      <c r="A3022"/>
      <c r="B3022"/>
      <c r="C3022"/>
      <c r="D3022"/>
      <c r="E3022"/>
      <c r="F3022"/>
    </row>
    <row r="3023" spans="1:6" ht="15" x14ac:dyDescent="0.25">
      <c r="A3023"/>
      <c r="B3023"/>
      <c r="C3023"/>
      <c r="D3023"/>
      <c r="E3023"/>
      <c r="F3023"/>
    </row>
    <row r="3024" spans="1:6" ht="15" x14ac:dyDescent="0.25">
      <c r="A3024"/>
      <c r="B3024"/>
      <c r="C3024"/>
      <c r="D3024"/>
      <c r="E3024"/>
      <c r="F3024"/>
    </row>
    <row r="3025" spans="1:6" ht="15" x14ac:dyDescent="0.25">
      <c r="A3025"/>
      <c r="B3025"/>
      <c r="C3025"/>
      <c r="D3025"/>
      <c r="E3025"/>
      <c r="F3025"/>
    </row>
    <row r="3026" spans="1:6" ht="15" x14ac:dyDescent="0.25">
      <c r="A3026"/>
      <c r="B3026"/>
      <c r="C3026"/>
      <c r="D3026"/>
      <c r="E3026"/>
      <c r="F3026"/>
    </row>
    <row r="3027" spans="1:6" ht="15" x14ac:dyDescent="0.25">
      <c r="A3027"/>
      <c r="B3027"/>
      <c r="C3027"/>
      <c r="D3027"/>
      <c r="E3027"/>
      <c r="F3027"/>
    </row>
    <row r="3028" spans="1:6" ht="15" x14ac:dyDescent="0.25">
      <c r="A3028"/>
      <c r="B3028"/>
      <c r="C3028"/>
      <c r="D3028"/>
      <c r="E3028"/>
      <c r="F3028"/>
    </row>
    <row r="3029" spans="1:6" ht="15" x14ac:dyDescent="0.25">
      <c r="A3029"/>
      <c r="B3029"/>
      <c r="C3029"/>
      <c r="D3029"/>
      <c r="E3029"/>
      <c r="F3029"/>
    </row>
    <row r="3030" spans="1:6" ht="15" x14ac:dyDescent="0.25">
      <c r="A3030"/>
      <c r="B3030"/>
      <c r="C3030"/>
      <c r="D3030"/>
      <c r="E3030"/>
      <c r="F3030"/>
    </row>
    <row r="3031" spans="1:6" ht="15" x14ac:dyDescent="0.25">
      <c r="A3031"/>
      <c r="B3031"/>
      <c r="C3031"/>
      <c r="D3031"/>
      <c r="E3031"/>
      <c r="F3031"/>
    </row>
    <row r="3032" spans="1:6" ht="15" x14ac:dyDescent="0.25">
      <c r="A3032"/>
      <c r="B3032"/>
      <c r="C3032"/>
      <c r="D3032"/>
      <c r="E3032"/>
      <c r="F3032"/>
    </row>
    <row r="3033" spans="1:6" ht="15" x14ac:dyDescent="0.25">
      <c r="A3033"/>
      <c r="B3033"/>
      <c r="C3033"/>
      <c r="D3033"/>
      <c r="E3033"/>
      <c r="F3033"/>
    </row>
    <row r="3034" spans="1:6" ht="15" x14ac:dyDescent="0.25">
      <c r="A3034"/>
      <c r="B3034"/>
      <c r="C3034"/>
      <c r="D3034"/>
      <c r="E3034"/>
      <c r="F3034"/>
    </row>
    <row r="3035" spans="1:6" ht="15" x14ac:dyDescent="0.25">
      <c r="A3035"/>
      <c r="B3035"/>
      <c r="C3035"/>
      <c r="D3035"/>
      <c r="E3035"/>
      <c r="F3035"/>
    </row>
    <row r="3036" spans="1:6" ht="15" x14ac:dyDescent="0.25">
      <c r="A3036"/>
      <c r="B3036"/>
      <c r="C3036"/>
      <c r="D3036"/>
      <c r="E3036"/>
      <c r="F3036"/>
    </row>
    <row r="3037" spans="1:6" ht="15" x14ac:dyDescent="0.25">
      <c r="A3037"/>
      <c r="B3037"/>
      <c r="C3037"/>
      <c r="D3037"/>
      <c r="E3037"/>
      <c r="F3037"/>
    </row>
    <row r="3038" spans="1:6" ht="15" x14ac:dyDescent="0.25">
      <c r="A3038"/>
      <c r="B3038"/>
      <c r="C3038"/>
      <c r="D3038"/>
      <c r="E3038"/>
      <c r="F3038"/>
    </row>
    <row r="3039" spans="1:6" ht="15" x14ac:dyDescent="0.25">
      <c r="A3039"/>
      <c r="B3039"/>
      <c r="C3039"/>
      <c r="D3039"/>
      <c r="E3039"/>
      <c r="F3039"/>
    </row>
    <row r="3040" spans="1:6" ht="15" x14ac:dyDescent="0.25">
      <c r="A3040"/>
      <c r="B3040"/>
      <c r="C3040"/>
      <c r="D3040"/>
      <c r="E3040"/>
      <c r="F3040"/>
    </row>
    <row r="3041" spans="1:6" ht="15" x14ac:dyDescent="0.25">
      <c r="A3041"/>
      <c r="B3041"/>
      <c r="C3041"/>
      <c r="D3041"/>
      <c r="E3041"/>
      <c r="F3041"/>
    </row>
    <row r="3042" spans="1:6" ht="15" x14ac:dyDescent="0.25">
      <c r="A3042"/>
      <c r="B3042"/>
      <c r="C3042"/>
      <c r="D3042"/>
      <c r="E3042"/>
      <c r="F3042"/>
    </row>
    <row r="3043" spans="1:6" ht="15" x14ac:dyDescent="0.25">
      <c r="A3043"/>
      <c r="B3043"/>
      <c r="C3043"/>
      <c r="D3043"/>
      <c r="E3043"/>
      <c r="F3043"/>
    </row>
    <row r="3044" spans="1:6" ht="15" x14ac:dyDescent="0.25">
      <c r="A3044"/>
      <c r="B3044"/>
      <c r="C3044"/>
      <c r="D3044"/>
      <c r="E3044"/>
      <c r="F3044"/>
    </row>
    <row r="3045" spans="1:6" ht="15" x14ac:dyDescent="0.25">
      <c r="A3045"/>
      <c r="B3045"/>
      <c r="C3045"/>
      <c r="D3045"/>
      <c r="E3045"/>
      <c r="F3045"/>
    </row>
    <row r="3046" spans="1:6" ht="15" x14ac:dyDescent="0.25">
      <c r="A3046"/>
      <c r="B3046"/>
      <c r="C3046"/>
      <c r="D3046"/>
      <c r="E3046"/>
      <c r="F3046"/>
    </row>
    <row r="3047" spans="1:6" ht="15" x14ac:dyDescent="0.25">
      <c r="A3047"/>
      <c r="B3047"/>
      <c r="C3047"/>
      <c r="D3047"/>
      <c r="E3047"/>
      <c r="F3047"/>
    </row>
    <row r="3048" spans="1:6" ht="15" x14ac:dyDescent="0.25">
      <c r="A3048"/>
      <c r="B3048"/>
      <c r="C3048"/>
      <c r="D3048"/>
      <c r="E3048"/>
      <c r="F3048"/>
    </row>
    <row r="3049" spans="1:6" ht="15" x14ac:dyDescent="0.25">
      <c r="A3049"/>
      <c r="B3049"/>
      <c r="C3049"/>
      <c r="D3049"/>
      <c r="E3049"/>
      <c r="F3049"/>
    </row>
    <row r="3050" spans="1:6" ht="15" x14ac:dyDescent="0.25">
      <c r="A3050"/>
      <c r="B3050"/>
      <c r="C3050"/>
      <c r="D3050"/>
      <c r="E3050"/>
      <c r="F3050"/>
    </row>
    <row r="3051" spans="1:6" ht="15" x14ac:dyDescent="0.25">
      <c r="A3051"/>
      <c r="B3051"/>
      <c r="C3051"/>
      <c r="D3051"/>
      <c r="E3051"/>
      <c r="F3051"/>
    </row>
    <row r="3052" spans="1:6" ht="15" x14ac:dyDescent="0.25">
      <c r="A3052"/>
      <c r="B3052"/>
      <c r="C3052"/>
      <c r="D3052"/>
      <c r="E3052"/>
      <c r="F3052"/>
    </row>
    <row r="3053" spans="1:6" ht="15" x14ac:dyDescent="0.25">
      <c r="A3053"/>
      <c r="B3053"/>
      <c r="C3053"/>
      <c r="D3053"/>
      <c r="E3053"/>
      <c r="F3053"/>
    </row>
    <row r="3054" spans="1:6" ht="15" x14ac:dyDescent="0.25">
      <c r="A3054"/>
      <c r="B3054"/>
      <c r="C3054"/>
      <c r="D3054"/>
      <c r="E3054"/>
      <c r="F3054"/>
    </row>
    <row r="3055" spans="1:6" ht="15" x14ac:dyDescent="0.25">
      <c r="A3055"/>
      <c r="B3055"/>
      <c r="C3055"/>
      <c r="D3055"/>
      <c r="E3055"/>
      <c r="F3055"/>
    </row>
    <row r="3056" spans="1:6" ht="15" x14ac:dyDescent="0.25">
      <c r="A3056"/>
      <c r="B3056"/>
      <c r="C3056"/>
      <c r="D3056"/>
      <c r="E3056"/>
      <c r="F3056"/>
    </row>
    <row r="3057" spans="1:6" ht="15" x14ac:dyDescent="0.25">
      <c r="A3057"/>
      <c r="B3057"/>
      <c r="C3057"/>
      <c r="D3057"/>
      <c r="E3057"/>
      <c r="F3057"/>
    </row>
    <row r="3058" spans="1:6" ht="15" x14ac:dyDescent="0.25">
      <c r="A3058"/>
      <c r="B3058"/>
      <c r="C3058"/>
      <c r="D3058"/>
      <c r="E3058"/>
      <c r="F3058"/>
    </row>
    <row r="3059" spans="1:6" ht="15" x14ac:dyDescent="0.25">
      <c r="A3059"/>
      <c r="B3059"/>
      <c r="C3059"/>
      <c r="D3059"/>
      <c r="E3059"/>
      <c r="F3059"/>
    </row>
    <row r="3060" spans="1:6" ht="15" x14ac:dyDescent="0.25">
      <c r="A3060"/>
      <c r="B3060"/>
      <c r="C3060"/>
      <c r="D3060"/>
      <c r="E3060"/>
      <c r="F3060"/>
    </row>
    <row r="3061" spans="1:6" ht="15" x14ac:dyDescent="0.25">
      <c r="A3061"/>
      <c r="B3061"/>
      <c r="C3061"/>
      <c r="D3061"/>
      <c r="E3061"/>
      <c r="F3061"/>
    </row>
    <row r="3062" spans="1:6" ht="15" x14ac:dyDescent="0.25">
      <c r="A3062"/>
      <c r="B3062"/>
      <c r="C3062"/>
      <c r="D3062"/>
      <c r="E3062"/>
      <c r="F3062"/>
    </row>
    <row r="3063" spans="1:6" ht="15" x14ac:dyDescent="0.25">
      <c r="A3063"/>
      <c r="B3063"/>
      <c r="C3063"/>
      <c r="D3063"/>
      <c r="E3063"/>
      <c r="F3063"/>
    </row>
    <row r="3064" spans="1:6" ht="15" x14ac:dyDescent="0.25">
      <c r="A3064"/>
      <c r="B3064"/>
      <c r="C3064"/>
      <c r="D3064"/>
      <c r="E3064"/>
      <c r="F3064"/>
    </row>
    <row r="3065" spans="1:6" ht="15" x14ac:dyDescent="0.25">
      <c r="A3065"/>
      <c r="B3065"/>
      <c r="C3065"/>
      <c r="D3065"/>
      <c r="E3065"/>
      <c r="F3065"/>
    </row>
    <row r="3066" spans="1:6" ht="15" x14ac:dyDescent="0.25">
      <c r="A3066"/>
      <c r="B3066"/>
      <c r="C3066"/>
      <c r="D3066"/>
      <c r="E3066"/>
      <c r="F3066"/>
    </row>
    <row r="3067" spans="1:6" ht="15" x14ac:dyDescent="0.25">
      <c r="A3067"/>
      <c r="B3067"/>
      <c r="C3067"/>
      <c r="D3067"/>
      <c r="E3067"/>
      <c r="F3067"/>
    </row>
    <row r="3068" spans="1:6" ht="15" x14ac:dyDescent="0.25">
      <c r="A3068"/>
      <c r="B3068"/>
      <c r="C3068"/>
      <c r="D3068"/>
      <c r="E3068"/>
      <c r="F3068"/>
    </row>
    <row r="3069" spans="1:6" ht="15" x14ac:dyDescent="0.25">
      <c r="A3069"/>
      <c r="B3069"/>
      <c r="C3069"/>
      <c r="D3069"/>
      <c r="E3069"/>
      <c r="F3069"/>
    </row>
    <row r="3070" spans="1:6" ht="15" x14ac:dyDescent="0.25">
      <c r="A3070"/>
      <c r="B3070"/>
      <c r="C3070"/>
      <c r="D3070"/>
      <c r="E3070"/>
      <c r="F3070"/>
    </row>
    <row r="3071" spans="1:6" ht="15" x14ac:dyDescent="0.25">
      <c r="A3071"/>
      <c r="B3071"/>
      <c r="C3071"/>
      <c r="D3071"/>
      <c r="E3071"/>
      <c r="F3071"/>
    </row>
    <row r="3072" spans="1:6" ht="15" x14ac:dyDescent="0.25">
      <c r="A3072"/>
      <c r="B3072"/>
      <c r="C3072"/>
      <c r="D3072"/>
      <c r="E3072"/>
      <c r="F3072"/>
    </row>
    <row r="3073" spans="1:6" ht="15" x14ac:dyDescent="0.25">
      <c r="A3073"/>
      <c r="B3073"/>
      <c r="C3073"/>
      <c r="D3073"/>
      <c r="E3073"/>
      <c r="F3073"/>
    </row>
    <row r="3074" spans="1:6" ht="15" x14ac:dyDescent="0.25">
      <c r="A3074"/>
      <c r="B3074"/>
      <c r="C3074"/>
      <c r="D3074"/>
      <c r="E3074"/>
      <c r="F3074"/>
    </row>
    <row r="3075" spans="1:6" ht="15" x14ac:dyDescent="0.25">
      <c r="A3075"/>
      <c r="B3075"/>
      <c r="C3075"/>
      <c r="D3075"/>
      <c r="E3075"/>
      <c r="F3075"/>
    </row>
    <row r="3076" spans="1:6" ht="15" x14ac:dyDescent="0.25">
      <c r="A3076"/>
      <c r="B3076"/>
      <c r="C3076"/>
      <c r="D3076"/>
      <c r="E3076"/>
      <c r="F3076"/>
    </row>
    <row r="3077" spans="1:6" ht="15" x14ac:dyDescent="0.25">
      <c r="A3077"/>
      <c r="B3077"/>
      <c r="C3077"/>
      <c r="D3077"/>
      <c r="E3077"/>
      <c r="F3077"/>
    </row>
    <row r="3078" spans="1:6" ht="15" x14ac:dyDescent="0.25">
      <c r="A3078"/>
      <c r="B3078"/>
      <c r="C3078"/>
      <c r="D3078"/>
      <c r="E3078"/>
      <c r="F3078"/>
    </row>
    <row r="3079" spans="1:6" ht="15" x14ac:dyDescent="0.25">
      <c r="A3079"/>
      <c r="B3079"/>
      <c r="C3079"/>
      <c r="D3079"/>
      <c r="E3079"/>
      <c r="F3079"/>
    </row>
    <row r="3080" spans="1:6" ht="15" x14ac:dyDescent="0.25">
      <c r="A3080"/>
      <c r="B3080"/>
      <c r="C3080"/>
      <c r="D3080"/>
      <c r="E3080"/>
      <c r="F3080"/>
    </row>
    <row r="3081" spans="1:6" ht="15" x14ac:dyDescent="0.25">
      <c r="A3081"/>
      <c r="B3081"/>
      <c r="C3081"/>
      <c r="D3081"/>
      <c r="E3081"/>
      <c r="F3081"/>
    </row>
    <row r="3082" spans="1:6" ht="15" x14ac:dyDescent="0.25">
      <c r="A3082"/>
      <c r="B3082"/>
      <c r="C3082"/>
      <c r="D3082"/>
      <c r="E3082"/>
      <c r="F3082"/>
    </row>
    <row r="3083" spans="1:6" ht="15" x14ac:dyDescent="0.25">
      <c r="A3083"/>
      <c r="B3083"/>
      <c r="C3083"/>
      <c r="D3083"/>
      <c r="E3083"/>
      <c r="F3083"/>
    </row>
    <row r="3084" spans="1:6" ht="15" x14ac:dyDescent="0.25">
      <c r="A3084"/>
      <c r="B3084"/>
      <c r="C3084"/>
      <c r="D3084"/>
      <c r="E3084"/>
      <c r="F3084"/>
    </row>
    <row r="3085" spans="1:6" ht="15" x14ac:dyDescent="0.25">
      <c r="A3085"/>
      <c r="B3085"/>
      <c r="C3085"/>
      <c r="D3085"/>
      <c r="E3085"/>
      <c r="F3085"/>
    </row>
    <row r="3086" spans="1:6" ht="15" x14ac:dyDescent="0.25">
      <c r="A3086"/>
      <c r="B3086"/>
      <c r="C3086"/>
      <c r="D3086"/>
      <c r="E3086"/>
      <c r="F3086"/>
    </row>
    <row r="3087" spans="1:6" ht="15" x14ac:dyDescent="0.25">
      <c r="A3087"/>
      <c r="B3087"/>
      <c r="C3087"/>
      <c r="D3087"/>
      <c r="E3087"/>
      <c r="F3087"/>
    </row>
    <row r="3088" spans="1:6" ht="15" x14ac:dyDescent="0.25">
      <c r="A3088"/>
      <c r="B3088"/>
      <c r="C3088"/>
      <c r="D3088"/>
      <c r="E3088"/>
      <c r="F3088"/>
    </row>
    <row r="3089" spans="1:6" ht="15" x14ac:dyDescent="0.25">
      <c r="A3089"/>
      <c r="B3089"/>
      <c r="C3089"/>
      <c r="D3089"/>
      <c r="E3089"/>
      <c r="F3089"/>
    </row>
    <row r="3090" spans="1:6" ht="15" x14ac:dyDescent="0.25">
      <c r="A3090"/>
      <c r="B3090"/>
      <c r="C3090"/>
      <c r="D3090"/>
      <c r="E3090"/>
      <c r="F3090"/>
    </row>
    <row r="3091" spans="1:6" ht="15" x14ac:dyDescent="0.25">
      <c r="A3091"/>
      <c r="B3091"/>
      <c r="C3091"/>
      <c r="D3091"/>
      <c r="E3091"/>
      <c r="F3091"/>
    </row>
    <row r="3092" spans="1:6" ht="15" x14ac:dyDescent="0.25">
      <c r="A3092"/>
      <c r="B3092"/>
      <c r="C3092"/>
      <c r="D3092"/>
      <c r="E3092"/>
      <c r="F3092"/>
    </row>
    <row r="3093" spans="1:6" ht="15" x14ac:dyDescent="0.25">
      <c r="A3093"/>
      <c r="B3093"/>
      <c r="C3093"/>
      <c r="D3093"/>
      <c r="E3093"/>
      <c r="F3093"/>
    </row>
    <row r="3094" spans="1:6" ht="15" x14ac:dyDescent="0.25">
      <c r="A3094"/>
      <c r="B3094"/>
      <c r="C3094"/>
      <c r="D3094"/>
      <c r="E3094"/>
      <c r="F3094"/>
    </row>
    <row r="3095" spans="1:6" ht="15" x14ac:dyDescent="0.25">
      <c r="A3095"/>
      <c r="B3095"/>
      <c r="C3095"/>
      <c r="D3095"/>
      <c r="E3095"/>
      <c r="F3095"/>
    </row>
    <row r="3096" spans="1:6" ht="15" x14ac:dyDescent="0.25">
      <c r="A3096"/>
      <c r="B3096"/>
      <c r="C3096"/>
      <c r="D3096"/>
      <c r="E3096"/>
      <c r="F3096"/>
    </row>
    <row r="3097" spans="1:6" ht="15" x14ac:dyDescent="0.25">
      <c r="A3097"/>
      <c r="B3097"/>
      <c r="C3097"/>
      <c r="D3097"/>
      <c r="E3097"/>
      <c r="F3097"/>
    </row>
    <row r="3098" spans="1:6" ht="15" x14ac:dyDescent="0.25">
      <c r="A3098"/>
      <c r="B3098"/>
      <c r="C3098"/>
      <c r="D3098"/>
      <c r="E3098"/>
      <c r="F3098"/>
    </row>
    <row r="3099" spans="1:6" ht="15" x14ac:dyDescent="0.25">
      <c r="A3099"/>
      <c r="B3099"/>
      <c r="C3099"/>
      <c r="D3099"/>
      <c r="E3099"/>
      <c r="F3099"/>
    </row>
    <row r="3100" spans="1:6" ht="15" x14ac:dyDescent="0.25">
      <c r="A3100"/>
      <c r="B3100"/>
      <c r="C3100"/>
      <c r="D3100"/>
      <c r="E3100"/>
      <c r="F3100"/>
    </row>
    <row r="3101" spans="1:6" ht="15" x14ac:dyDescent="0.25">
      <c r="A3101"/>
      <c r="B3101"/>
      <c r="C3101"/>
      <c r="D3101"/>
      <c r="E3101"/>
      <c r="F3101"/>
    </row>
    <row r="3102" spans="1:6" ht="15" x14ac:dyDescent="0.25">
      <c r="A3102"/>
      <c r="B3102"/>
      <c r="C3102"/>
      <c r="D3102"/>
      <c r="E3102"/>
      <c r="F3102"/>
    </row>
    <row r="3103" spans="1:6" ht="15" x14ac:dyDescent="0.25">
      <c r="A3103"/>
      <c r="B3103"/>
      <c r="C3103"/>
      <c r="D3103"/>
      <c r="E3103"/>
      <c r="F3103"/>
    </row>
    <row r="3104" spans="1:6" ht="15" x14ac:dyDescent="0.25">
      <c r="A3104"/>
      <c r="B3104"/>
      <c r="C3104"/>
      <c r="D3104"/>
      <c r="E3104"/>
      <c r="F3104"/>
    </row>
    <row r="3105" spans="1:6" ht="15" x14ac:dyDescent="0.25">
      <c r="A3105"/>
      <c r="B3105"/>
      <c r="C3105"/>
      <c r="D3105"/>
      <c r="E3105"/>
      <c r="F3105"/>
    </row>
    <row r="3106" spans="1:6" ht="15" x14ac:dyDescent="0.25">
      <c r="A3106"/>
      <c r="B3106"/>
      <c r="C3106"/>
      <c r="D3106"/>
      <c r="E3106"/>
      <c r="F3106"/>
    </row>
    <row r="3107" spans="1:6" ht="15" x14ac:dyDescent="0.25">
      <c r="A3107"/>
      <c r="B3107"/>
      <c r="C3107"/>
      <c r="D3107"/>
      <c r="E3107"/>
      <c r="F3107"/>
    </row>
    <row r="3108" spans="1:6" ht="15" x14ac:dyDescent="0.25">
      <c r="A3108"/>
      <c r="B3108"/>
      <c r="C3108"/>
      <c r="D3108"/>
      <c r="E3108"/>
      <c r="F3108"/>
    </row>
    <row r="3109" spans="1:6" ht="15" x14ac:dyDescent="0.25">
      <c r="A3109"/>
      <c r="B3109"/>
      <c r="C3109"/>
      <c r="D3109"/>
      <c r="E3109"/>
      <c r="F3109"/>
    </row>
    <row r="3110" spans="1:6" ht="15" x14ac:dyDescent="0.25">
      <c r="A3110"/>
      <c r="B3110"/>
      <c r="C3110"/>
      <c r="D3110"/>
      <c r="E3110"/>
      <c r="F3110"/>
    </row>
    <row r="3111" spans="1:6" ht="15" x14ac:dyDescent="0.25">
      <c r="A3111"/>
      <c r="B3111"/>
      <c r="C3111"/>
      <c r="D3111"/>
      <c r="E3111"/>
      <c r="F3111"/>
    </row>
    <row r="3112" spans="1:6" ht="15" x14ac:dyDescent="0.25">
      <c r="A3112"/>
      <c r="B3112"/>
      <c r="C3112"/>
      <c r="D3112"/>
      <c r="E3112"/>
      <c r="F3112"/>
    </row>
    <row r="3113" spans="1:6" ht="15" x14ac:dyDescent="0.25">
      <c r="A3113"/>
      <c r="B3113"/>
      <c r="C3113"/>
      <c r="D3113"/>
      <c r="E3113"/>
      <c r="F3113"/>
    </row>
    <row r="3114" spans="1:6" ht="15" x14ac:dyDescent="0.25">
      <c r="A3114"/>
      <c r="B3114"/>
      <c r="C3114"/>
      <c r="D3114"/>
      <c r="E3114"/>
      <c r="F3114"/>
    </row>
    <row r="3115" spans="1:6" ht="15" x14ac:dyDescent="0.25">
      <c r="A3115"/>
      <c r="B3115"/>
      <c r="C3115"/>
      <c r="D3115"/>
      <c r="E3115"/>
      <c r="F3115"/>
    </row>
    <row r="3116" spans="1:6" ht="15" x14ac:dyDescent="0.25">
      <c r="A3116"/>
      <c r="B3116"/>
      <c r="C3116"/>
      <c r="D3116"/>
      <c r="E3116"/>
      <c r="F3116"/>
    </row>
    <row r="3117" spans="1:6" ht="15" x14ac:dyDescent="0.25">
      <c r="A3117"/>
      <c r="B3117"/>
      <c r="C3117"/>
      <c r="D3117"/>
      <c r="E3117"/>
      <c r="F3117"/>
    </row>
    <row r="3118" spans="1:6" ht="15" x14ac:dyDescent="0.25">
      <c r="A3118"/>
      <c r="B3118"/>
      <c r="C3118"/>
      <c r="D3118"/>
      <c r="E3118"/>
      <c r="F3118"/>
    </row>
    <row r="3119" spans="1:6" ht="15" x14ac:dyDescent="0.25">
      <c r="A3119"/>
      <c r="B3119"/>
      <c r="C3119"/>
      <c r="D3119"/>
      <c r="E3119"/>
      <c r="F3119"/>
    </row>
    <row r="3120" spans="1:6" ht="15" x14ac:dyDescent="0.25">
      <c r="A3120"/>
      <c r="B3120"/>
      <c r="C3120"/>
      <c r="D3120"/>
      <c r="E3120"/>
      <c r="F3120"/>
    </row>
    <row r="3121" spans="1:6" ht="15" x14ac:dyDescent="0.25">
      <c r="A3121"/>
      <c r="B3121"/>
      <c r="C3121"/>
      <c r="D3121"/>
      <c r="E3121"/>
      <c r="F3121"/>
    </row>
    <row r="3122" spans="1:6" ht="15" x14ac:dyDescent="0.25">
      <c r="A3122"/>
      <c r="B3122"/>
      <c r="C3122"/>
      <c r="D3122"/>
      <c r="E3122"/>
      <c r="F3122"/>
    </row>
    <row r="3123" spans="1:6" ht="15" x14ac:dyDescent="0.25">
      <c r="A3123"/>
      <c r="B3123"/>
      <c r="C3123"/>
      <c r="D3123"/>
      <c r="E3123"/>
      <c r="F3123"/>
    </row>
    <row r="3124" spans="1:6" ht="15" x14ac:dyDescent="0.25">
      <c r="A3124"/>
      <c r="B3124"/>
      <c r="C3124"/>
      <c r="D3124"/>
      <c r="E3124"/>
      <c r="F3124"/>
    </row>
    <row r="3125" spans="1:6" ht="15" x14ac:dyDescent="0.25">
      <c r="A3125"/>
      <c r="B3125"/>
      <c r="C3125"/>
      <c r="D3125"/>
      <c r="E3125"/>
      <c r="F3125"/>
    </row>
    <row r="3126" spans="1:6" ht="15" x14ac:dyDescent="0.25">
      <c r="A3126"/>
      <c r="B3126"/>
      <c r="C3126"/>
      <c r="D3126"/>
      <c r="E3126"/>
      <c r="F3126"/>
    </row>
    <row r="3127" spans="1:6" ht="15" x14ac:dyDescent="0.25">
      <c r="A3127"/>
      <c r="B3127"/>
      <c r="C3127"/>
      <c r="D3127"/>
      <c r="E3127"/>
      <c r="F3127"/>
    </row>
    <row r="3128" spans="1:6" ht="15" x14ac:dyDescent="0.25">
      <c r="A3128"/>
      <c r="B3128"/>
      <c r="C3128"/>
      <c r="D3128"/>
      <c r="E3128"/>
      <c r="F3128"/>
    </row>
    <row r="3129" spans="1:6" ht="15" x14ac:dyDescent="0.25">
      <c r="A3129"/>
      <c r="B3129"/>
      <c r="C3129"/>
      <c r="D3129"/>
      <c r="E3129"/>
      <c r="F3129"/>
    </row>
    <row r="3130" spans="1:6" ht="15" x14ac:dyDescent="0.25">
      <c r="A3130"/>
      <c r="B3130"/>
      <c r="C3130"/>
      <c r="D3130"/>
      <c r="E3130"/>
      <c r="F3130"/>
    </row>
    <row r="3131" spans="1:6" ht="15" x14ac:dyDescent="0.25">
      <c r="A3131"/>
      <c r="B3131"/>
      <c r="C3131"/>
      <c r="D3131"/>
      <c r="E3131"/>
      <c r="F3131"/>
    </row>
    <row r="3132" spans="1:6" ht="15" x14ac:dyDescent="0.25">
      <c r="A3132"/>
      <c r="B3132"/>
      <c r="C3132"/>
      <c r="D3132"/>
      <c r="E3132"/>
      <c r="F3132"/>
    </row>
    <row r="3133" spans="1:6" ht="15" x14ac:dyDescent="0.25">
      <c r="A3133"/>
      <c r="B3133"/>
      <c r="C3133"/>
      <c r="D3133"/>
      <c r="E3133"/>
      <c r="F3133"/>
    </row>
    <row r="3134" spans="1:6" ht="15" x14ac:dyDescent="0.25">
      <c r="A3134"/>
      <c r="B3134"/>
      <c r="C3134"/>
      <c r="D3134"/>
      <c r="E3134"/>
      <c r="F3134"/>
    </row>
    <row r="3135" spans="1:6" ht="15" x14ac:dyDescent="0.25">
      <c r="A3135"/>
      <c r="B3135"/>
      <c r="C3135"/>
      <c r="D3135"/>
      <c r="E3135"/>
      <c r="F3135"/>
    </row>
    <row r="3136" spans="1:6" ht="15" x14ac:dyDescent="0.25">
      <c r="A3136"/>
      <c r="B3136"/>
      <c r="C3136"/>
      <c r="D3136"/>
      <c r="E3136"/>
      <c r="F3136"/>
    </row>
    <row r="3137" spans="1:6" ht="15" x14ac:dyDescent="0.25">
      <c r="A3137"/>
      <c r="B3137"/>
      <c r="C3137"/>
      <c r="D3137"/>
      <c r="E3137"/>
      <c r="F3137"/>
    </row>
    <row r="3138" spans="1:6" ht="15" x14ac:dyDescent="0.25">
      <c r="A3138"/>
      <c r="B3138"/>
      <c r="C3138"/>
      <c r="D3138"/>
      <c r="E3138"/>
      <c r="F3138"/>
    </row>
    <row r="3139" spans="1:6" ht="15" x14ac:dyDescent="0.25">
      <c r="A3139"/>
      <c r="B3139"/>
      <c r="C3139"/>
      <c r="D3139"/>
      <c r="E3139"/>
      <c r="F3139"/>
    </row>
    <row r="3140" spans="1:6" ht="15" x14ac:dyDescent="0.25">
      <c r="A3140"/>
      <c r="B3140"/>
      <c r="C3140"/>
      <c r="D3140"/>
      <c r="E3140"/>
      <c r="F3140"/>
    </row>
    <row r="3141" spans="1:6" ht="15" x14ac:dyDescent="0.25">
      <c r="A3141"/>
      <c r="B3141"/>
      <c r="C3141"/>
      <c r="D3141"/>
      <c r="E3141"/>
      <c r="F3141"/>
    </row>
    <row r="3142" spans="1:6" ht="15" x14ac:dyDescent="0.25">
      <c r="A3142"/>
      <c r="B3142"/>
      <c r="C3142"/>
      <c r="D3142"/>
      <c r="E3142"/>
      <c r="F3142"/>
    </row>
    <row r="3143" spans="1:6" ht="15" x14ac:dyDescent="0.25">
      <c r="A3143"/>
      <c r="B3143"/>
      <c r="C3143"/>
      <c r="D3143"/>
      <c r="E3143"/>
      <c r="F3143"/>
    </row>
    <row r="3144" spans="1:6" ht="15" x14ac:dyDescent="0.25">
      <c r="A3144"/>
      <c r="B3144"/>
      <c r="C3144"/>
      <c r="D3144"/>
      <c r="E3144"/>
      <c r="F3144"/>
    </row>
    <row r="3145" spans="1:6" ht="15" x14ac:dyDescent="0.25">
      <c r="A3145"/>
      <c r="B3145"/>
      <c r="C3145"/>
      <c r="D3145"/>
      <c r="E3145"/>
      <c r="F3145"/>
    </row>
    <row r="3146" spans="1:6" ht="15" x14ac:dyDescent="0.25">
      <c r="A3146"/>
      <c r="B3146"/>
      <c r="C3146"/>
      <c r="D3146"/>
      <c r="E3146"/>
      <c r="F3146"/>
    </row>
    <row r="3147" spans="1:6" ht="15" x14ac:dyDescent="0.25">
      <c r="A3147"/>
      <c r="B3147"/>
      <c r="C3147"/>
      <c r="D3147"/>
      <c r="E3147"/>
      <c r="F3147"/>
    </row>
    <row r="3148" spans="1:6" ht="15" x14ac:dyDescent="0.25">
      <c r="A3148"/>
      <c r="B3148"/>
      <c r="C3148"/>
      <c r="D3148"/>
      <c r="E3148"/>
      <c r="F3148"/>
    </row>
    <row r="3149" spans="1:6" ht="15" x14ac:dyDescent="0.25">
      <c r="A3149"/>
      <c r="B3149"/>
      <c r="C3149"/>
      <c r="D3149"/>
      <c r="E3149"/>
      <c r="F3149"/>
    </row>
    <row r="3150" spans="1:6" ht="15" x14ac:dyDescent="0.25">
      <c r="A3150"/>
      <c r="B3150"/>
      <c r="C3150"/>
      <c r="D3150"/>
      <c r="E3150"/>
      <c r="F3150"/>
    </row>
    <row r="3151" spans="1:6" ht="15" x14ac:dyDescent="0.25">
      <c r="A3151"/>
      <c r="B3151"/>
      <c r="C3151"/>
      <c r="D3151"/>
      <c r="E3151"/>
      <c r="F3151"/>
    </row>
    <row r="3152" spans="1:6" ht="15" x14ac:dyDescent="0.25">
      <c r="A3152"/>
      <c r="B3152"/>
      <c r="C3152"/>
      <c r="D3152"/>
      <c r="E3152"/>
      <c r="F3152"/>
    </row>
    <row r="3153" spans="1:6" ht="15" x14ac:dyDescent="0.25">
      <c r="A3153"/>
      <c r="B3153"/>
      <c r="C3153"/>
      <c r="D3153"/>
      <c r="E3153"/>
      <c r="F3153"/>
    </row>
    <row r="3154" spans="1:6" ht="15" x14ac:dyDescent="0.25">
      <c r="A3154"/>
      <c r="B3154"/>
      <c r="C3154"/>
      <c r="D3154"/>
      <c r="E3154"/>
      <c r="F3154"/>
    </row>
    <row r="3155" spans="1:6" ht="15" x14ac:dyDescent="0.25">
      <c r="A3155"/>
      <c r="B3155"/>
      <c r="C3155"/>
      <c r="D3155"/>
      <c r="E3155"/>
      <c r="F3155"/>
    </row>
    <row r="3156" spans="1:6" ht="15" x14ac:dyDescent="0.25">
      <c r="A3156"/>
      <c r="B3156"/>
      <c r="C3156"/>
      <c r="D3156"/>
      <c r="E3156"/>
      <c r="F3156"/>
    </row>
    <row r="3157" spans="1:6" ht="15" x14ac:dyDescent="0.25">
      <c r="A3157"/>
      <c r="B3157"/>
      <c r="C3157"/>
      <c r="D3157"/>
      <c r="E3157"/>
      <c r="F3157"/>
    </row>
    <row r="3158" spans="1:6" ht="15" x14ac:dyDescent="0.25">
      <c r="A3158"/>
      <c r="B3158"/>
      <c r="C3158"/>
      <c r="D3158"/>
      <c r="E3158"/>
      <c r="F3158"/>
    </row>
    <row r="3159" spans="1:6" ht="15" x14ac:dyDescent="0.25">
      <c r="A3159"/>
      <c r="B3159"/>
      <c r="C3159"/>
      <c r="D3159"/>
      <c r="E3159"/>
      <c r="F3159"/>
    </row>
    <row r="3160" spans="1:6" ht="15" x14ac:dyDescent="0.25">
      <c r="A3160"/>
      <c r="B3160"/>
      <c r="C3160"/>
      <c r="D3160"/>
      <c r="E3160"/>
      <c r="F3160"/>
    </row>
    <row r="3161" spans="1:6" ht="15" x14ac:dyDescent="0.25">
      <c r="A3161"/>
      <c r="B3161"/>
      <c r="C3161"/>
      <c r="D3161"/>
      <c r="E3161"/>
      <c r="F3161"/>
    </row>
    <row r="3162" spans="1:6" ht="15" x14ac:dyDescent="0.25">
      <c r="A3162"/>
      <c r="B3162"/>
      <c r="C3162"/>
      <c r="D3162"/>
      <c r="E3162"/>
      <c r="F3162"/>
    </row>
    <row r="3163" spans="1:6" ht="15" x14ac:dyDescent="0.25">
      <c r="A3163"/>
      <c r="B3163"/>
      <c r="C3163"/>
      <c r="D3163"/>
      <c r="E3163"/>
      <c r="F3163"/>
    </row>
    <row r="3164" spans="1:6" ht="15" x14ac:dyDescent="0.25">
      <c r="A3164"/>
      <c r="B3164"/>
      <c r="C3164"/>
      <c r="D3164"/>
      <c r="E3164"/>
      <c r="F3164"/>
    </row>
    <row r="3165" spans="1:6" ht="15" x14ac:dyDescent="0.25">
      <c r="A3165"/>
      <c r="B3165"/>
      <c r="C3165"/>
      <c r="D3165"/>
      <c r="E3165"/>
      <c r="F3165"/>
    </row>
    <row r="3166" spans="1:6" ht="15" x14ac:dyDescent="0.25">
      <c r="A3166"/>
      <c r="B3166"/>
      <c r="C3166"/>
      <c r="D3166"/>
      <c r="E3166"/>
      <c r="F3166"/>
    </row>
    <row r="3167" spans="1:6" ht="15" x14ac:dyDescent="0.25">
      <c r="A3167"/>
      <c r="B3167"/>
      <c r="C3167"/>
      <c r="D3167"/>
      <c r="E3167"/>
      <c r="F3167"/>
    </row>
    <row r="3168" spans="1:6" ht="15" x14ac:dyDescent="0.25">
      <c r="A3168"/>
      <c r="B3168"/>
      <c r="C3168"/>
      <c r="D3168"/>
      <c r="E3168"/>
      <c r="F3168"/>
    </row>
    <row r="3169" spans="1:6" ht="15" x14ac:dyDescent="0.25">
      <c r="A3169"/>
      <c r="B3169"/>
      <c r="C3169"/>
      <c r="D3169"/>
      <c r="E3169"/>
      <c r="F3169"/>
    </row>
    <row r="3170" spans="1:6" ht="15" x14ac:dyDescent="0.25">
      <c r="A3170"/>
      <c r="B3170"/>
      <c r="C3170"/>
      <c r="D3170"/>
      <c r="E3170"/>
      <c r="F3170"/>
    </row>
    <row r="3171" spans="1:6" ht="15" x14ac:dyDescent="0.25">
      <c r="A3171"/>
      <c r="B3171"/>
      <c r="C3171"/>
      <c r="D3171"/>
      <c r="E3171"/>
      <c r="F3171"/>
    </row>
    <row r="3172" spans="1:6" ht="15" x14ac:dyDescent="0.25">
      <c r="A3172"/>
      <c r="B3172"/>
      <c r="C3172"/>
      <c r="D3172"/>
      <c r="E3172"/>
      <c r="F3172"/>
    </row>
    <row r="3173" spans="1:6" ht="15" x14ac:dyDescent="0.25">
      <c r="A3173"/>
      <c r="B3173"/>
      <c r="C3173"/>
      <c r="D3173"/>
      <c r="E3173"/>
      <c r="F3173"/>
    </row>
    <row r="3174" spans="1:6" ht="15" x14ac:dyDescent="0.25">
      <c r="A3174"/>
      <c r="B3174"/>
      <c r="C3174"/>
      <c r="D3174"/>
      <c r="E3174"/>
      <c r="F3174"/>
    </row>
    <row r="3175" spans="1:6" ht="15" x14ac:dyDescent="0.25">
      <c r="A3175"/>
      <c r="B3175"/>
      <c r="C3175"/>
      <c r="D3175"/>
      <c r="E3175"/>
      <c r="F3175"/>
    </row>
    <row r="3176" spans="1:6" ht="15" x14ac:dyDescent="0.25">
      <c r="A3176"/>
      <c r="B3176"/>
      <c r="C3176"/>
      <c r="D3176"/>
      <c r="E3176"/>
      <c r="F3176"/>
    </row>
    <row r="3177" spans="1:6" ht="15" x14ac:dyDescent="0.25">
      <c r="A3177"/>
      <c r="B3177"/>
      <c r="C3177"/>
      <c r="D3177"/>
      <c r="E3177"/>
      <c r="F3177"/>
    </row>
    <row r="3178" spans="1:6" ht="15" x14ac:dyDescent="0.25">
      <c r="A3178"/>
      <c r="B3178"/>
      <c r="C3178"/>
      <c r="D3178"/>
      <c r="E3178"/>
      <c r="F3178"/>
    </row>
    <row r="3179" spans="1:6" ht="15" x14ac:dyDescent="0.25">
      <c r="A3179"/>
      <c r="B3179"/>
      <c r="C3179"/>
      <c r="D3179"/>
      <c r="E3179"/>
      <c r="F3179"/>
    </row>
    <row r="3180" spans="1:6" ht="15" x14ac:dyDescent="0.25">
      <c r="A3180"/>
      <c r="B3180"/>
      <c r="C3180"/>
      <c r="D3180"/>
      <c r="E3180"/>
      <c r="F3180"/>
    </row>
    <row r="3181" spans="1:6" ht="15" x14ac:dyDescent="0.25">
      <c r="A3181"/>
      <c r="B3181"/>
      <c r="C3181"/>
      <c r="D3181"/>
      <c r="E3181"/>
      <c r="F3181"/>
    </row>
    <row r="3182" spans="1:6" ht="15" x14ac:dyDescent="0.25">
      <c r="A3182"/>
      <c r="B3182"/>
      <c r="C3182"/>
      <c r="D3182"/>
      <c r="E3182"/>
      <c r="F3182"/>
    </row>
    <row r="3183" spans="1:6" ht="15" x14ac:dyDescent="0.25">
      <c r="A3183"/>
      <c r="B3183"/>
      <c r="C3183"/>
      <c r="D3183"/>
      <c r="E3183"/>
      <c r="F3183"/>
    </row>
    <row r="3184" spans="1:6" ht="15" x14ac:dyDescent="0.25">
      <c r="A3184"/>
      <c r="B3184"/>
      <c r="C3184"/>
      <c r="D3184"/>
      <c r="E3184"/>
      <c r="F3184"/>
    </row>
    <row r="3185" spans="1:6" ht="15" x14ac:dyDescent="0.25">
      <c r="A3185"/>
      <c r="B3185"/>
      <c r="C3185"/>
      <c r="D3185"/>
      <c r="E3185"/>
      <c r="F3185"/>
    </row>
    <row r="3186" spans="1:6" ht="15" x14ac:dyDescent="0.25">
      <c r="A3186"/>
      <c r="B3186"/>
      <c r="C3186"/>
      <c r="D3186"/>
      <c r="E3186"/>
      <c r="F3186"/>
    </row>
    <row r="3187" spans="1:6" ht="15" x14ac:dyDescent="0.25">
      <c r="A3187"/>
      <c r="B3187"/>
      <c r="C3187"/>
      <c r="D3187"/>
      <c r="E3187"/>
      <c r="F3187"/>
    </row>
    <row r="3188" spans="1:6" ht="15" x14ac:dyDescent="0.25">
      <c r="A3188"/>
      <c r="B3188"/>
      <c r="C3188"/>
      <c r="D3188"/>
      <c r="E3188"/>
      <c r="F3188"/>
    </row>
    <row r="3189" spans="1:6" ht="15" x14ac:dyDescent="0.25">
      <c r="A3189"/>
      <c r="B3189"/>
      <c r="C3189"/>
      <c r="D3189"/>
      <c r="E3189"/>
      <c r="F3189"/>
    </row>
    <row r="3190" spans="1:6" ht="15" x14ac:dyDescent="0.25">
      <c r="A3190"/>
      <c r="B3190"/>
      <c r="C3190"/>
      <c r="D3190"/>
      <c r="E3190"/>
      <c r="F3190"/>
    </row>
    <row r="3191" spans="1:6" ht="15" x14ac:dyDescent="0.25">
      <c r="A3191"/>
      <c r="B3191"/>
      <c r="C3191"/>
      <c r="D3191"/>
      <c r="E3191"/>
      <c r="F3191"/>
    </row>
    <row r="3192" spans="1:6" ht="15" x14ac:dyDescent="0.25">
      <c r="A3192"/>
      <c r="B3192"/>
      <c r="C3192"/>
      <c r="D3192"/>
      <c r="E3192"/>
      <c r="F3192"/>
    </row>
    <row r="3193" spans="1:6" ht="15" x14ac:dyDescent="0.25">
      <c r="A3193"/>
      <c r="B3193"/>
      <c r="C3193"/>
      <c r="D3193"/>
      <c r="E3193"/>
      <c r="F3193"/>
    </row>
    <row r="3194" spans="1:6" ht="15" x14ac:dyDescent="0.25">
      <c r="A3194"/>
      <c r="B3194"/>
      <c r="C3194"/>
      <c r="D3194"/>
      <c r="E3194"/>
      <c r="F3194"/>
    </row>
    <row r="3195" spans="1:6" ht="15" x14ac:dyDescent="0.25">
      <c r="A3195"/>
      <c r="B3195"/>
      <c r="C3195"/>
      <c r="D3195"/>
      <c r="E3195"/>
      <c r="F3195"/>
    </row>
    <row r="3196" spans="1:6" ht="15" x14ac:dyDescent="0.25">
      <c r="A3196"/>
      <c r="B3196"/>
      <c r="C3196"/>
      <c r="D3196"/>
      <c r="E3196"/>
      <c r="F3196"/>
    </row>
    <row r="3197" spans="1:6" ht="15" x14ac:dyDescent="0.25">
      <c r="A3197"/>
      <c r="B3197"/>
      <c r="C3197"/>
      <c r="D3197"/>
      <c r="E3197"/>
      <c r="F3197"/>
    </row>
    <row r="3198" spans="1:6" ht="15" x14ac:dyDescent="0.25">
      <c r="A3198"/>
      <c r="B3198"/>
      <c r="C3198"/>
      <c r="D3198"/>
      <c r="E3198"/>
      <c r="F3198"/>
    </row>
    <row r="3199" spans="1:6" ht="15" x14ac:dyDescent="0.25">
      <c r="A3199"/>
      <c r="B3199"/>
      <c r="C3199"/>
      <c r="D3199"/>
      <c r="E3199"/>
      <c r="F3199"/>
    </row>
    <row r="3200" spans="1:6" ht="15" x14ac:dyDescent="0.25">
      <c r="A3200"/>
      <c r="B3200"/>
      <c r="C3200"/>
      <c r="D3200"/>
      <c r="E3200"/>
      <c r="F3200"/>
    </row>
    <row r="3201" spans="1:6" ht="15" x14ac:dyDescent="0.25">
      <c r="A3201"/>
      <c r="B3201"/>
      <c r="C3201"/>
      <c r="D3201"/>
      <c r="E3201"/>
      <c r="F3201"/>
    </row>
    <row r="3202" spans="1:6" ht="15" x14ac:dyDescent="0.25">
      <c r="A3202"/>
      <c r="B3202"/>
      <c r="C3202"/>
      <c r="D3202"/>
      <c r="E3202"/>
      <c r="F3202"/>
    </row>
    <row r="3203" spans="1:6" ht="15" x14ac:dyDescent="0.25">
      <c r="A3203"/>
      <c r="B3203"/>
      <c r="C3203"/>
      <c r="D3203"/>
      <c r="E3203"/>
      <c r="F3203"/>
    </row>
    <row r="3204" spans="1:6" ht="15" x14ac:dyDescent="0.25">
      <c r="A3204"/>
      <c r="B3204"/>
      <c r="C3204"/>
      <c r="D3204"/>
      <c r="E3204"/>
      <c r="F3204"/>
    </row>
    <row r="3205" spans="1:6" ht="15" x14ac:dyDescent="0.25">
      <c r="A3205"/>
      <c r="B3205"/>
      <c r="C3205"/>
      <c r="D3205"/>
      <c r="E3205"/>
      <c r="F3205"/>
    </row>
    <row r="3206" spans="1:6" ht="15" x14ac:dyDescent="0.25">
      <c r="A3206"/>
      <c r="B3206"/>
      <c r="C3206"/>
      <c r="D3206"/>
      <c r="E3206"/>
      <c r="F3206"/>
    </row>
    <row r="3207" spans="1:6" ht="15" x14ac:dyDescent="0.25">
      <c r="A3207"/>
      <c r="B3207"/>
      <c r="C3207"/>
      <c r="D3207"/>
      <c r="E3207"/>
      <c r="F3207"/>
    </row>
    <row r="3208" spans="1:6" ht="15" x14ac:dyDescent="0.25">
      <c r="A3208"/>
      <c r="B3208"/>
      <c r="C3208"/>
      <c r="D3208"/>
      <c r="E3208"/>
      <c r="F3208"/>
    </row>
    <row r="3209" spans="1:6" ht="15" x14ac:dyDescent="0.25">
      <c r="A3209"/>
      <c r="B3209"/>
      <c r="C3209"/>
      <c r="D3209"/>
      <c r="E3209"/>
      <c r="F3209"/>
    </row>
    <row r="3210" spans="1:6" ht="15" x14ac:dyDescent="0.25">
      <c r="A3210"/>
      <c r="B3210"/>
      <c r="C3210"/>
      <c r="D3210"/>
      <c r="E3210"/>
      <c r="F3210"/>
    </row>
    <row r="3211" spans="1:6" ht="15" x14ac:dyDescent="0.25">
      <c r="A3211"/>
      <c r="B3211"/>
      <c r="C3211"/>
      <c r="D3211"/>
      <c r="E3211"/>
      <c r="F3211"/>
    </row>
    <row r="3212" spans="1:6" ht="15" x14ac:dyDescent="0.25">
      <c r="A3212"/>
      <c r="B3212"/>
      <c r="C3212"/>
      <c r="D3212"/>
      <c r="E3212"/>
      <c r="F3212"/>
    </row>
    <row r="3213" spans="1:6" ht="15" x14ac:dyDescent="0.25">
      <c r="A3213"/>
      <c r="B3213"/>
      <c r="C3213"/>
      <c r="D3213"/>
      <c r="E3213"/>
      <c r="F3213"/>
    </row>
    <row r="3214" spans="1:6" ht="15" x14ac:dyDescent="0.25">
      <c r="A3214"/>
      <c r="B3214"/>
      <c r="C3214"/>
      <c r="D3214"/>
      <c r="E3214"/>
      <c r="F3214"/>
    </row>
    <row r="3215" spans="1:6" ht="15" x14ac:dyDescent="0.25">
      <c r="A3215"/>
      <c r="B3215"/>
      <c r="C3215"/>
      <c r="D3215"/>
      <c r="E3215"/>
      <c r="F3215"/>
    </row>
    <row r="3216" spans="1:6" ht="15" x14ac:dyDescent="0.25">
      <c r="A3216"/>
      <c r="B3216"/>
      <c r="C3216"/>
      <c r="D3216"/>
      <c r="E3216"/>
      <c r="F3216"/>
    </row>
    <row r="3217" spans="1:6" ht="15" x14ac:dyDescent="0.25">
      <c r="A3217"/>
      <c r="B3217"/>
      <c r="C3217"/>
      <c r="D3217"/>
      <c r="E3217"/>
      <c r="F3217"/>
    </row>
    <row r="3218" spans="1:6" ht="15" x14ac:dyDescent="0.25">
      <c r="A3218"/>
      <c r="B3218"/>
      <c r="C3218"/>
      <c r="D3218"/>
      <c r="E3218"/>
      <c r="F3218"/>
    </row>
    <row r="3219" spans="1:6" ht="15" x14ac:dyDescent="0.25">
      <c r="A3219"/>
      <c r="B3219"/>
      <c r="C3219"/>
      <c r="D3219"/>
      <c r="E3219"/>
      <c r="F3219"/>
    </row>
    <row r="3220" spans="1:6" ht="15" x14ac:dyDescent="0.25">
      <c r="A3220"/>
      <c r="B3220"/>
      <c r="C3220"/>
      <c r="D3220"/>
      <c r="E3220"/>
      <c r="F3220"/>
    </row>
    <row r="3221" spans="1:6" ht="15" x14ac:dyDescent="0.25">
      <c r="A3221"/>
      <c r="B3221"/>
      <c r="C3221"/>
      <c r="D3221"/>
      <c r="E3221"/>
      <c r="F3221"/>
    </row>
    <row r="3222" spans="1:6" ht="15" x14ac:dyDescent="0.25">
      <c r="A3222"/>
      <c r="B3222"/>
      <c r="C3222"/>
      <c r="D3222"/>
      <c r="E3222"/>
      <c r="F3222"/>
    </row>
    <row r="3223" spans="1:6" ht="15" x14ac:dyDescent="0.25">
      <c r="A3223"/>
      <c r="B3223"/>
      <c r="C3223"/>
      <c r="D3223"/>
      <c r="E3223"/>
      <c r="F3223"/>
    </row>
    <row r="3224" spans="1:6" ht="15" x14ac:dyDescent="0.25">
      <c r="A3224"/>
      <c r="B3224"/>
      <c r="C3224"/>
      <c r="D3224"/>
      <c r="E3224"/>
      <c r="F3224"/>
    </row>
    <row r="3225" spans="1:6" ht="15" x14ac:dyDescent="0.25">
      <c r="A3225"/>
      <c r="B3225"/>
      <c r="C3225"/>
      <c r="D3225"/>
      <c r="E3225"/>
      <c r="F3225"/>
    </row>
    <row r="3226" spans="1:6" ht="15" x14ac:dyDescent="0.25">
      <c r="A3226"/>
      <c r="B3226"/>
      <c r="C3226"/>
      <c r="D3226"/>
      <c r="E3226"/>
      <c r="F3226"/>
    </row>
    <row r="3227" spans="1:6" ht="15" x14ac:dyDescent="0.25">
      <c r="A3227"/>
      <c r="B3227"/>
      <c r="C3227"/>
      <c r="D3227"/>
      <c r="E3227"/>
      <c r="F3227"/>
    </row>
    <row r="3228" spans="1:6" ht="15" x14ac:dyDescent="0.25">
      <c r="A3228"/>
      <c r="B3228"/>
      <c r="C3228"/>
      <c r="D3228"/>
      <c r="E3228"/>
      <c r="F3228"/>
    </row>
    <row r="3229" spans="1:6" ht="15" x14ac:dyDescent="0.25">
      <c r="A3229"/>
      <c r="B3229"/>
      <c r="C3229"/>
      <c r="D3229"/>
      <c r="E3229"/>
      <c r="F3229"/>
    </row>
    <row r="3230" spans="1:6" ht="15" x14ac:dyDescent="0.25">
      <c r="A3230"/>
      <c r="B3230"/>
      <c r="C3230"/>
      <c r="D3230"/>
      <c r="E3230"/>
      <c r="F3230"/>
    </row>
    <row r="3231" spans="1:6" ht="15" x14ac:dyDescent="0.25">
      <c r="A3231"/>
      <c r="B3231"/>
      <c r="C3231"/>
      <c r="D3231"/>
      <c r="E3231"/>
      <c r="F3231"/>
    </row>
    <row r="3232" spans="1:6" ht="15" x14ac:dyDescent="0.25">
      <c r="A3232"/>
      <c r="B3232"/>
      <c r="C3232"/>
      <c r="D3232"/>
      <c r="E3232"/>
      <c r="F3232"/>
    </row>
    <row r="3233" spans="1:6" ht="15" x14ac:dyDescent="0.25">
      <c r="A3233"/>
      <c r="B3233"/>
      <c r="C3233"/>
      <c r="D3233"/>
      <c r="E3233"/>
      <c r="F3233"/>
    </row>
    <row r="3234" spans="1:6" ht="15" x14ac:dyDescent="0.25">
      <c r="A3234"/>
      <c r="B3234"/>
      <c r="C3234"/>
      <c r="D3234"/>
      <c r="E3234"/>
      <c r="F3234"/>
    </row>
    <row r="3235" spans="1:6" ht="15" x14ac:dyDescent="0.25">
      <c r="A3235"/>
      <c r="B3235"/>
      <c r="C3235"/>
      <c r="D3235"/>
      <c r="E3235"/>
      <c r="F3235"/>
    </row>
    <row r="3236" spans="1:6" ht="15" x14ac:dyDescent="0.25">
      <c r="A3236"/>
      <c r="B3236"/>
      <c r="C3236"/>
      <c r="D3236"/>
      <c r="E3236"/>
      <c r="F3236"/>
    </row>
    <row r="3237" spans="1:6" ht="15" x14ac:dyDescent="0.25">
      <c r="A3237"/>
      <c r="B3237"/>
      <c r="C3237"/>
      <c r="D3237"/>
      <c r="E3237"/>
      <c r="F3237"/>
    </row>
    <row r="3238" spans="1:6" ht="15" x14ac:dyDescent="0.25">
      <c r="A3238"/>
      <c r="B3238"/>
      <c r="C3238"/>
      <c r="D3238"/>
      <c r="E3238"/>
      <c r="F3238"/>
    </row>
    <row r="3239" spans="1:6" ht="15" x14ac:dyDescent="0.25">
      <c r="A3239"/>
      <c r="B3239"/>
      <c r="C3239"/>
      <c r="D3239"/>
      <c r="E3239"/>
      <c r="F3239"/>
    </row>
    <row r="3240" spans="1:6" ht="15" x14ac:dyDescent="0.25">
      <c r="A3240"/>
      <c r="B3240"/>
      <c r="C3240"/>
      <c r="D3240"/>
      <c r="E3240"/>
      <c r="F3240"/>
    </row>
    <row r="3241" spans="1:6" ht="15" x14ac:dyDescent="0.25">
      <c r="A3241"/>
      <c r="B3241"/>
      <c r="C3241"/>
      <c r="D3241"/>
      <c r="E3241"/>
      <c r="F3241"/>
    </row>
    <row r="3242" spans="1:6" ht="15" x14ac:dyDescent="0.25">
      <c r="A3242"/>
      <c r="B3242"/>
      <c r="C3242"/>
      <c r="D3242"/>
      <c r="E3242"/>
      <c r="F3242"/>
    </row>
    <row r="3243" spans="1:6" ht="15" x14ac:dyDescent="0.25">
      <c r="A3243"/>
      <c r="B3243"/>
      <c r="C3243"/>
      <c r="D3243"/>
      <c r="E3243"/>
      <c r="F3243"/>
    </row>
    <row r="3244" spans="1:6" ht="15" x14ac:dyDescent="0.25">
      <c r="A3244"/>
      <c r="B3244"/>
      <c r="C3244"/>
      <c r="D3244"/>
      <c r="E3244"/>
      <c r="F3244"/>
    </row>
    <row r="3245" spans="1:6" ht="15" x14ac:dyDescent="0.25">
      <c r="A3245"/>
      <c r="B3245"/>
      <c r="C3245"/>
      <c r="D3245"/>
      <c r="E3245"/>
      <c r="F3245"/>
    </row>
    <row r="3246" spans="1:6" ht="15" x14ac:dyDescent="0.25">
      <c r="A3246"/>
      <c r="B3246"/>
      <c r="C3246"/>
      <c r="D3246"/>
      <c r="E3246"/>
      <c r="F3246"/>
    </row>
    <row r="3247" spans="1:6" ht="15" x14ac:dyDescent="0.25">
      <c r="A3247"/>
      <c r="B3247"/>
      <c r="C3247"/>
      <c r="D3247"/>
      <c r="E3247"/>
      <c r="F3247"/>
    </row>
    <row r="3248" spans="1:6" ht="15" x14ac:dyDescent="0.25">
      <c r="A3248"/>
      <c r="B3248"/>
      <c r="C3248"/>
      <c r="D3248"/>
      <c r="E3248"/>
      <c r="F3248"/>
    </row>
    <row r="3249" spans="1:6" ht="15" x14ac:dyDescent="0.25">
      <c r="A3249"/>
      <c r="B3249"/>
      <c r="C3249"/>
      <c r="D3249"/>
      <c r="E3249"/>
      <c r="F3249"/>
    </row>
    <row r="3250" spans="1:6" ht="15" x14ac:dyDescent="0.25">
      <c r="A3250"/>
      <c r="B3250"/>
      <c r="C3250"/>
      <c r="D3250"/>
      <c r="E3250"/>
      <c r="F3250"/>
    </row>
    <row r="3251" spans="1:6" ht="15" x14ac:dyDescent="0.25">
      <c r="A3251"/>
      <c r="B3251"/>
      <c r="C3251"/>
      <c r="D3251"/>
      <c r="E3251"/>
      <c r="F3251"/>
    </row>
    <row r="3252" spans="1:6" ht="15" x14ac:dyDescent="0.25">
      <c r="A3252"/>
      <c r="B3252"/>
      <c r="C3252"/>
      <c r="D3252"/>
      <c r="E3252"/>
      <c r="F3252"/>
    </row>
    <row r="3253" spans="1:6" ht="15" x14ac:dyDescent="0.25">
      <c r="A3253"/>
      <c r="B3253"/>
      <c r="C3253"/>
      <c r="D3253"/>
      <c r="E3253"/>
      <c r="F3253"/>
    </row>
    <row r="3254" spans="1:6" ht="15" x14ac:dyDescent="0.25">
      <c r="A3254"/>
      <c r="B3254"/>
      <c r="C3254"/>
      <c r="D3254"/>
      <c r="E3254"/>
      <c r="F3254"/>
    </row>
    <row r="3255" spans="1:6" ht="15" x14ac:dyDescent="0.25">
      <c r="A3255"/>
      <c r="B3255"/>
      <c r="C3255"/>
      <c r="D3255"/>
      <c r="E3255"/>
      <c r="F3255"/>
    </row>
    <row r="3256" spans="1:6" ht="15" x14ac:dyDescent="0.25">
      <c r="A3256"/>
      <c r="B3256"/>
      <c r="C3256"/>
      <c r="D3256"/>
      <c r="E3256"/>
      <c r="F3256"/>
    </row>
    <row r="3257" spans="1:6" ht="15" x14ac:dyDescent="0.25">
      <c r="A3257"/>
      <c r="B3257"/>
      <c r="C3257"/>
      <c r="D3257"/>
      <c r="E3257"/>
      <c r="F3257"/>
    </row>
    <row r="3258" spans="1:6" ht="15" x14ac:dyDescent="0.25">
      <c r="A3258"/>
      <c r="B3258"/>
      <c r="C3258"/>
      <c r="D3258"/>
      <c r="E3258"/>
      <c r="F3258"/>
    </row>
    <row r="3259" spans="1:6" ht="15" x14ac:dyDescent="0.25">
      <c r="A3259"/>
      <c r="B3259"/>
      <c r="C3259"/>
      <c r="D3259"/>
      <c r="E3259"/>
      <c r="F3259"/>
    </row>
    <row r="3260" spans="1:6" ht="15" x14ac:dyDescent="0.25">
      <c r="A3260"/>
      <c r="B3260"/>
      <c r="C3260"/>
      <c r="D3260"/>
      <c r="E3260"/>
      <c r="F3260"/>
    </row>
    <row r="3261" spans="1:6" ht="15" x14ac:dyDescent="0.25">
      <c r="A3261"/>
      <c r="B3261"/>
      <c r="C3261"/>
      <c r="D3261"/>
      <c r="E3261"/>
      <c r="F3261"/>
    </row>
    <row r="3262" spans="1:6" ht="15" x14ac:dyDescent="0.25">
      <c r="A3262"/>
      <c r="B3262"/>
      <c r="C3262"/>
      <c r="D3262"/>
      <c r="E3262"/>
      <c r="F3262"/>
    </row>
    <row r="3263" spans="1:6" ht="15" x14ac:dyDescent="0.25">
      <c r="A3263"/>
      <c r="B3263"/>
      <c r="C3263"/>
      <c r="D3263"/>
      <c r="E3263"/>
      <c r="F3263"/>
    </row>
    <row r="3264" spans="1:6" ht="15" x14ac:dyDescent="0.25">
      <c r="A3264"/>
      <c r="B3264"/>
      <c r="C3264"/>
      <c r="D3264"/>
      <c r="E3264"/>
      <c r="F3264"/>
    </row>
    <row r="3265" spans="1:6" ht="15" x14ac:dyDescent="0.25">
      <c r="A3265"/>
      <c r="B3265"/>
      <c r="C3265"/>
      <c r="D3265"/>
      <c r="E3265"/>
      <c r="F3265"/>
    </row>
    <row r="3266" spans="1:6" ht="15" x14ac:dyDescent="0.25">
      <c r="A3266"/>
      <c r="B3266"/>
      <c r="C3266"/>
      <c r="D3266"/>
      <c r="E3266"/>
      <c r="F3266"/>
    </row>
    <row r="3267" spans="1:6" ht="15" x14ac:dyDescent="0.25">
      <c r="A3267"/>
      <c r="B3267"/>
      <c r="C3267"/>
      <c r="D3267"/>
      <c r="E3267"/>
      <c r="F3267"/>
    </row>
    <row r="3268" spans="1:6" ht="15" x14ac:dyDescent="0.25">
      <c r="A3268"/>
      <c r="B3268"/>
      <c r="C3268"/>
      <c r="D3268"/>
      <c r="E3268"/>
      <c r="F3268"/>
    </row>
    <row r="3269" spans="1:6" ht="15" x14ac:dyDescent="0.25">
      <c r="A3269"/>
      <c r="B3269"/>
      <c r="C3269"/>
      <c r="D3269"/>
      <c r="E3269"/>
      <c r="F3269"/>
    </row>
    <row r="3270" spans="1:6" ht="15" x14ac:dyDescent="0.25">
      <c r="A3270"/>
      <c r="B3270"/>
      <c r="C3270"/>
      <c r="D3270"/>
      <c r="E3270"/>
      <c r="F3270"/>
    </row>
    <row r="3271" spans="1:6" ht="15" x14ac:dyDescent="0.25">
      <c r="A3271"/>
      <c r="B3271"/>
      <c r="C3271"/>
      <c r="D3271"/>
      <c r="E3271"/>
      <c r="F3271"/>
    </row>
    <row r="3272" spans="1:6" ht="15" x14ac:dyDescent="0.25">
      <c r="A3272"/>
      <c r="B3272"/>
      <c r="C3272"/>
      <c r="D3272"/>
      <c r="E3272"/>
      <c r="F3272"/>
    </row>
    <row r="3273" spans="1:6" ht="15" x14ac:dyDescent="0.25">
      <c r="A3273"/>
      <c r="B3273"/>
      <c r="C3273"/>
      <c r="D3273"/>
      <c r="E3273"/>
      <c r="F3273"/>
    </row>
    <row r="3274" spans="1:6" ht="15" x14ac:dyDescent="0.25">
      <c r="A3274"/>
      <c r="B3274"/>
      <c r="C3274"/>
      <c r="D3274"/>
      <c r="E3274"/>
      <c r="F3274"/>
    </row>
    <row r="3275" spans="1:6" ht="15" x14ac:dyDescent="0.25">
      <c r="A3275"/>
      <c r="B3275"/>
      <c r="C3275"/>
      <c r="D3275"/>
      <c r="E3275"/>
      <c r="F3275"/>
    </row>
    <row r="3276" spans="1:6" ht="15" x14ac:dyDescent="0.25">
      <c r="A3276"/>
      <c r="B3276"/>
      <c r="C3276"/>
      <c r="D3276"/>
      <c r="E3276"/>
      <c r="F3276"/>
    </row>
    <row r="3277" spans="1:6" ht="15" x14ac:dyDescent="0.25">
      <c r="A3277"/>
      <c r="B3277"/>
      <c r="C3277"/>
      <c r="D3277"/>
      <c r="E3277"/>
      <c r="F3277"/>
    </row>
    <row r="3278" spans="1:6" ht="15" x14ac:dyDescent="0.25">
      <c r="A3278"/>
      <c r="B3278"/>
      <c r="C3278"/>
      <c r="D3278"/>
      <c r="E3278"/>
      <c r="F3278"/>
    </row>
    <row r="3279" spans="1:6" ht="15" x14ac:dyDescent="0.25">
      <c r="A3279"/>
      <c r="B3279"/>
      <c r="C3279"/>
      <c r="D3279"/>
      <c r="E3279"/>
      <c r="F3279"/>
    </row>
    <row r="3280" spans="1:6" ht="15" x14ac:dyDescent="0.25">
      <c r="A3280"/>
      <c r="B3280"/>
      <c r="C3280"/>
      <c r="D3280"/>
      <c r="E3280"/>
      <c r="F3280"/>
    </row>
    <row r="3281" spans="1:6" ht="15" x14ac:dyDescent="0.25">
      <c r="A3281"/>
      <c r="B3281"/>
      <c r="C3281"/>
      <c r="D3281"/>
      <c r="E3281"/>
      <c r="F3281"/>
    </row>
    <row r="3282" spans="1:6" ht="15" x14ac:dyDescent="0.25">
      <c r="A3282"/>
      <c r="B3282"/>
      <c r="C3282"/>
      <c r="D3282"/>
      <c r="E3282"/>
      <c r="F3282"/>
    </row>
    <row r="3283" spans="1:6" ht="15" x14ac:dyDescent="0.25">
      <c r="A3283"/>
      <c r="B3283"/>
      <c r="C3283"/>
      <c r="D3283"/>
      <c r="E3283"/>
      <c r="F3283"/>
    </row>
    <row r="3284" spans="1:6" ht="15" x14ac:dyDescent="0.25">
      <c r="A3284"/>
      <c r="B3284"/>
      <c r="C3284"/>
      <c r="D3284"/>
      <c r="E3284"/>
      <c r="F3284"/>
    </row>
    <row r="3285" spans="1:6" ht="15" x14ac:dyDescent="0.25">
      <c r="A3285"/>
      <c r="B3285"/>
      <c r="C3285"/>
      <c r="D3285"/>
      <c r="E3285"/>
      <c r="F3285"/>
    </row>
    <row r="3286" spans="1:6" ht="15" x14ac:dyDescent="0.25">
      <c r="A3286"/>
      <c r="B3286"/>
      <c r="C3286"/>
      <c r="D3286"/>
      <c r="E3286"/>
      <c r="F3286"/>
    </row>
    <row r="3287" spans="1:6" ht="15" x14ac:dyDescent="0.25">
      <c r="A3287"/>
      <c r="B3287"/>
      <c r="C3287"/>
      <c r="D3287"/>
      <c r="E3287"/>
      <c r="F3287"/>
    </row>
    <row r="3288" spans="1:6" ht="15" x14ac:dyDescent="0.25">
      <c r="A3288"/>
      <c r="B3288"/>
      <c r="C3288"/>
      <c r="D3288"/>
      <c r="E3288"/>
      <c r="F3288"/>
    </row>
    <row r="3289" spans="1:6" ht="15" x14ac:dyDescent="0.25">
      <c r="A3289"/>
      <c r="B3289"/>
      <c r="C3289"/>
      <c r="D3289"/>
      <c r="E3289"/>
      <c r="F3289"/>
    </row>
    <row r="3290" spans="1:6" ht="15" x14ac:dyDescent="0.25">
      <c r="A3290"/>
      <c r="B3290"/>
      <c r="C3290"/>
      <c r="D3290"/>
      <c r="E3290"/>
      <c r="F3290"/>
    </row>
    <row r="3291" spans="1:6" ht="15" x14ac:dyDescent="0.25">
      <c r="A3291"/>
      <c r="B3291"/>
      <c r="C3291"/>
      <c r="D3291"/>
      <c r="E3291"/>
      <c r="F3291"/>
    </row>
    <row r="3292" spans="1:6" ht="15" x14ac:dyDescent="0.25">
      <c r="A3292"/>
      <c r="B3292"/>
      <c r="C3292"/>
      <c r="D3292"/>
      <c r="E3292"/>
      <c r="F3292"/>
    </row>
    <row r="3293" spans="1:6" ht="15" x14ac:dyDescent="0.25">
      <c r="A3293"/>
      <c r="B3293"/>
      <c r="C3293"/>
      <c r="D3293"/>
      <c r="E3293"/>
      <c r="F3293"/>
    </row>
    <row r="3294" spans="1:6" ht="15" x14ac:dyDescent="0.25">
      <c r="A3294"/>
      <c r="B3294"/>
      <c r="C3294"/>
      <c r="D3294"/>
      <c r="E3294"/>
      <c r="F3294"/>
    </row>
    <row r="3295" spans="1:6" ht="15" x14ac:dyDescent="0.25">
      <c r="A3295"/>
      <c r="B3295"/>
      <c r="C3295"/>
      <c r="D3295"/>
      <c r="E3295"/>
      <c r="F3295"/>
    </row>
    <row r="3296" spans="1:6" ht="15" x14ac:dyDescent="0.25">
      <c r="A3296"/>
      <c r="B3296"/>
      <c r="C3296"/>
      <c r="D3296"/>
      <c r="E3296"/>
      <c r="F3296"/>
    </row>
    <row r="3297" spans="1:6" ht="15" x14ac:dyDescent="0.25">
      <c r="A3297"/>
      <c r="B3297"/>
      <c r="C3297"/>
      <c r="D3297"/>
      <c r="E3297"/>
      <c r="F3297"/>
    </row>
    <row r="3298" spans="1:6" ht="15" x14ac:dyDescent="0.25">
      <c r="A3298"/>
      <c r="B3298"/>
      <c r="C3298"/>
      <c r="D3298"/>
      <c r="E3298"/>
      <c r="F3298"/>
    </row>
    <row r="3299" spans="1:6" ht="15" x14ac:dyDescent="0.25">
      <c r="A3299"/>
      <c r="B3299"/>
      <c r="C3299"/>
      <c r="D3299"/>
      <c r="E3299"/>
      <c r="F3299"/>
    </row>
    <row r="3300" spans="1:6" ht="15" x14ac:dyDescent="0.25">
      <c r="A3300"/>
      <c r="B3300"/>
      <c r="C3300"/>
      <c r="D3300"/>
      <c r="E3300"/>
      <c r="F3300"/>
    </row>
    <row r="3301" spans="1:6" ht="15" x14ac:dyDescent="0.25">
      <c r="A3301"/>
      <c r="B3301"/>
      <c r="C3301"/>
      <c r="D3301"/>
      <c r="E3301"/>
      <c r="F3301"/>
    </row>
    <row r="3302" spans="1:6" ht="15" x14ac:dyDescent="0.25">
      <c r="A3302"/>
      <c r="B3302"/>
      <c r="C3302"/>
      <c r="D3302"/>
      <c r="E3302"/>
      <c r="F3302"/>
    </row>
    <row r="3303" spans="1:6" ht="15" x14ac:dyDescent="0.25">
      <c r="A3303"/>
      <c r="B3303"/>
      <c r="C3303"/>
      <c r="D3303"/>
      <c r="E3303"/>
      <c r="F3303"/>
    </row>
    <row r="3304" spans="1:6" ht="15" x14ac:dyDescent="0.25">
      <c r="A3304"/>
      <c r="B3304"/>
      <c r="C3304"/>
      <c r="D3304"/>
      <c r="E3304"/>
      <c r="F3304"/>
    </row>
    <row r="3305" spans="1:6" ht="15" x14ac:dyDescent="0.25">
      <c r="A3305"/>
      <c r="B3305"/>
      <c r="C3305"/>
      <c r="D3305"/>
      <c r="E3305"/>
      <c r="F3305"/>
    </row>
    <row r="3306" spans="1:6" ht="15" x14ac:dyDescent="0.25">
      <c r="A3306"/>
      <c r="B3306"/>
      <c r="C3306"/>
      <c r="D3306"/>
      <c r="E3306"/>
      <c r="F3306"/>
    </row>
    <row r="3307" spans="1:6" ht="15" x14ac:dyDescent="0.25">
      <c r="A3307"/>
      <c r="B3307"/>
      <c r="C3307"/>
      <c r="D3307"/>
      <c r="E3307"/>
      <c r="F3307"/>
    </row>
    <row r="3308" spans="1:6" ht="15" x14ac:dyDescent="0.25">
      <c r="A3308"/>
      <c r="B3308"/>
      <c r="C3308"/>
      <c r="D3308"/>
      <c r="E3308"/>
      <c r="F3308"/>
    </row>
    <row r="3309" spans="1:6" ht="15" x14ac:dyDescent="0.25">
      <c r="A3309"/>
      <c r="B3309"/>
      <c r="C3309"/>
      <c r="D3309"/>
      <c r="E3309"/>
      <c r="F3309"/>
    </row>
    <row r="3310" spans="1:6" ht="15" x14ac:dyDescent="0.25">
      <c r="A3310"/>
      <c r="B3310"/>
      <c r="C3310"/>
      <c r="D3310"/>
      <c r="E3310"/>
      <c r="F3310"/>
    </row>
    <row r="3311" spans="1:6" ht="15" x14ac:dyDescent="0.25">
      <c r="A3311"/>
      <c r="B3311"/>
      <c r="C3311"/>
      <c r="D3311"/>
      <c r="E3311"/>
      <c r="F3311"/>
    </row>
    <row r="3312" spans="1:6" ht="15" x14ac:dyDescent="0.25">
      <c r="A3312"/>
      <c r="B3312"/>
      <c r="C3312"/>
      <c r="D3312"/>
      <c r="E3312"/>
      <c r="F3312"/>
    </row>
    <row r="3313" spans="1:6" ht="15" x14ac:dyDescent="0.25">
      <c r="A3313"/>
      <c r="B3313"/>
      <c r="C3313"/>
      <c r="D3313"/>
      <c r="E3313"/>
      <c r="F3313"/>
    </row>
    <row r="3314" spans="1:6" ht="15" x14ac:dyDescent="0.25">
      <c r="A3314"/>
      <c r="B3314"/>
      <c r="C3314"/>
      <c r="D3314"/>
      <c r="E3314"/>
      <c r="F3314"/>
    </row>
    <row r="3315" spans="1:6" ht="15" x14ac:dyDescent="0.25">
      <c r="A3315"/>
      <c r="B3315"/>
      <c r="C3315"/>
      <c r="D3315"/>
      <c r="E3315"/>
      <c r="F3315"/>
    </row>
    <row r="3316" spans="1:6" ht="15" x14ac:dyDescent="0.25">
      <c r="A3316"/>
      <c r="B3316"/>
      <c r="C3316"/>
      <c r="D3316"/>
      <c r="E3316"/>
      <c r="F3316"/>
    </row>
    <row r="3317" spans="1:6" ht="15" x14ac:dyDescent="0.25">
      <c r="A3317"/>
      <c r="B3317"/>
      <c r="C3317"/>
      <c r="D3317"/>
      <c r="E3317"/>
      <c r="F3317"/>
    </row>
    <row r="3318" spans="1:6" ht="15" x14ac:dyDescent="0.25">
      <c r="A3318"/>
      <c r="B3318"/>
      <c r="C3318"/>
      <c r="D3318"/>
      <c r="E3318"/>
      <c r="F3318"/>
    </row>
    <row r="3319" spans="1:6" ht="15" x14ac:dyDescent="0.25">
      <c r="A3319"/>
      <c r="B3319"/>
      <c r="C3319"/>
      <c r="D3319"/>
      <c r="E3319"/>
      <c r="F3319"/>
    </row>
    <row r="3320" spans="1:6" ht="15" x14ac:dyDescent="0.25">
      <c r="A3320"/>
      <c r="B3320"/>
      <c r="C3320"/>
      <c r="D3320"/>
      <c r="E3320"/>
      <c r="F3320"/>
    </row>
    <row r="3321" spans="1:6" ht="15" x14ac:dyDescent="0.25">
      <c r="A3321"/>
      <c r="B3321"/>
      <c r="C3321"/>
      <c r="D3321"/>
      <c r="E3321"/>
      <c r="F3321"/>
    </row>
    <row r="3322" spans="1:6" ht="15" x14ac:dyDescent="0.25">
      <c r="A3322"/>
      <c r="B3322"/>
      <c r="C3322"/>
      <c r="D3322"/>
      <c r="E3322"/>
      <c r="F3322"/>
    </row>
    <row r="3323" spans="1:6" ht="15" x14ac:dyDescent="0.25">
      <c r="A3323"/>
      <c r="B3323"/>
      <c r="C3323"/>
      <c r="D3323"/>
      <c r="E3323"/>
      <c r="F3323"/>
    </row>
    <row r="3324" spans="1:6" ht="15" x14ac:dyDescent="0.25">
      <c r="A3324"/>
      <c r="B3324"/>
      <c r="C3324"/>
      <c r="D3324"/>
      <c r="E3324"/>
      <c r="F3324"/>
    </row>
    <row r="3325" spans="1:6" ht="15" x14ac:dyDescent="0.25">
      <c r="A3325"/>
      <c r="B3325"/>
      <c r="C3325"/>
      <c r="D3325"/>
      <c r="E3325"/>
      <c r="F3325"/>
    </row>
    <row r="3326" spans="1:6" ht="15" x14ac:dyDescent="0.25">
      <c r="A3326"/>
      <c r="B3326"/>
      <c r="C3326"/>
      <c r="D3326"/>
      <c r="E3326"/>
      <c r="F3326"/>
    </row>
    <row r="3327" spans="1:6" ht="15" x14ac:dyDescent="0.25">
      <c r="A3327"/>
      <c r="B3327"/>
      <c r="C3327"/>
      <c r="D3327"/>
      <c r="E3327"/>
      <c r="F3327"/>
    </row>
    <row r="3328" spans="1:6" ht="15" x14ac:dyDescent="0.25">
      <c r="A3328"/>
      <c r="B3328"/>
      <c r="C3328"/>
      <c r="D3328"/>
      <c r="E3328"/>
      <c r="F3328"/>
    </row>
    <row r="3329" spans="1:6" ht="15" x14ac:dyDescent="0.25">
      <c r="A3329"/>
      <c r="B3329"/>
      <c r="C3329"/>
      <c r="D3329"/>
      <c r="E3329"/>
      <c r="F3329"/>
    </row>
    <row r="3330" spans="1:6" ht="15" x14ac:dyDescent="0.25">
      <c r="A3330"/>
      <c r="B3330"/>
      <c r="C3330"/>
      <c r="D3330"/>
      <c r="E3330"/>
      <c r="F3330"/>
    </row>
    <row r="3331" spans="1:6" ht="15" x14ac:dyDescent="0.25">
      <c r="A3331"/>
      <c r="B3331"/>
      <c r="C3331"/>
      <c r="D3331"/>
      <c r="E3331"/>
      <c r="F3331"/>
    </row>
    <row r="3332" spans="1:6" ht="15" x14ac:dyDescent="0.25">
      <c r="A3332"/>
      <c r="B3332"/>
      <c r="C3332"/>
      <c r="D3332"/>
      <c r="E3332"/>
      <c r="F3332"/>
    </row>
    <row r="3333" spans="1:6" ht="15" x14ac:dyDescent="0.25">
      <c r="A3333"/>
      <c r="B3333"/>
      <c r="C3333"/>
      <c r="D3333"/>
      <c r="E3333"/>
      <c r="F3333"/>
    </row>
    <row r="3334" spans="1:6" ht="15" x14ac:dyDescent="0.25">
      <c r="A3334"/>
      <c r="B3334"/>
      <c r="C3334"/>
      <c r="D3334"/>
      <c r="E3334"/>
      <c r="F3334"/>
    </row>
    <row r="3335" spans="1:6" ht="15" x14ac:dyDescent="0.25">
      <c r="A3335"/>
      <c r="B3335"/>
      <c r="C3335"/>
      <c r="D3335"/>
      <c r="E3335"/>
      <c r="F3335"/>
    </row>
    <row r="3336" spans="1:6" ht="15" x14ac:dyDescent="0.25">
      <c r="A3336"/>
      <c r="B3336"/>
      <c r="C3336"/>
      <c r="D3336"/>
      <c r="E3336"/>
      <c r="F3336"/>
    </row>
    <row r="3337" spans="1:6" ht="15" x14ac:dyDescent="0.25">
      <c r="A3337"/>
      <c r="B3337"/>
      <c r="C3337"/>
      <c r="D3337"/>
      <c r="E3337"/>
      <c r="F3337"/>
    </row>
    <row r="3338" spans="1:6" ht="15" x14ac:dyDescent="0.25">
      <c r="A3338"/>
      <c r="B3338"/>
      <c r="C3338"/>
      <c r="D3338"/>
      <c r="E3338"/>
      <c r="F3338"/>
    </row>
    <row r="3339" spans="1:6" ht="15" x14ac:dyDescent="0.25">
      <c r="A3339"/>
      <c r="B3339"/>
      <c r="C3339"/>
      <c r="D3339"/>
      <c r="E3339"/>
      <c r="F3339"/>
    </row>
    <row r="3340" spans="1:6" ht="15" x14ac:dyDescent="0.25">
      <c r="A3340"/>
      <c r="B3340"/>
      <c r="C3340"/>
      <c r="D3340"/>
      <c r="E3340"/>
      <c r="F3340"/>
    </row>
    <row r="3341" spans="1:6" ht="15" x14ac:dyDescent="0.25">
      <c r="A3341"/>
      <c r="B3341"/>
      <c r="C3341"/>
      <c r="D3341"/>
      <c r="E3341"/>
      <c r="F3341"/>
    </row>
    <row r="3342" spans="1:6" ht="15" x14ac:dyDescent="0.25">
      <c r="A3342"/>
      <c r="B3342"/>
      <c r="C3342"/>
      <c r="D3342"/>
      <c r="E3342"/>
      <c r="F3342"/>
    </row>
    <row r="3343" spans="1:6" ht="15" x14ac:dyDescent="0.25">
      <c r="A3343"/>
      <c r="B3343"/>
      <c r="C3343"/>
      <c r="D3343"/>
      <c r="E3343"/>
      <c r="F3343"/>
    </row>
    <row r="3344" spans="1:6" ht="15" x14ac:dyDescent="0.25">
      <c r="A3344"/>
      <c r="B3344"/>
      <c r="C3344"/>
      <c r="D3344"/>
      <c r="E3344"/>
      <c r="F3344"/>
    </row>
    <row r="3345" spans="1:6" ht="15" x14ac:dyDescent="0.25">
      <c r="A3345"/>
      <c r="B3345"/>
      <c r="C3345"/>
      <c r="D3345"/>
      <c r="E3345"/>
      <c r="F3345"/>
    </row>
    <row r="3346" spans="1:6" ht="15" x14ac:dyDescent="0.25">
      <c r="A3346"/>
      <c r="B3346"/>
      <c r="C3346"/>
      <c r="D3346"/>
      <c r="E3346"/>
      <c r="F3346"/>
    </row>
    <row r="3347" spans="1:6" ht="15" x14ac:dyDescent="0.25">
      <c r="A3347"/>
      <c r="B3347"/>
      <c r="C3347"/>
      <c r="D3347"/>
      <c r="E3347"/>
      <c r="F3347"/>
    </row>
    <row r="3348" spans="1:6" ht="15" x14ac:dyDescent="0.25">
      <c r="A3348"/>
      <c r="B3348"/>
      <c r="C3348"/>
      <c r="D3348"/>
      <c r="E3348"/>
      <c r="F3348"/>
    </row>
    <row r="3349" spans="1:6" ht="15" x14ac:dyDescent="0.25">
      <c r="A3349"/>
      <c r="B3349"/>
      <c r="C3349"/>
      <c r="D3349"/>
      <c r="E3349"/>
      <c r="F3349"/>
    </row>
    <row r="3350" spans="1:6" ht="15" x14ac:dyDescent="0.25">
      <c r="A3350"/>
      <c r="B3350"/>
      <c r="C3350"/>
      <c r="D3350"/>
      <c r="E3350"/>
      <c r="F3350"/>
    </row>
    <row r="3351" spans="1:6" ht="15" x14ac:dyDescent="0.25">
      <c r="A3351"/>
      <c r="B3351"/>
      <c r="C3351"/>
      <c r="D3351"/>
      <c r="E3351"/>
      <c r="F3351"/>
    </row>
    <row r="3352" spans="1:6" ht="15" x14ac:dyDescent="0.25">
      <c r="A3352"/>
      <c r="B3352"/>
      <c r="C3352"/>
      <c r="D3352"/>
      <c r="E3352"/>
      <c r="F3352"/>
    </row>
    <row r="3353" spans="1:6" ht="15" x14ac:dyDescent="0.25">
      <c r="A3353"/>
      <c r="B3353"/>
      <c r="C3353"/>
      <c r="D3353"/>
      <c r="E3353"/>
      <c r="F3353"/>
    </row>
    <row r="3354" spans="1:6" ht="15" x14ac:dyDescent="0.25">
      <c r="A3354"/>
      <c r="B3354"/>
      <c r="C3354"/>
      <c r="D3354"/>
      <c r="E3354"/>
      <c r="F3354"/>
    </row>
    <row r="3355" spans="1:6" ht="15" x14ac:dyDescent="0.25">
      <c r="A3355"/>
      <c r="B3355"/>
      <c r="C3355"/>
      <c r="D3355"/>
      <c r="E3355"/>
      <c r="F3355"/>
    </row>
    <row r="3356" spans="1:6" ht="15" x14ac:dyDescent="0.25">
      <c r="A3356"/>
      <c r="B3356"/>
      <c r="C3356"/>
      <c r="D3356"/>
      <c r="E3356"/>
      <c r="F3356"/>
    </row>
    <row r="3357" spans="1:6" ht="15" x14ac:dyDescent="0.25">
      <c r="A3357"/>
      <c r="B3357"/>
      <c r="C3357"/>
      <c r="D3357"/>
      <c r="E3357"/>
      <c r="F3357"/>
    </row>
    <row r="3358" spans="1:6" ht="15" x14ac:dyDescent="0.25">
      <c r="A3358"/>
      <c r="B3358"/>
      <c r="C3358"/>
      <c r="D3358"/>
      <c r="E3358"/>
      <c r="F3358"/>
    </row>
    <row r="3359" spans="1:6" ht="15" x14ac:dyDescent="0.25">
      <c r="A3359"/>
      <c r="B3359"/>
      <c r="C3359"/>
      <c r="D3359"/>
      <c r="E3359"/>
      <c r="F3359"/>
    </row>
    <row r="3360" spans="1:6" ht="15" x14ac:dyDescent="0.25">
      <c r="A3360"/>
      <c r="B3360"/>
      <c r="C3360"/>
      <c r="D3360"/>
      <c r="E3360"/>
      <c r="F3360"/>
    </row>
    <row r="3361" spans="1:6" ht="15" x14ac:dyDescent="0.25">
      <c r="A3361"/>
      <c r="B3361"/>
      <c r="C3361"/>
      <c r="D3361"/>
      <c r="E3361"/>
      <c r="F3361"/>
    </row>
    <row r="3362" spans="1:6" ht="15" x14ac:dyDescent="0.25">
      <c r="A3362"/>
      <c r="B3362"/>
      <c r="C3362"/>
      <c r="D3362"/>
      <c r="E3362"/>
      <c r="F3362"/>
    </row>
    <row r="3363" spans="1:6" ht="15" x14ac:dyDescent="0.25">
      <c r="A3363"/>
      <c r="B3363"/>
      <c r="C3363"/>
      <c r="D3363"/>
      <c r="E3363"/>
      <c r="F3363"/>
    </row>
    <row r="3364" spans="1:6" ht="15" x14ac:dyDescent="0.25">
      <c r="A3364"/>
      <c r="B3364"/>
      <c r="C3364"/>
      <c r="D3364"/>
      <c r="E3364"/>
      <c r="F3364"/>
    </row>
    <row r="3365" spans="1:6" ht="15" x14ac:dyDescent="0.25">
      <c r="A3365"/>
      <c r="B3365"/>
      <c r="C3365"/>
      <c r="D3365"/>
      <c r="E3365"/>
      <c r="F3365"/>
    </row>
    <row r="3366" spans="1:6" ht="15" x14ac:dyDescent="0.25">
      <c r="A3366"/>
      <c r="B3366"/>
      <c r="C3366"/>
      <c r="D3366"/>
      <c r="E3366"/>
      <c r="F3366"/>
    </row>
    <row r="3367" spans="1:6" ht="15" x14ac:dyDescent="0.25">
      <c r="A3367"/>
      <c r="B3367"/>
      <c r="C3367"/>
      <c r="D3367"/>
      <c r="E3367"/>
      <c r="F3367"/>
    </row>
    <row r="3368" spans="1:6" ht="15" x14ac:dyDescent="0.25">
      <c r="A3368"/>
      <c r="B3368"/>
      <c r="C3368"/>
      <c r="D3368"/>
      <c r="E3368"/>
      <c r="F3368"/>
    </row>
    <row r="3369" spans="1:6" ht="15" x14ac:dyDescent="0.25">
      <c r="A3369"/>
      <c r="B3369"/>
      <c r="C3369"/>
      <c r="D3369"/>
      <c r="E3369"/>
      <c r="F3369"/>
    </row>
    <row r="3370" spans="1:6" ht="15" x14ac:dyDescent="0.25">
      <c r="A3370"/>
      <c r="B3370"/>
      <c r="C3370"/>
      <c r="D3370"/>
      <c r="E3370"/>
      <c r="F3370"/>
    </row>
    <row r="3371" spans="1:6" ht="15" x14ac:dyDescent="0.25">
      <c r="A3371"/>
      <c r="B3371"/>
      <c r="C3371"/>
      <c r="D3371"/>
      <c r="E3371"/>
      <c r="F3371"/>
    </row>
    <row r="3372" spans="1:6" ht="15" x14ac:dyDescent="0.25">
      <c r="A3372"/>
      <c r="B3372"/>
      <c r="C3372"/>
      <c r="D3372"/>
      <c r="E3372"/>
      <c r="F3372"/>
    </row>
    <row r="3373" spans="1:6" ht="15" x14ac:dyDescent="0.25">
      <c r="A3373"/>
      <c r="B3373"/>
      <c r="C3373"/>
      <c r="D3373"/>
      <c r="E3373"/>
      <c r="F3373"/>
    </row>
    <row r="3374" spans="1:6" ht="15" x14ac:dyDescent="0.25">
      <c r="A3374"/>
      <c r="B3374"/>
      <c r="C3374"/>
      <c r="D3374"/>
      <c r="E3374"/>
      <c r="F3374"/>
    </row>
    <row r="3375" spans="1:6" ht="15" x14ac:dyDescent="0.25">
      <c r="A3375"/>
      <c r="B3375"/>
      <c r="C3375"/>
      <c r="D3375"/>
      <c r="E3375"/>
      <c r="F3375"/>
    </row>
    <row r="3376" spans="1:6" ht="15" x14ac:dyDescent="0.25">
      <c r="A3376"/>
      <c r="B3376"/>
      <c r="C3376"/>
      <c r="D3376"/>
      <c r="E3376"/>
      <c r="F3376"/>
    </row>
    <row r="3377" spans="1:6" ht="15" x14ac:dyDescent="0.25">
      <c r="A3377"/>
      <c r="B3377"/>
      <c r="C3377"/>
      <c r="D3377"/>
      <c r="E3377"/>
      <c r="F3377"/>
    </row>
    <row r="3378" spans="1:6" ht="15" x14ac:dyDescent="0.25">
      <c r="A3378"/>
      <c r="B3378"/>
      <c r="C3378"/>
      <c r="D3378"/>
      <c r="E3378"/>
      <c r="F3378"/>
    </row>
    <row r="3379" spans="1:6" ht="15" x14ac:dyDescent="0.25">
      <c r="A3379"/>
      <c r="B3379"/>
      <c r="C3379"/>
      <c r="D3379"/>
      <c r="E3379"/>
      <c r="F3379"/>
    </row>
    <row r="3380" spans="1:6" ht="15" x14ac:dyDescent="0.25">
      <c r="A3380"/>
      <c r="B3380"/>
      <c r="C3380"/>
      <c r="D3380"/>
      <c r="E3380"/>
      <c r="F3380"/>
    </row>
    <row r="3381" spans="1:6" ht="15" x14ac:dyDescent="0.25">
      <c r="A3381"/>
      <c r="B3381"/>
      <c r="C3381"/>
      <c r="D3381"/>
      <c r="E3381"/>
      <c r="F3381"/>
    </row>
    <row r="3382" spans="1:6" ht="15" x14ac:dyDescent="0.25">
      <c r="A3382"/>
      <c r="B3382"/>
      <c r="C3382"/>
      <c r="D3382"/>
      <c r="E3382"/>
      <c r="F3382"/>
    </row>
    <row r="3383" spans="1:6" ht="15" x14ac:dyDescent="0.25">
      <c r="A3383"/>
      <c r="B3383"/>
      <c r="C3383"/>
      <c r="D3383"/>
      <c r="E3383"/>
      <c r="F3383"/>
    </row>
    <row r="3384" spans="1:6" ht="15" x14ac:dyDescent="0.25">
      <c r="A3384"/>
      <c r="B3384"/>
      <c r="C3384"/>
      <c r="D3384"/>
      <c r="E3384"/>
      <c r="F3384"/>
    </row>
    <row r="3385" spans="1:6" ht="15" x14ac:dyDescent="0.25">
      <c r="A3385"/>
      <c r="B3385"/>
      <c r="C3385"/>
      <c r="D3385"/>
      <c r="E3385"/>
      <c r="F3385"/>
    </row>
    <row r="3386" spans="1:6" ht="15" x14ac:dyDescent="0.25">
      <c r="A3386"/>
      <c r="B3386"/>
      <c r="C3386"/>
      <c r="D3386"/>
      <c r="E3386"/>
      <c r="F3386"/>
    </row>
    <row r="3387" spans="1:6" ht="15" x14ac:dyDescent="0.25">
      <c r="A3387"/>
      <c r="B3387"/>
      <c r="C3387"/>
      <c r="D3387"/>
      <c r="E3387"/>
      <c r="F3387"/>
    </row>
    <row r="3388" spans="1:6" ht="15" x14ac:dyDescent="0.25">
      <c r="A3388"/>
      <c r="B3388"/>
      <c r="C3388"/>
      <c r="D3388"/>
      <c r="E3388"/>
      <c r="F3388"/>
    </row>
    <row r="3389" spans="1:6" ht="15" x14ac:dyDescent="0.25">
      <c r="A3389"/>
      <c r="B3389"/>
      <c r="C3389"/>
      <c r="D3389"/>
      <c r="E3389"/>
      <c r="F3389"/>
    </row>
    <row r="3390" spans="1:6" ht="15" x14ac:dyDescent="0.25">
      <c r="A3390"/>
      <c r="B3390"/>
      <c r="C3390"/>
      <c r="D3390"/>
      <c r="E3390"/>
      <c r="F3390"/>
    </row>
    <row r="3391" spans="1:6" ht="15" x14ac:dyDescent="0.25">
      <c r="A3391"/>
      <c r="B3391"/>
      <c r="C3391"/>
      <c r="D3391"/>
      <c r="E3391"/>
      <c r="F3391"/>
    </row>
    <row r="3392" spans="1:6" ht="15" x14ac:dyDescent="0.25">
      <c r="A3392"/>
      <c r="B3392"/>
      <c r="C3392"/>
      <c r="D3392"/>
      <c r="E3392"/>
      <c r="F3392"/>
    </row>
    <row r="3393" spans="1:6" ht="15" x14ac:dyDescent="0.25">
      <c r="A3393"/>
      <c r="B3393"/>
      <c r="C3393"/>
      <c r="D3393"/>
      <c r="E3393"/>
      <c r="F3393"/>
    </row>
    <row r="3394" spans="1:6" ht="15" x14ac:dyDescent="0.25">
      <c r="A3394"/>
      <c r="B3394"/>
      <c r="C3394"/>
      <c r="D3394"/>
      <c r="E3394"/>
      <c r="F3394"/>
    </row>
    <row r="3395" spans="1:6" ht="15" x14ac:dyDescent="0.25">
      <c r="A3395"/>
      <c r="B3395"/>
      <c r="C3395"/>
      <c r="D3395"/>
      <c r="E3395"/>
      <c r="F3395"/>
    </row>
    <row r="3396" spans="1:6" ht="15" x14ac:dyDescent="0.25">
      <c r="A3396"/>
      <c r="B3396"/>
      <c r="C3396"/>
      <c r="D3396"/>
      <c r="E3396"/>
      <c r="F3396"/>
    </row>
    <row r="3397" spans="1:6" ht="15" x14ac:dyDescent="0.25">
      <c r="A3397"/>
      <c r="B3397"/>
      <c r="C3397"/>
      <c r="D3397"/>
      <c r="E3397"/>
      <c r="F3397"/>
    </row>
    <row r="3398" spans="1:6" ht="15" x14ac:dyDescent="0.25">
      <c r="A3398"/>
      <c r="B3398"/>
      <c r="C3398"/>
      <c r="D3398"/>
      <c r="E3398"/>
      <c r="F3398"/>
    </row>
    <row r="3399" spans="1:6" ht="15" x14ac:dyDescent="0.25">
      <c r="A3399"/>
      <c r="B3399"/>
      <c r="C3399"/>
      <c r="D3399"/>
      <c r="E3399"/>
      <c r="F3399"/>
    </row>
    <row r="3400" spans="1:6" ht="15" x14ac:dyDescent="0.25">
      <c r="A3400"/>
      <c r="B3400"/>
      <c r="C3400"/>
      <c r="D3400"/>
      <c r="E3400"/>
      <c r="F3400"/>
    </row>
    <row r="3401" spans="1:6" ht="15" x14ac:dyDescent="0.25">
      <c r="A3401"/>
      <c r="B3401"/>
      <c r="C3401"/>
      <c r="D3401"/>
      <c r="E3401"/>
      <c r="F3401"/>
    </row>
    <row r="3402" spans="1:6" ht="15" x14ac:dyDescent="0.25">
      <c r="A3402"/>
      <c r="B3402"/>
      <c r="C3402"/>
      <c r="D3402"/>
      <c r="E3402"/>
      <c r="F3402"/>
    </row>
    <row r="3403" spans="1:6" ht="15" x14ac:dyDescent="0.25">
      <c r="A3403"/>
      <c r="B3403"/>
      <c r="C3403"/>
      <c r="D3403"/>
      <c r="E3403"/>
      <c r="F3403"/>
    </row>
    <row r="3404" spans="1:6" ht="15" x14ac:dyDescent="0.25">
      <c r="A3404"/>
      <c r="B3404"/>
      <c r="C3404"/>
      <c r="D3404"/>
      <c r="E3404"/>
      <c r="F3404"/>
    </row>
    <row r="3405" spans="1:6" ht="15" x14ac:dyDescent="0.25">
      <c r="A3405"/>
      <c r="B3405"/>
      <c r="C3405"/>
      <c r="D3405"/>
      <c r="E3405"/>
      <c r="F3405"/>
    </row>
    <row r="3406" spans="1:6" ht="15" x14ac:dyDescent="0.25">
      <c r="A3406"/>
      <c r="B3406"/>
      <c r="C3406"/>
      <c r="D3406"/>
      <c r="E3406"/>
      <c r="F3406"/>
    </row>
    <row r="3407" spans="1:6" ht="15" x14ac:dyDescent="0.25">
      <c r="A3407"/>
      <c r="B3407"/>
      <c r="C3407"/>
      <c r="D3407"/>
      <c r="E3407"/>
      <c r="F3407"/>
    </row>
    <row r="3408" spans="1:6" ht="15" x14ac:dyDescent="0.25">
      <c r="A3408"/>
      <c r="B3408"/>
      <c r="C3408"/>
      <c r="D3408"/>
      <c r="E3408"/>
      <c r="F3408"/>
    </row>
    <row r="3409" spans="1:6" ht="15" x14ac:dyDescent="0.25">
      <c r="A3409"/>
      <c r="B3409"/>
      <c r="C3409"/>
      <c r="D3409"/>
      <c r="E3409"/>
      <c r="F3409"/>
    </row>
    <row r="3410" spans="1:6" ht="15" x14ac:dyDescent="0.25">
      <c r="A3410"/>
      <c r="B3410"/>
      <c r="C3410"/>
      <c r="D3410"/>
      <c r="E3410"/>
      <c r="F3410"/>
    </row>
    <row r="3411" spans="1:6" ht="15" x14ac:dyDescent="0.25">
      <c r="A3411"/>
      <c r="B3411"/>
      <c r="C3411"/>
      <c r="D3411"/>
      <c r="E3411"/>
      <c r="F3411"/>
    </row>
    <row r="3412" spans="1:6" ht="15" x14ac:dyDescent="0.25">
      <c r="A3412"/>
      <c r="B3412"/>
      <c r="C3412"/>
      <c r="D3412"/>
      <c r="E3412"/>
      <c r="F3412"/>
    </row>
    <row r="3413" spans="1:6" ht="15" x14ac:dyDescent="0.25">
      <c r="A3413"/>
      <c r="B3413"/>
      <c r="C3413"/>
      <c r="D3413"/>
      <c r="E3413"/>
      <c r="F3413"/>
    </row>
    <row r="3414" spans="1:6" ht="15" x14ac:dyDescent="0.25">
      <c r="A3414"/>
      <c r="B3414"/>
      <c r="C3414"/>
      <c r="D3414"/>
      <c r="E3414"/>
      <c r="F3414"/>
    </row>
    <row r="3415" spans="1:6" ht="15" x14ac:dyDescent="0.25">
      <c r="A3415"/>
      <c r="B3415"/>
      <c r="C3415"/>
      <c r="D3415"/>
      <c r="E3415"/>
      <c r="F3415"/>
    </row>
    <row r="3416" spans="1:6" ht="15" x14ac:dyDescent="0.25">
      <c r="A3416"/>
      <c r="B3416"/>
      <c r="C3416"/>
      <c r="D3416"/>
      <c r="E3416"/>
      <c r="F3416"/>
    </row>
    <row r="3417" spans="1:6" ht="15" x14ac:dyDescent="0.25">
      <c r="A3417"/>
      <c r="B3417"/>
      <c r="C3417"/>
      <c r="D3417"/>
      <c r="E3417"/>
      <c r="F3417"/>
    </row>
    <row r="3418" spans="1:6" ht="15" x14ac:dyDescent="0.25">
      <c r="A3418"/>
      <c r="B3418"/>
      <c r="C3418"/>
      <c r="D3418"/>
      <c r="E3418"/>
      <c r="F3418"/>
    </row>
    <row r="3419" spans="1:6" ht="15" x14ac:dyDescent="0.25">
      <c r="A3419"/>
      <c r="B3419"/>
      <c r="C3419"/>
      <c r="D3419"/>
      <c r="E3419"/>
      <c r="F3419"/>
    </row>
    <row r="3420" spans="1:6" ht="15" x14ac:dyDescent="0.25">
      <c r="A3420"/>
      <c r="B3420"/>
      <c r="C3420"/>
      <c r="D3420"/>
      <c r="E3420"/>
      <c r="F3420"/>
    </row>
    <row r="3421" spans="1:6" ht="15" x14ac:dyDescent="0.25">
      <c r="A3421"/>
      <c r="B3421"/>
      <c r="C3421"/>
      <c r="D3421"/>
      <c r="E3421"/>
      <c r="F3421"/>
    </row>
    <row r="3422" spans="1:6" ht="15" x14ac:dyDescent="0.25">
      <c r="A3422"/>
      <c r="B3422"/>
      <c r="C3422"/>
      <c r="D3422"/>
      <c r="E3422"/>
      <c r="F3422"/>
    </row>
    <row r="3423" spans="1:6" ht="15" x14ac:dyDescent="0.25">
      <c r="A3423"/>
      <c r="B3423"/>
      <c r="C3423"/>
      <c r="D3423"/>
      <c r="E3423"/>
      <c r="F3423"/>
    </row>
    <row r="3424" spans="1:6" ht="15" x14ac:dyDescent="0.25">
      <c r="A3424"/>
      <c r="B3424"/>
      <c r="C3424"/>
      <c r="D3424"/>
      <c r="E3424"/>
      <c r="F3424"/>
    </row>
    <row r="3425" spans="1:6" ht="15" x14ac:dyDescent="0.25">
      <c r="A3425"/>
      <c r="B3425"/>
      <c r="C3425"/>
      <c r="D3425"/>
      <c r="E3425"/>
      <c r="F3425"/>
    </row>
    <row r="3426" spans="1:6" ht="15" x14ac:dyDescent="0.25">
      <c r="A3426"/>
      <c r="B3426"/>
      <c r="C3426"/>
      <c r="D3426"/>
      <c r="E3426"/>
      <c r="F3426"/>
    </row>
    <row r="3427" spans="1:6" ht="15" x14ac:dyDescent="0.25">
      <c r="A3427"/>
      <c r="B3427"/>
      <c r="C3427"/>
      <c r="D3427"/>
      <c r="E3427"/>
      <c r="F3427"/>
    </row>
    <row r="3428" spans="1:6" ht="15" x14ac:dyDescent="0.25">
      <c r="A3428"/>
      <c r="B3428"/>
      <c r="C3428"/>
      <c r="D3428"/>
      <c r="E3428"/>
      <c r="F3428"/>
    </row>
    <row r="3429" spans="1:6" ht="15" x14ac:dyDescent="0.25">
      <c r="A3429"/>
      <c r="B3429"/>
      <c r="C3429"/>
      <c r="D3429"/>
      <c r="E3429"/>
      <c r="F3429"/>
    </row>
    <row r="3430" spans="1:6" ht="15" x14ac:dyDescent="0.25">
      <c r="A3430"/>
      <c r="B3430"/>
      <c r="C3430"/>
      <c r="D3430"/>
      <c r="E3430"/>
      <c r="F3430"/>
    </row>
    <row r="3431" spans="1:6" ht="15" x14ac:dyDescent="0.25">
      <c r="A3431"/>
      <c r="B3431"/>
      <c r="C3431"/>
      <c r="D3431"/>
      <c r="E3431"/>
      <c r="F3431"/>
    </row>
    <row r="3432" spans="1:6" ht="15" x14ac:dyDescent="0.25">
      <c r="A3432"/>
      <c r="B3432"/>
      <c r="C3432"/>
      <c r="D3432"/>
      <c r="E3432"/>
      <c r="F3432"/>
    </row>
    <row r="3433" spans="1:6" ht="15" x14ac:dyDescent="0.25">
      <c r="A3433"/>
      <c r="B3433"/>
      <c r="C3433"/>
      <c r="D3433"/>
      <c r="E3433"/>
      <c r="F3433"/>
    </row>
    <row r="3434" spans="1:6" ht="15" x14ac:dyDescent="0.25">
      <c r="A3434"/>
      <c r="B3434"/>
      <c r="C3434"/>
      <c r="D3434"/>
      <c r="E3434"/>
      <c r="F3434"/>
    </row>
    <row r="3435" spans="1:6" ht="15" x14ac:dyDescent="0.25">
      <c r="A3435"/>
      <c r="B3435"/>
      <c r="C3435"/>
      <c r="D3435"/>
      <c r="E3435"/>
      <c r="F3435"/>
    </row>
    <row r="3436" spans="1:6" ht="15" x14ac:dyDescent="0.25">
      <c r="A3436"/>
      <c r="B3436"/>
      <c r="C3436"/>
      <c r="D3436"/>
      <c r="E3436"/>
      <c r="F3436"/>
    </row>
    <row r="3437" spans="1:6" ht="15" x14ac:dyDescent="0.25">
      <c r="A3437"/>
      <c r="B3437"/>
      <c r="C3437"/>
      <c r="D3437"/>
      <c r="E3437"/>
      <c r="F3437"/>
    </row>
    <row r="3438" spans="1:6" ht="15" x14ac:dyDescent="0.25">
      <c r="A3438"/>
      <c r="B3438"/>
      <c r="C3438"/>
      <c r="D3438"/>
      <c r="E3438"/>
      <c r="F3438"/>
    </row>
    <row r="3439" spans="1:6" ht="15" x14ac:dyDescent="0.25">
      <c r="A3439"/>
      <c r="B3439"/>
      <c r="C3439"/>
      <c r="D3439"/>
      <c r="E3439"/>
      <c r="F3439"/>
    </row>
    <row r="3440" spans="1:6" ht="15" x14ac:dyDescent="0.25">
      <c r="A3440"/>
      <c r="B3440"/>
      <c r="C3440"/>
      <c r="D3440"/>
      <c r="E3440"/>
      <c r="F3440"/>
    </row>
    <row r="3441" spans="1:6" ht="15" x14ac:dyDescent="0.25">
      <c r="A3441"/>
      <c r="B3441"/>
      <c r="C3441"/>
      <c r="D3441"/>
      <c r="E3441"/>
      <c r="F3441"/>
    </row>
    <row r="3442" spans="1:6" ht="15" x14ac:dyDescent="0.25">
      <c r="A3442"/>
      <c r="B3442"/>
      <c r="C3442"/>
      <c r="D3442"/>
      <c r="E3442"/>
      <c r="F3442"/>
    </row>
    <row r="3443" spans="1:6" ht="15" x14ac:dyDescent="0.25">
      <c r="A3443"/>
      <c r="B3443"/>
      <c r="C3443"/>
      <c r="D3443"/>
      <c r="E3443"/>
      <c r="F3443"/>
    </row>
    <row r="3444" spans="1:6" ht="15" x14ac:dyDescent="0.25">
      <c r="A3444"/>
      <c r="B3444"/>
      <c r="C3444"/>
      <c r="D3444"/>
      <c r="E3444"/>
      <c r="F3444"/>
    </row>
    <row r="3445" spans="1:6" ht="15" x14ac:dyDescent="0.25">
      <c r="A3445"/>
      <c r="B3445"/>
      <c r="C3445"/>
      <c r="D3445"/>
      <c r="E3445"/>
      <c r="F3445"/>
    </row>
    <row r="3446" spans="1:6" ht="15" x14ac:dyDescent="0.25">
      <c r="A3446"/>
      <c r="B3446"/>
      <c r="C3446"/>
      <c r="D3446"/>
      <c r="E3446"/>
      <c r="F3446"/>
    </row>
    <row r="3447" spans="1:6" ht="15" x14ac:dyDescent="0.25">
      <c r="A3447"/>
      <c r="B3447"/>
      <c r="C3447"/>
      <c r="D3447"/>
      <c r="E3447"/>
      <c r="F3447"/>
    </row>
    <row r="3448" spans="1:6" ht="15" x14ac:dyDescent="0.25">
      <c r="A3448"/>
      <c r="B3448"/>
      <c r="C3448"/>
      <c r="D3448"/>
      <c r="E3448"/>
      <c r="F3448"/>
    </row>
    <row r="3449" spans="1:6" ht="15" x14ac:dyDescent="0.25">
      <c r="A3449"/>
      <c r="B3449"/>
      <c r="C3449"/>
      <c r="D3449"/>
      <c r="E3449"/>
      <c r="F3449"/>
    </row>
    <row r="3450" spans="1:6" ht="15" x14ac:dyDescent="0.25">
      <c r="A3450"/>
      <c r="B3450"/>
      <c r="C3450"/>
      <c r="D3450"/>
      <c r="E3450"/>
      <c r="F3450"/>
    </row>
    <row r="3451" spans="1:6" ht="15" x14ac:dyDescent="0.25">
      <c r="A3451"/>
      <c r="B3451"/>
      <c r="C3451"/>
      <c r="D3451"/>
      <c r="E3451"/>
      <c r="F3451"/>
    </row>
    <row r="3452" spans="1:6" ht="15" x14ac:dyDescent="0.25">
      <c r="A3452"/>
      <c r="B3452"/>
      <c r="C3452"/>
      <c r="D3452"/>
      <c r="E3452"/>
      <c r="F3452"/>
    </row>
    <row r="3453" spans="1:6" ht="15" x14ac:dyDescent="0.25">
      <c r="A3453"/>
      <c r="B3453"/>
      <c r="C3453"/>
      <c r="D3453"/>
      <c r="E3453"/>
      <c r="F3453"/>
    </row>
    <row r="3454" spans="1:6" ht="15" x14ac:dyDescent="0.25">
      <c r="A3454"/>
      <c r="B3454"/>
      <c r="C3454"/>
      <c r="D3454"/>
      <c r="E3454"/>
      <c r="F3454"/>
    </row>
    <row r="3455" spans="1:6" ht="15" x14ac:dyDescent="0.25">
      <c r="A3455"/>
      <c r="B3455"/>
      <c r="C3455"/>
      <c r="D3455"/>
      <c r="E3455"/>
      <c r="F3455"/>
    </row>
    <row r="3456" spans="1:6" ht="15" x14ac:dyDescent="0.25">
      <c r="A3456"/>
      <c r="B3456"/>
      <c r="C3456"/>
      <c r="D3456"/>
      <c r="E3456"/>
      <c r="F3456"/>
    </row>
    <row r="3457" spans="1:6" ht="15" x14ac:dyDescent="0.25">
      <c r="A3457"/>
      <c r="B3457"/>
      <c r="C3457"/>
      <c r="D3457"/>
      <c r="E3457"/>
      <c r="F3457"/>
    </row>
    <row r="3458" spans="1:6" ht="15" x14ac:dyDescent="0.25">
      <c r="A3458"/>
      <c r="B3458"/>
      <c r="C3458"/>
      <c r="D3458"/>
      <c r="E3458"/>
      <c r="F3458"/>
    </row>
    <row r="3459" spans="1:6" ht="15" x14ac:dyDescent="0.25">
      <c r="A3459"/>
      <c r="B3459"/>
      <c r="C3459"/>
      <c r="D3459"/>
      <c r="E3459"/>
      <c r="F3459"/>
    </row>
    <row r="3460" spans="1:6" ht="15" x14ac:dyDescent="0.25">
      <c r="A3460"/>
      <c r="B3460"/>
      <c r="C3460"/>
      <c r="D3460"/>
      <c r="E3460"/>
      <c r="F3460"/>
    </row>
    <row r="3461" spans="1:6" ht="15" x14ac:dyDescent="0.25">
      <c r="A3461"/>
      <c r="B3461"/>
      <c r="C3461"/>
      <c r="D3461"/>
      <c r="E3461"/>
      <c r="F3461"/>
    </row>
    <row r="3462" spans="1:6" ht="15" x14ac:dyDescent="0.25">
      <c r="A3462"/>
      <c r="B3462"/>
      <c r="C3462"/>
      <c r="D3462"/>
      <c r="E3462"/>
      <c r="F3462"/>
    </row>
    <row r="3463" spans="1:6" ht="15" x14ac:dyDescent="0.25">
      <c r="A3463"/>
      <c r="B3463"/>
      <c r="C3463"/>
      <c r="D3463"/>
      <c r="E3463"/>
      <c r="F3463"/>
    </row>
    <row r="3464" spans="1:6" ht="15" x14ac:dyDescent="0.25">
      <c r="A3464"/>
      <c r="B3464"/>
      <c r="C3464"/>
      <c r="D3464"/>
      <c r="E3464"/>
      <c r="F3464"/>
    </row>
    <row r="3465" spans="1:6" ht="15" x14ac:dyDescent="0.25">
      <c r="A3465"/>
      <c r="B3465"/>
      <c r="C3465"/>
      <c r="D3465"/>
      <c r="E3465"/>
      <c r="F3465"/>
    </row>
    <row r="3466" spans="1:6" ht="15" x14ac:dyDescent="0.25">
      <c r="A3466"/>
      <c r="B3466"/>
      <c r="C3466"/>
      <c r="D3466"/>
      <c r="E3466"/>
      <c r="F3466"/>
    </row>
    <row r="3467" spans="1:6" ht="15" x14ac:dyDescent="0.25">
      <c r="A3467"/>
      <c r="B3467"/>
      <c r="C3467"/>
      <c r="D3467"/>
      <c r="E3467"/>
      <c r="F3467"/>
    </row>
    <row r="3468" spans="1:6" ht="15" x14ac:dyDescent="0.25">
      <c r="A3468"/>
      <c r="B3468"/>
      <c r="C3468"/>
      <c r="D3468"/>
      <c r="E3468"/>
      <c r="F3468"/>
    </row>
    <row r="3469" spans="1:6" ht="15" x14ac:dyDescent="0.25">
      <c r="A3469"/>
      <c r="B3469"/>
      <c r="C3469"/>
      <c r="D3469"/>
      <c r="E3469"/>
      <c r="F3469"/>
    </row>
    <row r="3470" spans="1:6" ht="15" x14ac:dyDescent="0.25">
      <c r="A3470"/>
      <c r="B3470"/>
      <c r="C3470"/>
      <c r="D3470"/>
      <c r="E3470"/>
      <c r="F3470"/>
    </row>
    <row r="3471" spans="1:6" ht="15" x14ac:dyDescent="0.25">
      <c r="A3471"/>
      <c r="B3471"/>
      <c r="C3471"/>
      <c r="D3471"/>
      <c r="E3471"/>
      <c r="F3471"/>
    </row>
    <row r="3472" spans="1:6" ht="15" x14ac:dyDescent="0.25">
      <c r="A3472"/>
      <c r="B3472"/>
      <c r="C3472"/>
      <c r="D3472"/>
      <c r="E3472"/>
      <c r="F3472"/>
    </row>
    <row r="3473" spans="1:6" ht="15" x14ac:dyDescent="0.25">
      <c r="A3473"/>
      <c r="B3473"/>
      <c r="C3473"/>
      <c r="D3473"/>
      <c r="E3473"/>
      <c r="F3473"/>
    </row>
    <row r="3474" spans="1:6" ht="15" x14ac:dyDescent="0.25">
      <c r="A3474"/>
      <c r="B3474"/>
      <c r="C3474"/>
      <c r="D3474"/>
      <c r="E3474"/>
      <c r="F3474"/>
    </row>
    <row r="3475" spans="1:6" ht="15" x14ac:dyDescent="0.25">
      <c r="A3475"/>
      <c r="B3475"/>
      <c r="C3475"/>
      <c r="D3475"/>
      <c r="E3475"/>
      <c r="F3475"/>
    </row>
    <row r="3476" spans="1:6" ht="15" x14ac:dyDescent="0.25">
      <c r="A3476"/>
      <c r="B3476"/>
      <c r="C3476"/>
      <c r="D3476"/>
      <c r="E3476"/>
      <c r="F3476"/>
    </row>
    <row r="3477" spans="1:6" ht="15" x14ac:dyDescent="0.25">
      <c r="A3477"/>
      <c r="B3477"/>
      <c r="C3477"/>
      <c r="D3477"/>
      <c r="E3477"/>
      <c r="F3477"/>
    </row>
    <row r="3478" spans="1:6" ht="15" x14ac:dyDescent="0.25">
      <c r="A3478"/>
      <c r="B3478"/>
      <c r="C3478"/>
      <c r="D3478"/>
      <c r="E3478"/>
      <c r="F3478"/>
    </row>
    <row r="3479" spans="1:6" ht="15" x14ac:dyDescent="0.25">
      <c r="A3479"/>
      <c r="B3479"/>
      <c r="C3479"/>
      <c r="D3479"/>
      <c r="E3479"/>
      <c r="F3479"/>
    </row>
    <row r="3480" spans="1:6" ht="15" x14ac:dyDescent="0.25">
      <c r="A3480"/>
      <c r="B3480"/>
      <c r="C3480"/>
      <c r="D3480"/>
      <c r="E3480"/>
      <c r="F3480"/>
    </row>
    <row r="3481" spans="1:6" ht="15" x14ac:dyDescent="0.25">
      <c r="A3481"/>
      <c r="B3481"/>
      <c r="C3481"/>
      <c r="D3481"/>
      <c r="E3481"/>
      <c r="F3481"/>
    </row>
    <row r="3482" spans="1:6" ht="15" x14ac:dyDescent="0.25">
      <c r="A3482"/>
      <c r="B3482"/>
      <c r="C3482"/>
      <c r="D3482"/>
      <c r="E3482"/>
      <c r="F3482"/>
    </row>
    <row r="3483" spans="1:6" ht="15" x14ac:dyDescent="0.25">
      <c r="A3483"/>
      <c r="B3483"/>
      <c r="C3483"/>
      <c r="D3483"/>
      <c r="E3483"/>
      <c r="F3483"/>
    </row>
    <row r="3484" spans="1:6" ht="15" x14ac:dyDescent="0.25">
      <c r="A3484"/>
      <c r="B3484"/>
      <c r="C3484"/>
      <c r="D3484"/>
      <c r="E3484"/>
      <c r="F3484"/>
    </row>
    <row r="3485" spans="1:6" ht="15" x14ac:dyDescent="0.25">
      <c r="A3485"/>
      <c r="B3485"/>
      <c r="C3485"/>
      <c r="D3485"/>
      <c r="E3485"/>
      <c r="F3485"/>
    </row>
    <row r="3486" spans="1:6" ht="15" x14ac:dyDescent="0.25">
      <c r="A3486"/>
      <c r="B3486"/>
      <c r="C3486"/>
      <c r="D3486"/>
      <c r="E3486"/>
      <c r="F3486"/>
    </row>
    <row r="3487" spans="1:6" ht="15" x14ac:dyDescent="0.25">
      <c r="A3487"/>
      <c r="B3487"/>
      <c r="C3487"/>
      <c r="D3487"/>
      <c r="E3487"/>
      <c r="F3487"/>
    </row>
    <row r="3488" spans="1:6" ht="15" x14ac:dyDescent="0.25">
      <c r="A3488"/>
      <c r="B3488"/>
      <c r="C3488"/>
      <c r="D3488"/>
      <c r="E3488"/>
      <c r="F3488"/>
    </row>
    <row r="3489" spans="1:6" ht="15" x14ac:dyDescent="0.25">
      <c r="A3489"/>
      <c r="B3489"/>
      <c r="C3489"/>
      <c r="D3489"/>
      <c r="E3489"/>
      <c r="F3489"/>
    </row>
    <row r="3490" spans="1:6" ht="15" x14ac:dyDescent="0.25">
      <c r="A3490"/>
      <c r="B3490"/>
      <c r="C3490"/>
      <c r="D3490"/>
      <c r="E3490"/>
      <c r="F3490"/>
    </row>
    <row r="3491" spans="1:6" ht="15" x14ac:dyDescent="0.25">
      <c r="A3491"/>
      <c r="B3491"/>
      <c r="C3491"/>
      <c r="D3491"/>
      <c r="E3491"/>
      <c r="F3491"/>
    </row>
    <row r="3492" spans="1:6" ht="15" x14ac:dyDescent="0.25">
      <c r="A3492"/>
      <c r="B3492"/>
      <c r="C3492"/>
      <c r="D3492"/>
      <c r="E3492"/>
      <c r="F3492"/>
    </row>
    <row r="3493" spans="1:6" ht="15" x14ac:dyDescent="0.25">
      <c r="A3493"/>
      <c r="B3493"/>
      <c r="C3493"/>
      <c r="D3493"/>
      <c r="E3493"/>
      <c r="F3493"/>
    </row>
    <row r="3494" spans="1:6" ht="15" x14ac:dyDescent="0.25">
      <c r="A3494"/>
      <c r="B3494"/>
      <c r="C3494"/>
      <c r="D3494"/>
      <c r="E3494"/>
      <c r="F3494"/>
    </row>
    <row r="3495" spans="1:6" ht="15" x14ac:dyDescent="0.25">
      <c r="A3495"/>
      <c r="B3495"/>
      <c r="C3495"/>
      <c r="D3495"/>
      <c r="E3495"/>
      <c r="F3495"/>
    </row>
    <row r="3496" spans="1:6" ht="15" x14ac:dyDescent="0.25">
      <c r="A3496"/>
      <c r="B3496"/>
      <c r="C3496"/>
      <c r="D3496"/>
      <c r="E3496"/>
      <c r="F3496"/>
    </row>
    <row r="3497" spans="1:6" ht="15" x14ac:dyDescent="0.25">
      <c r="A3497"/>
      <c r="B3497"/>
      <c r="C3497"/>
      <c r="D3497"/>
      <c r="E3497"/>
      <c r="F3497"/>
    </row>
    <row r="3498" spans="1:6" ht="15" x14ac:dyDescent="0.25">
      <c r="A3498"/>
      <c r="B3498"/>
      <c r="C3498"/>
      <c r="D3498"/>
      <c r="E3498"/>
      <c r="F3498"/>
    </row>
    <row r="3499" spans="1:6" ht="15" x14ac:dyDescent="0.25">
      <c r="A3499"/>
      <c r="B3499"/>
      <c r="C3499"/>
      <c r="D3499"/>
      <c r="E3499"/>
      <c r="F3499"/>
    </row>
    <row r="3500" spans="1:6" ht="15" x14ac:dyDescent="0.25">
      <c r="A3500"/>
      <c r="B3500"/>
      <c r="C3500"/>
      <c r="D3500"/>
      <c r="E3500"/>
      <c r="F3500"/>
    </row>
    <row r="3501" spans="1:6" ht="15" x14ac:dyDescent="0.25">
      <c r="A3501"/>
      <c r="B3501"/>
      <c r="C3501"/>
      <c r="D3501"/>
      <c r="E3501"/>
      <c r="F3501"/>
    </row>
    <row r="3502" spans="1:6" ht="15" x14ac:dyDescent="0.25">
      <c r="A3502"/>
      <c r="B3502"/>
      <c r="C3502"/>
      <c r="D3502"/>
      <c r="E3502"/>
      <c r="F3502"/>
    </row>
    <row r="3503" spans="1:6" ht="15" x14ac:dyDescent="0.25">
      <c r="A3503"/>
      <c r="B3503"/>
      <c r="C3503"/>
      <c r="D3503"/>
      <c r="E3503"/>
      <c r="F3503"/>
    </row>
    <row r="3504" spans="1:6" ht="15" x14ac:dyDescent="0.25">
      <c r="A3504"/>
      <c r="B3504"/>
      <c r="C3504"/>
      <c r="D3504"/>
      <c r="E3504"/>
      <c r="F3504"/>
    </row>
    <row r="3505" spans="1:6" ht="15" x14ac:dyDescent="0.25">
      <c r="A3505"/>
      <c r="B3505"/>
      <c r="C3505"/>
      <c r="D3505"/>
      <c r="E3505"/>
      <c r="F3505"/>
    </row>
    <row r="3506" spans="1:6" ht="15" x14ac:dyDescent="0.25">
      <c r="A3506"/>
      <c r="B3506"/>
      <c r="C3506"/>
      <c r="D3506"/>
      <c r="E3506"/>
      <c r="F3506"/>
    </row>
    <row r="3507" spans="1:6" ht="15" x14ac:dyDescent="0.25">
      <c r="A3507"/>
      <c r="B3507"/>
      <c r="C3507"/>
      <c r="D3507"/>
      <c r="E3507"/>
      <c r="F3507"/>
    </row>
    <row r="3508" spans="1:6" ht="15" x14ac:dyDescent="0.25">
      <c r="A3508"/>
      <c r="B3508"/>
      <c r="C3508"/>
      <c r="D3508"/>
      <c r="E3508"/>
      <c r="F3508"/>
    </row>
    <row r="3509" spans="1:6" ht="15" x14ac:dyDescent="0.25">
      <c r="A3509"/>
      <c r="B3509"/>
      <c r="C3509"/>
      <c r="D3509"/>
      <c r="E3509"/>
      <c r="F3509"/>
    </row>
    <row r="3510" spans="1:6" ht="15" x14ac:dyDescent="0.25">
      <c r="A3510"/>
      <c r="B3510"/>
      <c r="C3510"/>
      <c r="D3510"/>
      <c r="E3510"/>
      <c r="F3510"/>
    </row>
    <row r="3511" spans="1:6" ht="15" x14ac:dyDescent="0.25">
      <c r="A3511"/>
      <c r="B3511"/>
      <c r="C3511"/>
      <c r="D3511"/>
      <c r="E3511"/>
      <c r="F3511"/>
    </row>
    <row r="3512" spans="1:6" ht="15" x14ac:dyDescent="0.25">
      <c r="A3512"/>
      <c r="B3512"/>
      <c r="C3512"/>
      <c r="D3512"/>
      <c r="E3512"/>
      <c r="F3512"/>
    </row>
    <row r="3513" spans="1:6" ht="15" x14ac:dyDescent="0.25">
      <c r="A3513"/>
      <c r="B3513"/>
      <c r="C3513"/>
      <c r="D3513"/>
      <c r="E3513"/>
      <c r="F3513"/>
    </row>
    <row r="3514" spans="1:6" ht="15" x14ac:dyDescent="0.25">
      <c r="A3514"/>
      <c r="B3514"/>
      <c r="C3514"/>
      <c r="D3514"/>
      <c r="E3514"/>
      <c r="F3514"/>
    </row>
    <row r="3515" spans="1:6" ht="15" x14ac:dyDescent="0.25">
      <c r="A3515"/>
      <c r="B3515"/>
      <c r="C3515"/>
      <c r="D3515"/>
      <c r="E3515"/>
      <c r="F3515"/>
    </row>
    <row r="3516" spans="1:6" ht="15" x14ac:dyDescent="0.25">
      <c r="A3516"/>
      <c r="B3516"/>
      <c r="C3516"/>
      <c r="D3516"/>
      <c r="E3516"/>
      <c r="F3516"/>
    </row>
    <row r="3517" spans="1:6" ht="15" x14ac:dyDescent="0.25">
      <c r="A3517"/>
      <c r="B3517"/>
      <c r="C3517"/>
      <c r="D3517"/>
      <c r="E3517"/>
      <c r="F3517"/>
    </row>
    <row r="3518" spans="1:6" ht="15" x14ac:dyDescent="0.25">
      <c r="A3518"/>
      <c r="B3518"/>
      <c r="C3518"/>
      <c r="D3518"/>
      <c r="E3518"/>
      <c r="F3518"/>
    </row>
    <row r="3519" spans="1:6" ht="15" x14ac:dyDescent="0.25">
      <c r="A3519"/>
      <c r="B3519"/>
      <c r="C3519"/>
      <c r="D3519"/>
      <c r="E3519"/>
      <c r="F3519"/>
    </row>
    <row r="3520" spans="1:6" ht="15" x14ac:dyDescent="0.25">
      <c r="A3520"/>
      <c r="B3520"/>
      <c r="C3520"/>
      <c r="D3520"/>
      <c r="E3520"/>
      <c r="F3520"/>
    </row>
    <row r="3521" spans="1:6" ht="15" x14ac:dyDescent="0.25">
      <c r="A3521"/>
      <c r="B3521"/>
      <c r="C3521"/>
      <c r="D3521"/>
      <c r="E3521"/>
      <c r="F3521"/>
    </row>
    <row r="3522" spans="1:6" ht="15" x14ac:dyDescent="0.25">
      <c r="A3522"/>
      <c r="B3522"/>
      <c r="C3522"/>
      <c r="D3522"/>
      <c r="E3522"/>
      <c r="F3522"/>
    </row>
    <row r="3523" spans="1:6" ht="15" x14ac:dyDescent="0.25">
      <c r="A3523"/>
      <c r="B3523"/>
      <c r="C3523"/>
      <c r="D3523"/>
      <c r="E3523"/>
      <c r="F3523"/>
    </row>
    <row r="3524" spans="1:6" ht="15" x14ac:dyDescent="0.25">
      <c r="A3524"/>
      <c r="B3524"/>
      <c r="C3524"/>
      <c r="D3524"/>
      <c r="E3524"/>
      <c r="F3524"/>
    </row>
    <row r="3525" spans="1:6" ht="15" x14ac:dyDescent="0.25">
      <c r="A3525"/>
      <c r="B3525"/>
      <c r="C3525"/>
      <c r="D3525"/>
      <c r="E3525"/>
      <c r="F3525"/>
    </row>
    <row r="3526" spans="1:6" ht="15" x14ac:dyDescent="0.25">
      <c r="A3526"/>
      <c r="B3526"/>
      <c r="C3526"/>
      <c r="D3526"/>
      <c r="E3526"/>
      <c r="F3526"/>
    </row>
    <row r="3527" spans="1:6" ht="15" x14ac:dyDescent="0.25">
      <c r="A3527"/>
      <c r="B3527"/>
      <c r="C3527"/>
      <c r="D3527"/>
      <c r="E3527"/>
      <c r="F3527"/>
    </row>
    <row r="3528" spans="1:6" ht="15" x14ac:dyDescent="0.25">
      <c r="A3528"/>
      <c r="B3528"/>
      <c r="C3528"/>
      <c r="D3528"/>
      <c r="E3528"/>
      <c r="F3528"/>
    </row>
    <row r="3529" spans="1:6" ht="15" x14ac:dyDescent="0.25">
      <c r="A3529"/>
      <c r="B3529"/>
      <c r="C3529"/>
      <c r="D3529"/>
      <c r="E3529"/>
      <c r="F3529"/>
    </row>
    <row r="3530" spans="1:6" ht="15" x14ac:dyDescent="0.25">
      <c r="A3530"/>
      <c r="B3530"/>
      <c r="C3530"/>
      <c r="D3530"/>
      <c r="E3530"/>
      <c r="F3530"/>
    </row>
    <row r="3531" spans="1:6" ht="15" x14ac:dyDescent="0.25">
      <c r="A3531"/>
      <c r="B3531"/>
      <c r="C3531"/>
      <c r="D3531"/>
      <c r="E3531"/>
      <c r="F3531"/>
    </row>
    <row r="3532" spans="1:6" ht="15" x14ac:dyDescent="0.25">
      <c r="A3532"/>
      <c r="B3532"/>
      <c r="C3532"/>
      <c r="D3532"/>
      <c r="E3532"/>
      <c r="F3532"/>
    </row>
    <row r="3533" spans="1:6" ht="15" x14ac:dyDescent="0.25">
      <c r="A3533"/>
      <c r="B3533"/>
      <c r="C3533"/>
      <c r="D3533"/>
      <c r="E3533"/>
      <c r="F3533"/>
    </row>
    <row r="3534" spans="1:6" ht="15" x14ac:dyDescent="0.25">
      <c r="A3534"/>
      <c r="B3534"/>
      <c r="C3534"/>
      <c r="D3534"/>
      <c r="E3534"/>
      <c r="F3534"/>
    </row>
    <row r="3535" spans="1:6" ht="15" x14ac:dyDescent="0.25">
      <c r="A3535"/>
      <c r="B3535"/>
      <c r="C3535"/>
      <c r="D3535"/>
      <c r="E3535"/>
      <c r="F3535"/>
    </row>
    <row r="3536" spans="1:6" ht="15" x14ac:dyDescent="0.25">
      <c r="A3536"/>
      <c r="B3536"/>
      <c r="C3536"/>
      <c r="D3536"/>
      <c r="E3536"/>
      <c r="F3536"/>
    </row>
    <row r="3537" spans="1:6" ht="15" x14ac:dyDescent="0.25">
      <c r="A3537"/>
      <c r="B3537"/>
      <c r="C3537"/>
      <c r="D3537"/>
      <c r="E3537"/>
      <c r="F3537"/>
    </row>
    <row r="3538" spans="1:6" ht="15" x14ac:dyDescent="0.25">
      <c r="A3538"/>
      <c r="B3538"/>
      <c r="C3538"/>
      <c r="D3538"/>
      <c r="E3538"/>
      <c r="F3538"/>
    </row>
    <row r="3539" spans="1:6" ht="15" x14ac:dyDescent="0.25">
      <c r="A3539"/>
      <c r="B3539"/>
      <c r="C3539"/>
      <c r="D3539"/>
      <c r="E3539"/>
      <c r="F3539"/>
    </row>
    <row r="3540" spans="1:6" ht="15" x14ac:dyDescent="0.25">
      <c r="A3540"/>
      <c r="B3540"/>
      <c r="C3540"/>
      <c r="D3540"/>
      <c r="E3540"/>
      <c r="F3540"/>
    </row>
    <row r="3541" spans="1:6" ht="15" x14ac:dyDescent="0.25">
      <c r="A3541"/>
      <c r="B3541"/>
      <c r="C3541"/>
      <c r="D3541"/>
      <c r="E3541"/>
      <c r="F3541"/>
    </row>
    <row r="3542" spans="1:6" ht="15" x14ac:dyDescent="0.25">
      <c r="A3542"/>
      <c r="B3542"/>
      <c r="C3542"/>
      <c r="D3542"/>
      <c r="E3542"/>
      <c r="F3542"/>
    </row>
    <row r="3543" spans="1:6" ht="15" x14ac:dyDescent="0.25">
      <c r="A3543"/>
      <c r="B3543"/>
      <c r="C3543"/>
      <c r="D3543"/>
      <c r="E3543"/>
      <c r="F3543"/>
    </row>
    <row r="3544" spans="1:6" ht="15" x14ac:dyDescent="0.25">
      <c r="A3544"/>
      <c r="B3544"/>
      <c r="C3544"/>
      <c r="D3544"/>
      <c r="E3544"/>
      <c r="F3544"/>
    </row>
    <row r="3545" spans="1:6" ht="15" x14ac:dyDescent="0.25">
      <c r="A3545"/>
      <c r="B3545"/>
      <c r="C3545"/>
      <c r="D3545"/>
      <c r="E3545"/>
      <c r="F3545"/>
    </row>
    <row r="3546" spans="1:6" ht="15" x14ac:dyDescent="0.25">
      <c r="A3546"/>
      <c r="B3546"/>
      <c r="C3546"/>
      <c r="D3546"/>
      <c r="E3546"/>
      <c r="F3546"/>
    </row>
    <row r="3547" spans="1:6" ht="15" x14ac:dyDescent="0.25">
      <c r="A3547"/>
      <c r="B3547"/>
      <c r="C3547"/>
      <c r="D3547"/>
      <c r="E3547"/>
      <c r="F3547"/>
    </row>
    <row r="3548" spans="1:6" ht="15" x14ac:dyDescent="0.25">
      <c r="A3548"/>
      <c r="B3548"/>
      <c r="C3548"/>
      <c r="D3548"/>
      <c r="E3548"/>
      <c r="F3548"/>
    </row>
    <row r="3549" spans="1:6" ht="15" x14ac:dyDescent="0.25">
      <c r="A3549"/>
      <c r="B3549"/>
      <c r="C3549"/>
      <c r="D3549"/>
      <c r="E3549"/>
      <c r="F3549"/>
    </row>
    <row r="3550" spans="1:6" ht="15" x14ac:dyDescent="0.25">
      <c r="A3550"/>
      <c r="B3550"/>
      <c r="C3550"/>
      <c r="D3550"/>
      <c r="E3550"/>
      <c r="F3550"/>
    </row>
    <row r="3551" spans="1:6" ht="15" x14ac:dyDescent="0.25">
      <c r="A3551"/>
      <c r="B3551"/>
      <c r="C3551"/>
      <c r="D3551"/>
      <c r="E3551"/>
      <c r="F3551"/>
    </row>
    <row r="3552" spans="1:6" ht="15" x14ac:dyDescent="0.25">
      <c r="A3552"/>
      <c r="B3552"/>
      <c r="C3552"/>
      <c r="D3552"/>
      <c r="E3552"/>
      <c r="F3552"/>
    </row>
    <row r="3553" spans="1:6" ht="15" x14ac:dyDescent="0.25">
      <c r="A3553"/>
      <c r="B3553"/>
      <c r="C3553"/>
      <c r="D3553"/>
      <c r="E3553"/>
      <c r="F3553"/>
    </row>
    <row r="3554" spans="1:6" ht="15" x14ac:dyDescent="0.25">
      <c r="A3554"/>
      <c r="B3554"/>
      <c r="C3554"/>
      <c r="D3554"/>
      <c r="E3554"/>
      <c r="F3554"/>
    </row>
    <row r="3555" spans="1:6" ht="15" x14ac:dyDescent="0.25">
      <c r="A3555"/>
      <c r="B3555"/>
      <c r="C3555"/>
      <c r="D3555"/>
      <c r="E3555"/>
      <c r="F3555"/>
    </row>
    <row r="3556" spans="1:6" ht="15" x14ac:dyDescent="0.25">
      <c r="A3556"/>
      <c r="B3556"/>
      <c r="C3556"/>
      <c r="D3556"/>
      <c r="E3556"/>
      <c r="F3556"/>
    </row>
    <row r="3557" spans="1:6" ht="15" x14ac:dyDescent="0.25">
      <c r="A3557"/>
      <c r="B3557"/>
      <c r="C3557"/>
      <c r="D3557"/>
      <c r="E3557"/>
      <c r="F3557"/>
    </row>
    <row r="3558" spans="1:6" ht="15" x14ac:dyDescent="0.25">
      <c r="A3558"/>
      <c r="B3558"/>
      <c r="C3558"/>
      <c r="D3558"/>
      <c r="E3558"/>
      <c r="F3558"/>
    </row>
    <row r="3559" spans="1:6" ht="15" x14ac:dyDescent="0.25">
      <c r="A3559"/>
      <c r="B3559"/>
      <c r="C3559"/>
      <c r="D3559"/>
      <c r="E3559"/>
      <c r="F3559"/>
    </row>
    <row r="3560" spans="1:6" ht="15" x14ac:dyDescent="0.25">
      <c r="A3560"/>
      <c r="B3560"/>
      <c r="C3560"/>
      <c r="D3560"/>
      <c r="E3560"/>
      <c r="F3560"/>
    </row>
    <row r="3561" spans="1:6" ht="15" x14ac:dyDescent="0.25">
      <c r="A3561"/>
      <c r="B3561"/>
      <c r="C3561"/>
      <c r="D3561"/>
      <c r="E3561"/>
      <c r="F3561"/>
    </row>
    <row r="3562" spans="1:6" ht="15" x14ac:dyDescent="0.25">
      <c r="A3562"/>
      <c r="B3562"/>
      <c r="C3562"/>
      <c r="D3562"/>
      <c r="E3562"/>
      <c r="F3562"/>
    </row>
    <row r="3563" spans="1:6" ht="15" x14ac:dyDescent="0.25">
      <c r="A3563"/>
      <c r="B3563"/>
      <c r="C3563"/>
      <c r="D3563"/>
      <c r="E3563"/>
      <c r="F3563"/>
    </row>
    <row r="3564" spans="1:6" ht="15" x14ac:dyDescent="0.25">
      <c r="A3564"/>
      <c r="B3564"/>
      <c r="C3564"/>
      <c r="D3564"/>
      <c r="E3564"/>
      <c r="F3564"/>
    </row>
    <row r="3565" spans="1:6" ht="15" x14ac:dyDescent="0.25">
      <c r="A3565"/>
      <c r="B3565"/>
      <c r="C3565"/>
      <c r="D3565"/>
      <c r="E3565"/>
      <c r="F3565"/>
    </row>
    <row r="3566" spans="1:6" ht="15" x14ac:dyDescent="0.25">
      <c r="A3566"/>
      <c r="B3566"/>
      <c r="C3566"/>
      <c r="D3566"/>
      <c r="E3566"/>
      <c r="F3566"/>
    </row>
    <row r="3567" spans="1:6" ht="15" x14ac:dyDescent="0.25">
      <c r="A3567"/>
      <c r="B3567"/>
      <c r="C3567"/>
      <c r="D3567"/>
      <c r="E3567"/>
      <c r="F3567"/>
    </row>
    <row r="3568" spans="1:6" ht="15" x14ac:dyDescent="0.25">
      <c r="A3568"/>
      <c r="B3568"/>
      <c r="C3568"/>
      <c r="D3568"/>
      <c r="E3568"/>
      <c r="F3568"/>
    </row>
    <row r="3569" spans="1:6" ht="15" x14ac:dyDescent="0.25">
      <c r="A3569"/>
      <c r="B3569"/>
      <c r="C3569"/>
      <c r="D3569"/>
      <c r="E3569"/>
      <c r="F3569"/>
    </row>
    <row r="3570" spans="1:6" ht="15" x14ac:dyDescent="0.25">
      <c r="A3570"/>
      <c r="B3570"/>
      <c r="C3570"/>
      <c r="D3570"/>
      <c r="E3570"/>
      <c r="F3570"/>
    </row>
    <row r="3571" spans="1:6" ht="15" x14ac:dyDescent="0.25">
      <c r="A3571"/>
      <c r="B3571"/>
      <c r="C3571"/>
      <c r="D3571"/>
      <c r="E3571"/>
      <c r="F3571"/>
    </row>
    <row r="3572" spans="1:6" ht="15" x14ac:dyDescent="0.25">
      <c r="A3572"/>
      <c r="B3572"/>
      <c r="C3572"/>
      <c r="D3572"/>
      <c r="E3572"/>
      <c r="F3572"/>
    </row>
    <row r="3573" spans="1:6" ht="15" x14ac:dyDescent="0.25">
      <c r="A3573"/>
      <c r="B3573"/>
      <c r="C3573"/>
      <c r="D3573"/>
      <c r="E3573"/>
      <c r="F3573"/>
    </row>
    <row r="3574" spans="1:6" ht="15" x14ac:dyDescent="0.25">
      <c r="A3574"/>
      <c r="B3574"/>
      <c r="C3574"/>
      <c r="D3574"/>
      <c r="E3574"/>
      <c r="F3574"/>
    </row>
    <row r="3575" spans="1:6" ht="15" x14ac:dyDescent="0.25">
      <c r="A3575"/>
      <c r="B3575"/>
      <c r="C3575"/>
      <c r="D3575"/>
      <c r="E3575"/>
      <c r="F3575"/>
    </row>
    <row r="3576" spans="1:6" ht="15" x14ac:dyDescent="0.25">
      <c r="A3576"/>
      <c r="B3576"/>
      <c r="C3576"/>
      <c r="D3576"/>
      <c r="E3576"/>
      <c r="F3576"/>
    </row>
    <row r="3577" spans="1:6" ht="15" x14ac:dyDescent="0.25">
      <c r="A3577"/>
      <c r="B3577"/>
      <c r="C3577"/>
      <c r="D3577"/>
      <c r="E3577"/>
      <c r="F3577"/>
    </row>
    <row r="3578" spans="1:6" ht="15" x14ac:dyDescent="0.25">
      <c r="A3578"/>
      <c r="B3578"/>
      <c r="C3578"/>
      <c r="D3578"/>
      <c r="E3578"/>
      <c r="F3578"/>
    </row>
    <row r="3579" spans="1:6" ht="15" x14ac:dyDescent="0.25">
      <c r="A3579"/>
      <c r="B3579"/>
      <c r="C3579"/>
      <c r="D3579"/>
      <c r="E3579"/>
      <c r="F3579"/>
    </row>
    <row r="3580" spans="1:6" ht="15" x14ac:dyDescent="0.25">
      <c r="A3580"/>
      <c r="B3580"/>
      <c r="C3580"/>
      <c r="D3580"/>
      <c r="E3580"/>
      <c r="F3580"/>
    </row>
    <row r="3581" spans="1:6" ht="15" x14ac:dyDescent="0.25">
      <c r="A3581"/>
      <c r="B3581"/>
      <c r="C3581"/>
      <c r="D3581"/>
      <c r="E3581"/>
      <c r="F3581"/>
    </row>
    <row r="3582" spans="1:6" ht="15" x14ac:dyDescent="0.25">
      <c r="A3582"/>
      <c r="B3582"/>
      <c r="C3582"/>
      <c r="D3582"/>
      <c r="E3582"/>
      <c r="F3582"/>
    </row>
    <row r="3583" spans="1:6" ht="15" x14ac:dyDescent="0.25">
      <c r="A3583"/>
      <c r="B3583"/>
      <c r="C3583"/>
      <c r="D3583"/>
      <c r="E3583"/>
      <c r="F3583"/>
    </row>
    <row r="3584" spans="1:6" ht="15" x14ac:dyDescent="0.25">
      <c r="A3584"/>
      <c r="B3584"/>
      <c r="C3584"/>
      <c r="D3584"/>
      <c r="E3584"/>
      <c r="F3584"/>
    </row>
    <row r="3585" spans="1:6" ht="15" x14ac:dyDescent="0.25">
      <c r="A3585"/>
      <c r="B3585"/>
      <c r="C3585"/>
      <c r="D3585"/>
      <c r="E3585"/>
      <c r="F3585"/>
    </row>
    <row r="3586" spans="1:6" ht="15" x14ac:dyDescent="0.25">
      <c r="A3586"/>
      <c r="B3586"/>
      <c r="C3586"/>
      <c r="D3586"/>
      <c r="E3586"/>
      <c r="F3586"/>
    </row>
    <row r="3587" spans="1:6" ht="15" x14ac:dyDescent="0.25">
      <c r="A3587"/>
      <c r="B3587"/>
      <c r="C3587"/>
      <c r="D3587"/>
      <c r="E3587"/>
      <c r="F3587"/>
    </row>
    <row r="3588" spans="1:6" ht="15" x14ac:dyDescent="0.25">
      <c r="A3588"/>
      <c r="B3588"/>
      <c r="C3588"/>
      <c r="D3588"/>
      <c r="E3588"/>
      <c r="F3588"/>
    </row>
    <row r="3589" spans="1:6" ht="15" x14ac:dyDescent="0.25">
      <c r="A3589"/>
      <c r="B3589"/>
      <c r="C3589"/>
      <c r="D3589"/>
      <c r="E3589"/>
      <c r="F3589"/>
    </row>
    <row r="3590" spans="1:6" ht="15" x14ac:dyDescent="0.25">
      <c r="A3590"/>
      <c r="B3590"/>
      <c r="C3590"/>
      <c r="D3590"/>
      <c r="E3590"/>
      <c r="F3590"/>
    </row>
    <row r="3591" spans="1:6" ht="15" x14ac:dyDescent="0.25">
      <c r="A3591"/>
      <c r="B3591"/>
      <c r="C3591"/>
      <c r="D3591"/>
      <c r="E3591"/>
      <c r="F3591"/>
    </row>
    <row r="3592" spans="1:6" ht="15" x14ac:dyDescent="0.25">
      <c r="A3592"/>
      <c r="B3592"/>
      <c r="C3592"/>
      <c r="D3592"/>
      <c r="E3592"/>
      <c r="F3592"/>
    </row>
    <row r="3593" spans="1:6" ht="15" x14ac:dyDescent="0.25">
      <c r="A3593"/>
      <c r="B3593"/>
      <c r="C3593"/>
      <c r="D3593"/>
      <c r="E3593"/>
      <c r="F3593"/>
    </row>
    <row r="3594" spans="1:6" ht="15" x14ac:dyDescent="0.25">
      <c r="A3594"/>
      <c r="B3594"/>
      <c r="C3594"/>
      <c r="D3594"/>
      <c r="E3594"/>
      <c r="F3594"/>
    </row>
    <row r="3595" spans="1:6" ht="15" x14ac:dyDescent="0.25">
      <c r="A3595"/>
      <c r="B3595"/>
      <c r="C3595"/>
      <c r="D3595"/>
      <c r="E3595"/>
      <c r="F3595"/>
    </row>
    <row r="3596" spans="1:6" ht="15" x14ac:dyDescent="0.25">
      <c r="A3596"/>
      <c r="B3596"/>
      <c r="C3596"/>
      <c r="D3596"/>
      <c r="E3596"/>
      <c r="F3596"/>
    </row>
    <row r="3597" spans="1:6" ht="15" x14ac:dyDescent="0.25">
      <c r="A3597"/>
      <c r="B3597"/>
      <c r="C3597"/>
      <c r="D3597"/>
      <c r="E3597"/>
      <c r="F3597"/>
    </row>
    <row r="3598" spans="1:6" ht="15" x14ac:dyDescent="0.25">
      <c r="A3598"/>
      <c r="B3598"/>
      <c r="C3598"/>
      <c r="D3598"/>
      <c r="E3598"/>
      <c r="F3598"/>
    </row>
    <row r="3599" spans="1:6" ht="15" x14ac:dyDescent="0.25">
      <c r="A3599"/>
      <c r="B3599"/>
      <c r="C3599"/>
      <c r="D3599"/>
      <c r="E3599"/>
      <c r="F3599"/>
    </row>
    <row r="3600" spans="1:6" ht="15" x14ac:dyDescent="0.25">
      <c r="A3600"/>
      <c r="B3600"/>
      <c r="C3600"/>
      <c r="D3600"/>
      <c r="E3600"/>
      <c r="F3600"/>
    </row>
    <row r="3601" spans="1:6" ht="15" x14ac:dyDescent="0.25">
      <c r="A3601"/>
      <c r="B3601"/>
      <c r="C3601"/>
      <c r="D3601"/>
      <c r="E3601"/>
      <c r="F3601"/>
    </row>
    <row r="3602" spans="1:6" ht="15" x14ac:dyDescent="0.25">
      <c r="A3602"/>
      <c r="B3602"/>
      <c r="C3602"/>
      <c r="D3602"/>
      <c r="E3602"/>
      <c r="F3602"/>
    </row>
    <row r="3603" spans="1:6" ht="15" x14ac:dyDescent="0.25">
      <c r="A3603"/>
      <c r="B3603"/>
      <c r="C3603"/>
      <c r="D3603"/>
      <c r="E3603"/>
      <c r="F3603"/>
    </row>
    <row r="3604" spans="1:6" ht="15" x14ac:dyDescent="0.25">
      <c r="A3604"/>
      <c r="B3604"/>
      <c r="C3604"/>
      <c r="D3604"/>
      <c r="E3604"/>
      <c r="F3604"/>
    </row>
    <row r="3605" spans="1:6" ht="15" x14ac:dyDescent="0.25">
      <c r="A3605"/>
      <c r="B3605"/>
      <c r="C3605"/>
      <c r="D3605"/>
      <c r="E3605"/>
      <c r="F3605"/>
    </row>
    <row r="3606" spans="1:6" ht="15" x14ac:dyDescent="0.25">
      <c r="A3606"/>
      <c r="B3606"/>
      <c r="C3606"/>
      <c r="D3606"/>
      <c r="E3606"/>
      <c r="F3606"/>
    </row>
    <row r="3607" spans="1:6" ht="15" x14ac:dyDescent="0.25">
      <c r="A3607"/>
      <c r="B3607"/>
      <c r="C3607"/>
      <c r="D3607"/>
      <c r="E3607"/>
      <c r="F3607"/>
    </row>
    <row r="3608" spans="1:6" ht="15" x14ac:dyDescent="0.25">
      <c r="A3608"/>
      <c r="B3608"/>
      <c r="C3608"/>
      <c r="D3608"/>
      <c r="E3608"/>
      <c r="F3608"/>
    </row>
    <row r="3609" spans="1:6" ht="15" x14ac:dyDescent="0.25">
      <c r="A3609"/>
      <c r="B3609"/>
      <c r="C3609"/>
      <c r="D3609"/>
      <c r="E3609"/>
      <c r="F3609"/>
    </row>
    <row r="3610" spans="1:6" ht="15" x14ac:dyDescent="0.25">
      <c r="A3610"/>
      <c r="B3610"/>
      <c r="C3610"/>
      <c r="D3610"/>
      <c r="E3610"/>
      <c r="F3610"/>
    </row>
    <row r="3611" spans="1:6" ht="15" x14ac:dyDescent="0.25">
      <c r="A3611"/>
      <c r="B3611"/>
      <c r="C3611"/>
      <c r="D3611"/>
      <c r="E3611"/>
      <c r="F3611"/>
    </row>
    <row r="3612" spans="1:6" ht="15" x14ac:dyDescent="0.25">
      <c r="A3612"/>
      <c r="B3612"/>
      <c r="C3612"/>
      <c r="D3612"/>
      <c r="E3612"/>
      <c r="F3612"/>
    </row>
    <row r="3613" spans="1:6" ht="15" x14ac:dyDescent="0.25">
      <c r="A3613"/>
      <c r="B3613"/>
      <c r="C3613"/>
      <c r="D3613"/>
      <c r="E3613"/>
      <c r="F3613"/>
    </row>
    <row r="3614" spans="1:6" ht="15" x14ac:dyDescent="0.25">
      <c r="A3614"/>
      <c r="B3614"/>
      <c r="C3614"/>
      <c r="D3614"/>
      <c r="E3614"/>
      <c r="F3614"/>
    </row>
    <row r="3615" spans="1:6" ht="15" x14ac:dyDescent="0.25">
      <c r="A3615"/>
      <c r="B3615"/>
      <c r="C3615"/>
      <c r="D3615"/>
      <c r="E3615"/>
      <c r="F3615"/>
    </row>
    <row r="3616" spans="1:6" ht="15" x14ac:dyDescent="0.25">
      <c r="A3616"/>
      <c r="B3616"/>
      <c r="C3616"/>
      <c r="D3616"/>
      <c r="E3616"/>
      <c r="F3616"/>
    </row>
    <row r="3617" spans="1:6" ht="15" x14ac:dyDescent="0.25">
      <c r="A3617"/>
      <c r="B3617"/>
      <c r="C3617"/>
      <c r="D3617"/>
      <c r="E3617"/>
      <c r="F3617"/>
    </row>
    <row r="3618" spans="1:6" ht="15" x14ac:dyDescent="0.25">
      <c r="A3618"/>
      <c r="B3618"/>
      <c r="C3618"/>
      <c r="D3618"/>
      <c r="E3618"/>
      <c r="F3618"/>
    </row>
    <row r="3619" spans="1:6" ht="15" x14ac:dyDescent="0.25">
      <c r="A3619"/>
      <c r="B3619"/>
      <c r="C3619"/>
      <c r="D3619"/>
      <c r="E3619"/>
      <c r="F3619"/>
    </row>
    <row r="3620" spans="1:6" ht="15" x14ac:dyDescent="0.25">
      <c r="A3620"/>
      <c r="B3620"/>
      <c r="C3620"/>
      <c r="D3620"/>
      <c r="E3620"/>
      <c r="F3620"/>
    </row>
    <row r="3621" spans="1:6" ht="15" x14ac:dyDescent="0.25">
      <c r="A3621"/>
      <c r="B3621"/>
      <c r="C3621"/>
      <c r="D3621"/>
      <c r="E3621"/>
      <c r="F3621"/>
    </row>
    <row r="3622" spans="1:6" ht="15" x14ac:dyDescent="0.25">
      <c r="A3622"/>
      <c r="B3622"/>
      <c r="C3622"/>
      <c r="D3622"/>
      <c r="E3622"/>
      <c r="F3622"/>
    </row>
    <row r="3623" spans="1:6" ht="15" x14ac:dyDescent="0.25">
      <c r="A3623"/>
      <c r="B3623"/>
      <c r="C3623"/>
      <c r="D3623"/>
      <c r="E3623"/>
      <c r="F3623"/>
    </row>
    <row r="3624" spans="1:6" ht="15" x14ac:dyDescent="0.25">
      <c r="A3624"/>
      <c r="B3624"/>
      <c r="C3624"/>
      <c r="D3624"/>
      <c r="E3624"/>
      <c r="F3624"/>
    </row>
    <row r="3625" spans="1:6" ht="15" x14ac:dyDescent="0.25">
      <c r="A3625"/>
      <c r="B3625"/>
      <c r="C3625"/>
      <c r="D3625"/>
      <c r="E3625"/>
      <c r="F3625"/>
    </row>
    <row r="3626" spans="1:6" ht="15" x14ac:dyDescent="0.25">
      <c r="A3626"/>
      <c r="B3626"/>
      <c r="C3626"/>
      <c r="D3626"/>
      <c r="E3626"/>
      <c r="F3626"/>
    </row>
    <row r="3627" spans="1:6" ht="15" x14ac:dyDescent="0.25">
      <c r="A3627"/>
      <c r="B3627"/>
      <c r="C3627"/>
      <c r="D3627"/>
      <c r="E3627"/>
      <c r="F3627"/>
    </row>
    <row r="3628" spans="1:6" ht="15" x14ac:dyDescent="0.25">
      <c r="A3628"/>
      <c r="B3628"/>
      <c r="C3628"/>
      <c r="D3628"/>
      <c r="E3628"/>
      <c r="F3628"/>
    </row>
    <row r="3629" spans="1:6" ht="15" x14ac:dyDescent="0.25">
      <c r="A3629"/>
      <c r="B3629"/>
      <c r="C3629"/>
      <c r="D3629"/>
      <c r="E3629"/>
      <c r="F3629"/>
    </row>
    <row r="3630" spans="1:6" ht="15" x14ac:dyDescent="0.25">
      <c r="A3630"/>
      <c r="B3630"/>
      <c r="C3630"/>
      <c r="D3630"/>
      <c r="E3630"/>
      <c r="F3630"/>
    </row>
    <row r="3631" spans="1:6" ht="15" x14ac:dyDescent="0.25">
      <c r="A3631"/>
      <c r="B3631"/>
      <c r="C3631"/>
      <c r="D3631"/>
      <c r="E3631"/>
      <c r="F3631"/>
    </row>
    <row r="3632" spans="1:6" ht="15" x14ac:dyDescent="0.25">
      <c r="A3632"/>
      <c r="B3632"/>
      <c r="C3632"/>
      <c r="D3632"/>
      <c r="E3632"/>
      <c r="F3632"/>
    </row>
    <row r="3633" spans="1:6" ht="15" x14ac:dyDescent="0.25">
      <c r="A3633"/>
      <c r="B3633"/>
      <c r="C3633"/>
      <c r="D3633"/>
      <c r="E3633"/>
      <c r="F3633"/>
    </row>
    <row r="3634" spans="1:6" ht="15" x14ac:dyDescent="0.25">
      <c r="A3634"/>
      <c r="B3634"/>
      <c r="C3634"/>
      <c r="D3634"/>
      <c r="E3634"/>
      <c r="F3634"/>
    </row>
    <row r="3635" spans="1:6" ht="15" x14ac:dyDescent="0.25">
      <c r="A3635"/>
      <c r="B3635"/>
      <c r="C3635"/>
      <c r="D3635"/>
      <c r="E3635"/>
      <c r="F3635"/>
    </row>
    <row r="3636" spans="1:6" ht="15" x14ac:dyDescent="0.25">
      <c r="A3636"/>
      <c r="B3636"/>
      <c r="C3636"/>
      <c r="D3636"/>
      <c r="E3636"/>
      <c r="F3636"/>
    </row>
    <row r="3637" spans="1:6" ht="15" x14ac:dyDescent="0.25">
      <c r="A3637"/>
      <c r="B3637"/>
      <c r="C3637"/>
      <c r="D3637"/>
      <c r="E3637"/>
      <c r="F3637"/>
    </row>
    <row r="3638" spans="1:6" ht="15" x14ac:dyDescent="0.25">
      <c r="A3638"/>
      <c r="B3638"/>
      <c r="C3638"/>
      <c r="D3638"/>
      <c r="E3638"/>
      <c r="F3638"/>
    </row>
    <row r="3639" spans="1:6" ht="15" x14ac:dyDescent="0.25">
      <c r="A3639"/>
      <c r="B3639"/>
      <c r="C3639"/>
      <c r="D3639"/>
      <c r="E3639"/>
      <c r="F3639"/>
    </row>
    <row r="3640" spans="1:6" ht="15" x14ac:dyDescent="0.25">
      <c r="A3640"/>
      <c r="B3640"/>
      <c r="C3640"/>
      <c r="D3640"/>
      <c r="E3640"/>
      <c r="F3640"/>
    </row>
    <row r="3641" spans="1:6" ht="15" x14ac:dyDescent="0.25">
      <c r="A3641"/>
      <c r="B3641"/>
      <c r="C3641"/>
      <c r="D3641"/>
      <c r="E3641"/>
      <c r="F3641"/>
    </row>
    <row r="3642" spans="1:6" ht="15" x14ac:dyDescent="0.25">
      <c r="A3642"/>
      <c r="B3642"/>
      <c r="C3642"/>
      <c r="D3642"/>
      <c r="E3642"/>
      <c r="F3642"/>
    </row>
    <row r="3643" spans="1:6" ht="15" x14ac:dyDescent="0.25">
      <c r="A3643"/>
      <c r="B3643"/>
      <c r="C3643"/>
      <c r="D3643"/>
      <c r="E3643"/>
      <c r="F3643"/>
    </row>
    <row r="3644" spans="1:6" ht="15" x14ac:dyDescent="0.25">
      <c r="A3644"/>
      <c r="B3644"/>
      <c r="C3644"/>
      <c r="D3644"/>
      <c r="E3644"/>
      <c r="F3644"/>
    </row>
    <row r="3645" spans="1:6" ht="15" x14ac:dyDescent="0.25">
      <c r="A3645"/>
      <c r="B3645"/>
      <c r="C3645"/>
      <c r="D3645"/>
      <c r="E3645"/>
      <c r="F3645"/>
    </row>
    <row r="3646" spans="1:6" ht="15" x14ac:dyDescent="0.25">
      <c r="A3646"/>
      <c r="B3646"/>
      <c r="C3646"/>
      <c r="D3646"/>
      <c r="E3646"/>
      <c r="F3646"/>
    </row>
    <row r="3647" spans="1:6" ht="15" x14ac:dyDescent="0.25">
      <c r="A3647"/>
      <c r="B3647"/>
      <c r="C3647"/>
      <c r="D3647"/>
      <c r="E3647"/>
      <c r="F3647"/>
    </row>
    <row r="3648" spans="1:6" ht="15" x14ac:dyDescent="0.25">
      <c r="A3648"/>
      <c r="B3648"/>
      <c r="C3648"/>
      <c r="D3648"/>
      <c r="E3648"/>
      <c r="F3648"/>
    </row>
    <row r="3649" spans="1:6" ht="15" x14ac:dyDescent="0.25">
      <c r="A3649"/>
      <c r="B3649"/>
      <c r="C3649"/>
      <c r="D3649"/>
      <c r="E3649"/>
      <c r="F3649"/>
    </row>
    <row r="3650" spans="1:6" ht="15" x14ac:dyDescent="0.25">
      <c r="A3650"/>
      <c r="B3650"/>
      <c r="C3650"/>
      <c r="D3650"/>
      <c r="E3650"/>
      <c r="F3650"/>
    </row>
    <row r="3651" spans="1:6" ht="15" x14ac:dyDescent="0.25">
      <c r="A3651"/>
      <c r="B3651"/>
      <c r="C3651"/>
      <c r="D3651"/>
      <c r="E3651"/>
      <c r="F3651"/>
    </row>
    <row r="3652" spans="1:6" ht="15" x14ac:dyDescent="0.25">
      <c r="A3652"/>
      <c r="B3652"/>
      <c r="C3652"/>
      <c r="D3652"/>
      <c r="E3652"/>
      <c r="F3652"/>
    </row>
    <row r="3653" spans="1:6" ht="15" x14ac:dyDescent="0.25">
      <c r="A3653"/>
      <c r="B3653"/>
      <c r="C3653"/>
      <c r="D3653"/>
      <c r="E3653"/>
      <c r="F3653"/>
    </row>
    <row r="3654" spans="1:6" ht="15" x14ac:dyDescent="0.25">
      <c r="A3654"/>
      <c r="B3654"/>
      <c r="C3654"/>
      <c r="D3654"/>
      <c r="E3654"/>
      <c r="F3654"/>
    </row>
    <row r="3655" spans="1:6" ht="15" x14ac:dyDescent="0.25">
      <c r="A3655"/>
      <c r="B3655"/>
      <c r="C3655"/>
      <c r="D3655"/>
      <c r="E3655"/>
      <c r="F3655"/>
    </row>
    <row r="3656" spans="1:6" ht="15" x14ac:dyDescent="0.25">
      <c r="A3656"/>
      <c r="B3656"/>
      <c r="C3656"/>
      <c r="D3656"/>
      <c r="E3656"/>
      <c r="F3656"/>
    </row>
    <row r="3657" spans="1:6" ht="15" x14ac:dyDescent="0.25">
      <c r="A3657"/>
      <c r="B3657"/>
      <c r="C3657"/>
      <c r="D3657"/>
      <c r="E3657"/>
      <c r="F3657"/>
    </row>
    <row r="3658" spans="1:6" ht="15" x14ac:dyDescent="0.25">
      <c r="A3658"/>
      <c r="B3658"/>
      <c r="C3658"/>
      <c r="D3658"/>
      <c r="E3658"/>
      <c r="F3658"/>
    </row>
    <row r="3659" spans="1:6" ht="15" x14ac:dyDescent="0.25">
      <c r="A3659"/>
      <c r="B3659"/>
      <c r="C3659"/>
      <c r="D3659"/>
      <c r="E3659"/>
      <c r="F3659"/>
    </row>
    <row r="3660" spans="1:6" ht="15" x14ac:dyDescent="0.25">
      <c r="A3660"/>
      <c r="B3660"/>
      <c r="C3660"/>
      <c r="D3660"/>
      <c r="E3660"/>
      <c r="F3660"/>
    </row>
    <row r="3661" spans="1:6" ht="15" x14ac:dyDescent="0.25">
      <c r="A3661"/>
      <c r="B3661"/>
      <c r="C3661"/>
      <c r="D3661"/>
      <c r="E3661"/>
      <c r="F3661"/>
    </row>
    <row r="3662" spans="1:6" ht="15" x14ac:dyDescent="0.25">
      <c r="A3662"/>
      <c r="B3662"/>
      <c r="C3662"/>
      <c r="D3662"/>
      <c r="E3662"/>
      <c r="F3662"/>
    </row>
    <row r="3663" spans="1:6" ht="15" x14ac:dyDescent="0.25">
      <c r="A3663"/>
      <c r="B3663"/>
      <c r="C3663"/>
      <c r="D3663"/>
      <c r="E3663"/>
      <c r="F3663"/>
    </row>
    <row r="3664" spans="1:6" ht="15" x14ac:dyDescent="0.25">
      <c r="A3664"/>
      <c r="B3664"/>
      <c r="C3664"/>
      <c r="D3664"/>
      <c r="E3664"/>
      <c r="F3664"/>
    </row>
    <row r="3665" spans="1:6" ht="15" x14ac:dyDescent="0.25">
      <c r="A3665"/>
      <c r="B3665"/>
      <c r="C3665"/>
      <c r="D3665"/>
      <c r="E3665"/>
      <c r="F3665"/>
    </row>
    <row r="3666" spans="1:6" ht="15" x14ac:dyDescent="0.25">
      <c r="A3666"/>
      <c r="B3666"/>
      <c r="C3666"/>
      <c r="D3666"/>
      <c r="E3666"/>
      <c r="F3666"/>
    </row>
    <row r="3667" spans="1:6" ht="15" x14ac:dyDescent="0.25">
      <c r="A3667"/>
      <c r="B3667"/>
      <c r="C3667"/>
      <c r="D3667"/>
      <c r="E3667"/>
      <c r="F3667"/>
    </row>
    <row r="3668" spans="1:6" ht="15" x14ac:dyDescent="0.25">
      <c r="A3668"/>
      <c r="B3668"/>
      <c r="C3668"/>
      <c r="D3668"/>
      <c r="E3668"/>
      <c r="F3668"/>
    </row>
    <row r="3669" spans="1:6" ht="15" x14ac:dyDescent="0.25">
      <c r="A3669"/>
      <c r="B3669"/>
      <c r="C3669"/>
      <c r="D3669"/>
      <c r="E3669"/>
      <c r="F3669"/>
    </row>
    <row r="3670" spans="1:6" ht="15" x14ac:dyDescent="0.25">
      <c r="A3670"/>
      <c r="B3670"/>
      <c r="C3670"/>
      <c r="D3670"/>
      <c r="E3670"/>
      <c r="F3670"/>
    </row>
    <row r="3671" spans="1:6" ht="15" x14ac:dyDescent="0.25">
      <c r="A3671"/>
      <c r="B3671"/>
      <c r="C3671"/>
      <c r="D3671"/>
      <c r="E3671"/>
      <c r="F3671"/>
    </row>
    <row r="3672" spans="1:6" ht="15" x14ac:dyDescent="0.25">
      <c r="A3672"/>
      <c r="B3672"/>
      <c r="C3672"/>
      <c r="D3672"/>
      <c r="E3672"/>
      <c r="F3672"/>
    </row>
    <row r="3673" spans="1:6" ht="15" x14ac:dyDescent="0.25">
      <c r="A3673"/>
      <c r="B3673"/>
      <c r="C3673"/>
      <c r="D3673"/>
      <c r="E3673"/>
      <c r="F3673"/>
    </row>
    <row r="3674" spans="1:6" ht="15" x14ac:dyDescent="0.25">
      <c r="A3674"/>
      <c r="B3674"/>
      <c r="C3674"/>
      <c r="D3674"/>
      <c r="E3674"/>
      <c r="F3674"/>
    </row>
    <row r="3675" spans="1:6" ht="15" x14ac:dyDescent="0.25">
      <c r="A3675"/>
      <c r="B3675"/>
      <c r="C3675"/>
      <c r="D3675"/>
      <c r="E3675"/>
      <c r="F3675"/>
    </row>
    <row r="3676" spans="1:6" ht="15" x14ac:dyDescent="0.25">
      <c r="A3676"/>
      <c r="B3676"/>
      <c r="C3676"/>
      <c r="D3676"/>
      <c r="E3676"/>
      <c r="F3676"/>
    </row>
    <row r="3677" spans="1:6" ht="15" x14ac:dyDescent="0.25">
      <c r="A3677"/>
      <c r="B3677"/>
      <c r="C3677"/>
      <c r="D3677"/>
      <c r="E3677"/>
      <c r="F3677"/>
    </row>
    <row r="3678" spans="1:6" ht="15" x14ac:dyDescent="0.25">
      <c r="A3678"/>
      <c r="B3678"/>
      <c r="C3678"/>
      <c r="D3678"/>
      <c r="E3678"/>
      <c r="F3678"/>
    </row>
    <row r="3679" spans="1:6" ht="15" x14ac:dyDescent="0.25">
      <c r="A3679"/>
      <c r="B3679"/>
      <c r="C3679"/>
      <c r="D3679"/>
      <c r="E3679"/>
      <c r="F3679"/>
    </row>
    <row r="3680" spans="1:6" ht="15" x14ac:dyDescent="0.25">
      <c r="A3680"/>
      <c r="B3680"/>
      <c r="C3680"/>
      <c r="D3680"/>
      <c r="E3680"/>
      <c r="F3680"/>
    </row>
    <row r="3681" spans="1:6" ht="15" x14ac:dyDescent="0.25">
      <c r="A3681"/>
      <c r="B3681"/>
      <c r="C3681"/>
      <c r="D3681"/>
      <c r="E3681"/>
      <c r="F3681"/>
    </row>
    <row r="3682" spans="1:6" ht="15" x14ac:dyDescent="0.25">
      <c r="A3682"/>
      <c r="B3682"/>
      <c r="C3682"/>
      <c r="D3682"/>
      <c r="E3682"/>
      <c r="F3682"/>
    </row>
    <row r="3683" spans="1:6" ht="15" x14ac:dyDescent="0.25">
      <c r="A3683"/>
      <c r="B3683"/>
      <c r="C3683"/>
      <c r="D3683"/>
      <c r="E3683"/>
      <c r="F3683"/>
    </row>
    <row r="3684" spans="1:6" ht="15" x14ac:dyDescent="0.25">
      <c r="A3684"/>
      <c r="B3684"/>
      <c r="C3684"/>
      <c r="D3684"/>
      <c r="E3684"/>
      <c r="F3684"/>
    </row>
    <row r="3685" spans="1:6" ht="15" x14ac:dyDescent="0.25">
      <c r="A3685"/>
      <c r="B3685"/>
      <c r="C3685"/>
      <c r="D3685"/>
      <c r="E3685"/>
      <c r="F3685"/>
    </row>
    <row r="3686" spans="1:6" ht="15" x14ac:dyDescent="0.25">
      <c r="A3686"/>
      <c r="B3686"/>
      <c r="C3686"/>
      <c r="D3686"/>
      <c r="E3686"/>
      <c r="F3686"/>
    </row>
    <row r="3687" spans="1:6" ht="15" x14ac:dyDescent="0.25">
      <c r="A3687"/>
      <c r="B3687"/>
      <c r="C3687"/>
      <c r="D3687"/>
      <c r="E3687"/>
      <c r="F3687"/>
    </row>
    <row r="3688" spans="1:6" ht="15" x14ac:dyDescent="0.25">
      <c r="A3688"/>
      <c r="B3688"/>
      <c r="C3688"/>
      <c r="D3688"/>
      <c r="E3688"/>
      <c r="F3688"/>
    </row>
    <row r="3689" spans="1:6" ht="15" x14ac:dyDescent="0.25">
      <c r="A3689"/>
      <c r="B3689"/>
      <c r="C3689"/>
      <c r="D3689"/>
      <c r="E3689"/>
      <c r="F3689"/>
    </row>
    <row r="3690" spans="1:6" ht="15" x14ac:dyDescent="0.25">
      <c r="A3690"/>
      <c r="B3690"/>
      <c r="C3690"/>
      <c r="D3690"/>
      <c r="E3690"/>
      <c r="F3690"/>
    </row>
    <row r="3691" spans="1:6" ht="15" x14ac:dyDescent="0.25">
      <c r="A3691"/>
      <c r="B3691"/>
      <c r="C3691"/>
      <c r="D3691"/>
      <c r="E3691"/>
      <c r="F3691"/>
    </row>
    <row r="3692" spans="1:6" ht="15" x14ac:dyDescent="0.25">
      <c r="A3692"/>
      <c r="B3692"/>
      <c r="C3692"/>
      <c r="D3692"/>
      <c r="E3692"/>
      <c r="F3692"/>
    </row>
    <row r="3693" spans="1:6" ht="15" x14ac:dyDescent="0.25">
      <c r="A3693"/>
      <c r="B3693"/>
      <c r="C3693"/>
      <c r="D3693"/>
      <c r="E3693"/>
      <c r="F3693"/>
    </row>
    <row r="3694" spans="1:6" ht="15" x14ac:dyDescent="0.25">
      <c r="A3694"/>
      <c r="B3694"/>
      <c r="C3694"/>
      <c r="D3694"/>
      <c r="E3694"/>
      <c r="F3694"/>
    </row>
    <row r="3695" spans="1:6" ht="15" x14ac:dyDescent="0.25">
      <c r="A3695"/>
      <c r="B3695"/>
      <c r="C3695"/>
      <c r="D3695"/>
      <c r="E3695"/>
      <c r="F3695"/>
    </row>
    <row r="3696" spans="1:6" ht="15" x14ac:dyDescent="0.25">
      <c r="A3696"/>
      <c r="B3696"/>
      <c r="C3696"/>
      <c r="D3696"/>
      <c r="E3696"/>
      <c r="F3696"/>
    </row>
    <row r="3697" spans="1:6" ht="15" x14ac:dyDescent="0.25">
      <c r="A3697"/>
      <c r="B3697"/>
      <c r="C3697"/>
      <c r="D3697"/>
      <c r="E3697"/>
      <c r="F3697"/>
    </row>
    <row r="3698" spans="1:6" ht="15" x14ac:dyDescent="0.25">
      <c r="A3698"/>
      <c r="B3698"/>
      <c r="C3698"/>
      <c r="D3698"/>
      <c r="E3698"/>
      <c r="F3698"/>
    </row>
    <row r="3699" spans="1:6" ht="15" x14ac:dyDescent="0.25">
      <c r="A3699"/>
      <c r="B3699"/>
      <c r="C3699"/>
      <c r="D3699"/>
      <c r="E3699"/>
      <c r="F3699"/>
    </row>
    <row r="3700" spans="1:6" ht="15" x14ac:dyDescent="0.25">
      <c r="A3700"/>
      <c r="B3700"/>
      <c r="C3700"/>
      <c r="D3700"/>
      <c r="E3700"/>
      <c r="F3700"/>
    </row>
    <row r="3701" spans="1:6" ht="15" x14ac:dyDescent="0.25">
      <c r="A3701"/>
      <c r="B3701"/>
      <c r="C3701"/>
      <c r="D3701"/>
      <c r="E3701"/>
      <c r="F3701"/>
    </row>
    <row r="3702" spans="1:6" ht="15" x14ac:dyDescent="0.25">
      <c r="A3702"/>
      <c r="B3702"/>
      <c r="C3702"/>
      <c r="D3702"/>
      <c r="E3702"/>
      <c r="F3702"/>
    </row>
    <row r="3703" spans="1:6" ht="15" x14ac:dyDescent="0.25">
      <c r="A3703"/>
      <c r="B3703"/>
      <c r="C3703"/>
      <c r="D3703"/>
      <c r="E3703"/>
      <c r="F3703"/>
    </row>
    <row r="3704" spans="1:6" ht="15" x14ac:dyDescent="0.25">
      <c r="A3704"/>
      <c r="B3704"/>
      <c r="C3704"/>
      <c r="D3704"/>
      <c r="E3704"/>
      <c r="F3704"/>
    </row>
    <row r="3705" spans="1:6" ht="15" x14ac:dyDescent="0.25">
      <c r="A3705"/>
      <c r="B3705"/>
      <c r="C3705"/>
      <c r="D3705"/>
      <c r="E3705"/>
      <c r="F3705"/>
    </row>
    <row r="3706" spans="1:6" ht="15" x14ac:dyDescent="0.25">
      <c r="A3706"/>
      <c r="B3706"/>
      <c r="C3706"/>
      <c r="D3706"/>
      <c r="E3706"/>
      <c r="F3706"/>
    </row>
    <row r="3707" spans="1:6" ht="15" x14ac:dyDescent="0.25">
      <c r="A3707"/>
      <c r="B3707"/>
      <c r="C3707"/>
      <c r="D3707"/>
      <c r="E3707"/>
      <c r="F3707"/>
    </row>
    <row r="3708" spans="1:6" ht="15" x14ac:dyDescent="0.25">
      <c r="A3708"/>
      <c r="B3708"/>
      <c r="C3708"/>
      <c r="D3708"/>
      <c r="E3708"/>
      <c r="F3708"/>
    </row>
    <row r="3709" spans="1:6" ht="15" x14ac:dyDescent="0.25">
      <c r="A3709"/>
      <c r="B3709"/>
      <c r="C3709"/>
      <c r="D3709"/>
      <c r="E3709"/>
      <c r="F3709"/>
    </row>
    <row r="3710" spans="1:6" ht="15" x14ac:dyDescent="0.25">
      <c r="A3710"/>
      <c r="B3710"/>
      <c r="C3710"/>
      <c r="D3710"/>
      <c r="E3710"/>
      <c r="F3710"/>
    </row>
    <row r="3711" spans="1:6" ht="15" x14ac:dyDescent="0.25">
      <c r="A3711"/>
      <c r="B3711"/>
      <c r="C3711"/>
      <c r="D3711"/>
      <c r="E3711"/>
      <c r="F3711"/>
    </row>
    <row r="3712" spans="1:6" ht="15" x14ac:dyDescent="0.25">
      <c r="A3712"/>
      <c r="B3712"/>
      <c r="C3712"/>
      <c r="D3712"/>
      <c r="E3712"/>
      <c r="F3712"/>
    </row>
    <row r="3713" spans="1:6" ht="15" x14ac:dyDescent="0.25">
      <c r="A3713"/>
      <c r="B3713"/>
      <c r="C3713"/>
      <c r="D3713"/>
      <c r="E3713"/>
      <c r="F3713"/>
    </row>
    <row r="3714" spans="1:6" ht="15" x14ac:dyDescent="0.25">
      <c r="A3714"/>
      <c r="B3714"/>
      <c r="C3714"/>
      <c r="D3714"/>
      <c r="E3714"/>
      <c r="F3714"/>
    </row>
    <row r="3715" spans="1:6" ht="15" x14ac:dyDescent="0.25">
      <c r="A3715"/>
      <c r="B3715"/>
      <c r="C3715"/>
      <c r="D3715"/>
      <c r="E3715"/>
      <c r="F3715"/>
    </row>
    <row r="3716" spans="1:6" ht="15" x14ac:dyDescent="0.25">
      <c r="A3716"/>
      <c r="B3716"/>
      <c r="C3716"/>
      <c r="D3716"/>
      <c r="E3716"/>
      <c r="F3716"/>
    </row>
    <row r="3717" spans="1:6" ht="15" x14ac:dyDescent="0.25">
      <c r="A3717"/>
      <c r="B3717"/>
      <c r="C3717"/>
      <c r="D3717"/>
      <c r="E3717"/>
      <c r="F3717"/>
    </row>
    <row r="3718" spans="1:6" ht="15" x14ac:dyDescent="0.25">
      <c r="A3718"/>
      <c r="B3718"/>
      <c r="C3718"/>
      <c r="D3718"/>
      <c r="E3718"/>
      <c r="F3718"/>
    </row>
    <row r="3719" spans="1:6" ht="15" x14ac:dyDescent="0.25">
      <c r="A3719"/>
      <c r="B3719"/>
      <c r="C3719"/>
      <c r="D3719"/>
      <c r="E3719"/>
      <c r="F3719"/>
    </row>
    <row r="3720" spans="1:6" ht="15" x14ac:dyDescent="0.25">
      <c r="A3720"/>
      <c r="B3720"/>
      <c r="C3720"/>
      <c r="D3720"/>
      <c r="E3720"/>
      <c r="F3720"/>
    </row>
    <row r="3721" spans="1:6" ht="15" x14ac:dyDescent="0.25">
      <c r="A3721"/>
      <c r="B3721"/>
      <c r="C3721"/>
      <c r="D3721"/>
      <c r="E3721"/>
      <c r="F3721"/>
    </row>
    <row r="3722" spans="1:6" ht="15" x14ac:dyDescent="0.25">
      <c r="A3722"/>
      <c r="B3722"/>
      <c r="C3722"/>
      <c r="D3722"/>
      <c r="E3722"/>
      <c r="F3722"/>
    </row>
    <row r="3723" spans="1:6" ht="15" x14ac:dyDescent="0.25">
      <c r="A3723"/>
      <c r="B3723"/>
      <c r="C3723"/>
      <c r="D3723"/>
      <c r="E3723"/>
      <c r="F3723"/>
    </row>
    <row r="3724" spans="1:6" ht="15" x14ac:dyDescent="0.25">
      <c r="A3724"/>
      <c r="B3724"/>
      <c r="C3724"/>
      <c r="D3724"/>
      <c r="E3724"/>
      <c r="F3724"/>
    </row>
    <row r="3725" spans="1:6" ht="15" x14ac:dyDescent="0.25">
      <c r="A3725"/>
      <c r="B3725"/>
      <c r="C3725"/>
      <c r="D3725"/>
      <c r="E3725"/>
      <c r="F3725"/>
    </row>
    <row r="3726" spans="1:6" ht="15" x14ac:dyDescent="0.25">
      <c r="A3726"/>
      <c r="B3726"/>
      <c r="C3726"/>
      <c r="D3726"/>
      <c r="E3726"/>
      <c r="F3726"/>
    </row>
    <row r="3727" spans="1:6" ht="15" x14ac:dyDescent="0.25">
      <c r="A3727"/>
      <c r="B3727"/>
      <c r="C3727"/>
      <c r="D3727"/>
      <c r="E3727"/>
      <c r="F3727"/>
    </row>
    <row r="3728" spans="1:6" ht="15" x14ac:dyDescent="0.25">
      <c r="A3728"/>
      <c r="B3728"/>
      <c r="C3728"/>
      <c r="D3728"/>
      <c r="E3728"/>
      <c r="F3728"/>
    </row>
    <row r="3729" spans="1:6" ht="15" x14ac:dyDescent="0.25">
      <c r="A3729"/>
      <c r="B3729"/>
      <c r="C3729"/>
      <c r="D3729"/>
      <c r="E3729"/>
      <c r="F3729"/>
    </row>
    <row r="3730" spans="1:6" ht="15" x14ac:dyDescent="0.25">
      <c r="A3730"/>
      <c r="B3730"/>
      <c r="C3730"/>
      <c r="D3730"/>
      <c r="E3730"/>
      <c r="F3730"/>
    </row>
    <row r="3731" spans="1:6" ht="15" x14ac:dyDescent="0.25">
      <c r="A3731"/>
      <c r="B3731"/>
      <c r="C3731"/>
      <c r="D3731"/>
      <c r="E3731"/>
      <c r="F3731"/>
    </row>
    <row r="3732" spans="1:6" ht="15" x14ac:dyDescent="0.25">
      <c r="A3732"/>
      <c r="B3732"/>
      <c r="C3732"/>
      <c r="D3732"/>
      <c r="E3732"/>
      <c r="F3732"/>
    </row>
    <row r="3733" spans="1:6" ht="15" x14ac:dyDescent="0.25">
      <c r="A3733"/>
      <c r="B3733"/>
      <c r="C3733"/>
      <c r="D3733"/>
      <c r="E3733"/>
      <c r="F3733"/>
    </row>
    <row r="3734" spans="1:6" ht="15" x14ac:dyDescent="0.25">
      <c r="A3734"/>
      <c r="B3734"/>
      <c r="C3734"/>
      <c r="D3734"/>
      <c r="E3734"/>
      <c r="F3734"/>
    </row>
    <row r="3735" spans="1:6" ht="15" x14ac:dyDescent="0.25">
      <c r="A3735"/>
      <c r="B3735"/>
      <c r="C3735"/>
      <c r="D3735"/>
      <c r="E3735"/>
      <c r="F3735"/>
    </row>
    <row r="3736" spans="1:6" ht="15" x14ac:dyDescent="0.25">
      <c r="A3736"/>
      <c r="B3736"/>
      <c r="C3736"/>
      <c r="D3736"/>
      <c r="E3736"/>
      <c r="F3736"/>
    </row>
    <row r="3737" spans="1:6" ht="15" x14ac:dyDescent="0.25">
      <c r="A3737"/>
      <c r="B3737"/>
      <c r="C3737"/>
      <c r="D3737"/>
      <c r="E3737"/>
      <c r="F3737"/>
    </row>
    <row r="3738" spans="1:6" ht="15" x14ac:dyDescent="0.25">
      <c r="A3738"/>
      <c r="B3738"/>
      <c r="C3738"/>
      <c r="D3738"/>
      <c r="E3738"/>
      <c r="F3738"/>
    </row>
    <row r="3739" spans="1:6" ht="15" x14ac:dyDescent="0.25">
      <c r="A3739"/>
      <c r="B3739"/>
      <c r="C3739"/>
      <c r="D3739"/>
      <c r="E3739"/>
      <c r="F3739"/>
    </row>
    <row r="3740" spans="1:6" ht="15" x14ac:dyDescent="0.25">
      <c r="A3740"/>
      <c r="B3740"/>
      <c r="C3740"/>
      <c r="D3740"/>
      <c r="E3740"/>
      <c r="F3740"/>
    </row>
    <row r="3741" spans="1:6" ht="15" x14ac:dyDescent="0.25">
      <c r="A3741"/>
      <c r="B3741"/>
      <c r="C3741"/>
      <c r="D3741"/>
      <c r="E3741"/>
      <c r="F3741"/>
    </row>
    <row r="3742" spans="1:6" ht="15" x14ac:dyDescent="0.25">
      <c r="A3742"/>
      <c r="B3742"/>
      <c r="C3742"/>
      <c r="D3742"/>
      <c r="E3742"/>
      <c r="F3742"/>
    </row>
    <row r="3743" spans="1:6" ht="15" x14ac:dyDescent="0.25">
      <c r="A3743"/>
      <c r="B3743"/>
      <c r="C3743"/>
      <c r="D3743"/>
      <c r="E3743"/>
      <c r="F3743"/>
    </row>
    <row r="3744" spans="1:6" ht="15" x14ac:dyDescent="0.25">
      <c r="A3744"/>
      <c r="B3744"/>
      <c r="C3744"/>
      <c r="D3744"/>
      <c r="E3744"/>
      <c r="F3744"/>
    </row>
    <row r="3745" spans="1:6" ht="15" x14ac:dyDescent="0.25">
      <c r="A3745"/>
      <c r="B3745"/>
      <c r="C3745"/>
      <c r="D3745"/>
      <c r="E3745"/>
      <c r="F3745"/>
    </row>
    <row r="3746" spans="1:6" ht="15" x14ac:dyDescent="0.25">
      <c r="A3746"/>
      <c r="B3746"/>
      <c r="C3746"/>
      <c r="D3746"/>
      <c r="E3746"/>
      <c r="F3746"/>
    </row>
    <row r="3747" spans="1:6" ht="15" x14ac:dyDescent="0.25">
      <c r="A3747"/>
      <c r="B3747"/>
      <c r="C3747"/>
      <c r="D3747"/>
      <c r="E3747"/>
      <c r="F3747"/>
    </row>
    <row r="3748" spans="1:6" ht="15" x14ac:dyDescent="0.25">
      <c r="A3748"/>
      <c r="B3748"/>
      <c r="C3748"/>
      <c r="D3748"/>
      <c r="E3748"/>
      <c r="F3748"/>
    </row>
    <row r="3749" spans="1:6" ht="15" x14ac:dyDescent="0.25">
      <c r="A3749"/>
      <c r="B3749"/>
      <c r="C3749"/>
      <c r="D3749"/>
      <c r="E3749"/>
      <c r="F3749"/>
    </row>
    <row r="3750" spans="1:6" ht="15" x14ac:dyDescent="0.25">
      <c r="A3750"/>
      <c r="B3750"/>
      <c r="C3750"/>
      <c r="D3750"/>
      <c r="E3750"/>
      <c r="F3750"/>
    </row>
    <row r="3751" spans="1:6" ht="15" x14ac:dyDescent="0.25">
      <c r="A3751"/>
      <c r="B3751"/>
      <c r="C3751"/>
      <c r="D3751"/>
      <c r="E3751"/>
      <c r="F3751"/>
    </row>
    <row r="3752" spans="1:6" ht="15" x14ac:dyDescent="0.25">
      <c r="A3752"/>
      <c r="B3752"/>
      <c r="C3752"/>
      <c r="D3752"/>
      <c r="E3752"/>
      <c r="F3752"/>
    </row>
    <row r="3753" spans="1:6" ht="15" x14ac:dyDescent="0.25">
      <c r="A3753"/>
      <c r="B3753"/>
      <c r="C3753"/>
      <c r="D3753"/>
      <c r="E3753"/>
      <c r="F3753"/>
    </row>
    <row r="3754" spans="1:6" ht="15" x14ac:dyDescent="0.25">
      <c r="A3754"/>
      <c r="B3754"/>
      <c r="C3754"/>
      <c r="D3754"/>
      <c r="E3754"/>
      <c r="F3754"/>
    </row>
    <row r="3755" spans="1:6" ht="15" x14ac:dyDescent="0.25">
      <c r="A3755"/>
      <c r="B3755"/>
      <c r="C3755"/>
      <c r="D3755"/>
      <c r="E3755"/>
      <c r="F3755"/>
    </row>
    <row r="3756" spans="1:6" ht="15" x14ac:dyDescent="0.25">
      <c r="A3756"/>
      <c r="B3756"/>
      <c r="C3756"/>
      <c r="D3756"/>
      <c r="E3756"/>
      <c r="F3756"/>
    </row>
    <row r="3757" spans="1:6" ht="15" x14ac:dyDescent="0.25">
      <c r="A3757"/>
      <c r="B3757"/>
      <c r="C3757"/>
      <c r="D3757"/>
      <c r="E3757"/>
      <c r="F3757"/>
    </row>
    <row r="3758" spans="1:6" ht="15" x14ac:dyDescent="0.25">
      <c r="A3758"/>
      <c r="B3758"/>
      <c r="C3758"/>
      <c r="D3758"/>
      <c r="E3758"/>
      <c r="F3758"/>
    </row>
    <row r="3759" spans="1:6" ht="15" x14ac:dyDescent="0.25">
      <c r="A3759"/>
      <c r="B3759"/>
      <c r="C3759"/>
      <c r="D3759"/>
      <c r="E3759"/>
      <c r="F3759"/>
    </row>
    <row r="3760" spans="1:6" ht="15" x14ac:dyDescent="0.25">
      <c r="A3760"/>
      <c r="B3760"/>
      <c r="C3760"/>
      <c r="D3760"/>
      <c r="E3760"/>
      <c r="F3760"/>
    </row>
    <row r="3761" spans="1:6" ht="15" x14ac:dyDescent="0.25">
      <c r="A3761"/>
      <c r="B3761"/>
      <c r="C3761"/>
      <c r="D3761"/>
      <c r="E3761"/>
      <c r="F3761"/>
    </row>
    <row r="3762" spans="1:6" ht="15" x14ac:dyDescent="0.25">
      <c r="A3762"/>
      <c r="B3762"/>
      <c r="C3762"/>
      <c r="D3762"/>
      <c r="E3762"/>
      <c r="F3762"/>
    </row>
    <row r="3763" spans="1:6" ht="15" x14ac:dyDescent="0.25">
      <c r="A3763"/>
      <c r="B3763"/>
      <c r="C3763"/>
      <c r="D3763"/>
      <c r="E3763"/>
      <c r="F3763"/>
    </row>
    <row r="3764" spans="1:6" ht="15" x14ac:dyDescent="0.25">
      <c r="A3764"/>
      <c r="B3764"/>
      <c r="C3764"/>
      <c r="D3764"/>
      <c r="E3764"/>
      <c r="F3764"/>
    </row>
    <row r="3765" spans="1:6" ht="15" x14ac:dyDescent="0.25">
      <c r="A3765"/>
      <c r="B3765"/>
      <c r="C3765"/>
      <c r="D3765"/>
      <c r="E3765"/>
      <c r="F3765"/>
    </row>
    <row r="3766" spans="1:6" ht="15" x14ac:dyDescent="0.25">
      <c r="A3766"/>
      <c r="B3766"/>
      <c r="C3766"/>
      <c r="D3766"/>
      <c r="E3766"/>
      <c r="F3766"/>
    </row>
    <row r="3767" spans="1:6" ht="15" x14ac:dyDescent="0.25">
      <c r="A3767"/>
      <c r="B3767"/>
      <c r="C3767"/>
      <c r="D3767"/>
      <c r="E3767"/>
      <c r="F3767"/>
    </row>
    <row r="3768" spans="1:6" ht="15" x14ac:dyDescent="0.25">
      <c r="A3768"/>
      <c r="B3768"/>
      <c r="C3768"/>
      <c r="D3768"/>
      <c r="E3768"/>
      <c r="F3768"/>
    </row>
    <row r="3769" spans="1:6" ht="15" x14ac:dyDescent="0.25">
      <c r="A3769"/>
      <c r="B3769"/>
      <c r="C3769"/>
      <c r="D3769"/>
      <c r="E3769"/>
      <c r="F3769"/>
    </row>
    <row r="3770" spans="1:6" ht="15" x14ac:dyDescent="0.25">
      <c r="A3770"/>
      <c r="B3770"/>
      <c r="C3770"/>
      <c r="D3770"/>
      <c r="E3770"/>
      <c r="F3770"/>
    </row>
    <row r="3771" spans="1:6" ht="15" x14ac:dyDescent="0.25">
      <c r="A3771"/>
      <c r="B3771"/>
      <c r="C3771"/>
      <c r="D3771"/>
      <c r="E3771"/>
      <c r="F3771"/>
    </row>
    <row r="3772" spans="1:6" ht="15" x14ac:dyDescent="0.25">
      <c r="A3772"/>
      <c r="B3772"/>
      <c r="C3772"/>
      <c r="D3772"/>
      <c r="E3772"/>
      <c r="F3772"/>
    </row>
    <row r="3773" spans="1:6" ht="15" x14ac:dyDescent="0.25">
      <c r="A3773"/>
      <c r="B3773"/>
      <c r="C3773"/>
      <c r="D3773"/>
      <c r="E3773"/>
      <c r="F3773"/>
    </row>
    <row r="3774" spans="1:6" ht="15" x14ac:dyDescent="0.25">
      <c r="A3774"/>
      <c r="B3774"/>
      <c r="C3774"/>
      <c r="D3774"/>
      <c r="E3774"/>
      <c r="F3774"/>
    </row>
    <row r="3775" spans="1:6" ht="15" x14ac:dyDescent="0.25">
      <c r="A3775"/>
      <c r="B3775"/>
      <c r="C3775"/>
      <c r="D3775"/>
      <c r="E3775"/>
      <c r="F3775"/>
    </row>
    <row r="3776" spans="1:6" ht="15" x14ac:dyDescent="0.25">
      <c r="A3776"/>
      <c r="B3776"/>
      <c r="C3776"/>
      <c r="D3776"/>
      <c r="E3776"/>
      <c r="F3776"/>
    </row>
    <row r="3777" spans="1:6" ht="15" x14ac:dyDescent="0.25">
      <c r="A3777"/>
      <c r="B3777"/>
      <c r="C3777"/>
      <c r="D3777"/>
      <c r="E3777"/>
      <c r="F3777"/>
    </row>
    <row r="3778" spans="1:6" ht="15" x14ac:dyDescent="0.25">
      <c r="A3778"/>
      <c r="B3778"/>
      <c r="C3778"/>
      <c r="D3778"/>
      <c r="E3778"/>
      <c r="F3778"/>
    </row>
    <row r="3779" spans="1:6" ht="15" x14ac:dyDescent="0.25">
      <c r="A3779"/>
      <c r="B3779"/>
      <c r="C3779"/>
      <c r="D3779"/>
      <c r="E3779"/>
      <c r="F3779"/>
    </row>
    <row r="3780" spans="1:6" ht="15" x14ac:dyDescent="0.25">
      <c r="A3780"/>
      <c r="B3780"/>
      <c r="C3780"/>
      <c r="D3780"/>
      <c r="E3780"/>
      <c r="F3780"/>
    </row>
    <row r="3781" spans="1:6" ht="15" x14ac:dyDescent="0.25">
      <c r="A3781"/>
      <c r="B3781"/>
      <c r="C3781"/>
      <c r="D3781"/>
      <c r="E3781"/>
      <c r="F3781"/>
    </row>
    <row r="3782" spans="1:6" ht="15" x14ac:dyDescent="0.25">
      <c r="A3782"/>
      <c r="B3782"/>
      <c r="C3782"/>
      <c r="D3782"/>
      <c r="E3782"/>
      <c r="F3782"/>
    </row>
    <row r="3783" spans="1:6" ht="15" x14ac:dyDescent="0.25">
      <c r="A3783"/>
      <c r="B3783"/>
      <c r="C3783"/>
      <c r="D3783"/>
      <c r="E3783"/>
      <c r="F3783"/>
    </row>
    <row r="3784" spans="1:6" ht="15" x14ac:dyDescent="0.25">
      <c r="A3784"/>
      <c r="B3784"/>
      <c r="C3784"/>
      <c r="D3784"/>
      <c r="E3784"/>
      <c r="F3784"/>
    </row>
    <row r="3785" spans="1:6" ht="15" x14ac:dyDescent="0.25">
      <c r="A3785"/>
      <c r="B3785"/>
      <c r="C3785"/>
      <c r="D3785"/>
      <c r="E3785"/>
      <c r="F3785"/>
    </row>
    <row r="3786" spans="1:6" ht="15" x14ac:dyDescent="0.25">
      <c r="A3786"/>
      <c r="B3786"/>
      <c r="C3786"/>
      <c r="D3786"/>
      <c r="E3786"/>
      <c r="F3786"/>
    </row>
    <row r="3787" spans="1:6" ht="15" x14ac:dyDescent="0.25">
      <c r="A3787"/>
      <c r="B3787"/>
      <c r="C3787"/>
      <c r="D3787"/>
      <c r="E3787"/>
      <c r="F3787"/>
    </row>
    <row r="3788" spans="1:6" ht="15" x14ac:dyDescent="0.25">
      <c r="A3788"/>
      <c r="B3788"/>
      <c r="C3788"/>
      <c r="D3788"/>
      <c r="E3788"/>
      <c r="F3788"/>
    </row>
    <row r="3789" spans="1:6" ht="15" x14ac:dyDescent="0.25">
      <c r="A3789"/>
      <c r="B3789"/>
      <c r="C3789"/>
      <c r="D3789"/>
      <c r="E3789"/>
      <c r="F3789"/>
    </row>
    <row r="3790" spans="1:6" ht="15" x14ac:dyDescent="0.25">
      <c r="A3790"/>
      <c r="B3790"/>
      <c r="C3790"/>
      <c r="D3790"/>
      <c r="E3790"/>
      <c r="F3790"/>
    </row>
    <row r="3791" spans="1:6" ht="15" x14ac:dyDescent="0.25">
      <c r="A3791"/>
      <c r="B3791"/>
      <c r="C3791"/>
      <c r="D3791"/>
      <c r="E3791"/>
      <c r="F3791"/>
    </row>
    <row r="3792" spans="1:6" ht="15" x14ac:dyDescent="0.25">
      <c r="A3792"/>
      <c r="B3792"/>
      <c r="C3792"/>
      <c r="D3792"/>
      <c r="E3792"/>
      <c r="F3792"/>
    </row>
    <row r="3793" spans="1:6" ht="15" x14ac:dyDescent="0.25">
      <c r="A3793"/>
      <c r="B3793"/>
      <c r="C3793"/>
      <c r="D3793"/>
      <c r="E3793"/>
      <c r="F3793"/>
    </row>
    <row r="3794" spans="1:6" ht="15" x14ac:dyDescent="0.25">
      <c r="A3794"/>
      <c r="B3794"/>
      <c r="C3794"/>
      <c r="D3794"/>
      <c r="E3794"/>
      <c r="F3794"/>
    </row>
    <row r="3795" spans="1:6" ht="15" x14ac:dyDescent="0.25">
      <c r="A3795"/>
      <c r="B3795"/>
      <c r="C3795"/>
      <c r="D3795"/>
      <c r="E3795"/>
      <c r="F3795"/>
    </row>
    <row r="3796" spans="1:6" ht="15" x14ac:dyDescent="0.25">
      <c r="A3796"/>
      <c r="B3796"/>
      <c r="C3796"/>
      <c r="D3796"/>
      <c r="E3796"/>
      <c r="F3796"/>
    </row>
    <row r="3797" spans="1:6" ht="15" x14ac:dyDescent="0.25">
      <c r="A3797"/>
      <c r="B3797"/>
      <c r="C3797"/>
      <c r="D3797"/>
      <c r="E3797"/>
      <c r="F3797"/>
    </row>
    <row r="3798" spans="1:6" ht="15" x14ac:dyDescent="0.25">
      <c r="A3798"/>
      <c r="B3798"/>
      <c r="C3798"/>
      <c r="D3798"/>
      <c r="E3798"/>
      <c r="F3798"/>
    </row>
    <row r="3799" spans="1:6" ht="15" x14ac:dyDescent="0.25">
      <c r="A3799"/>
      <c r="B3799"/>
      <c r="C3799"/>
      <c r="D3799"/>
      <c r="E3799"/>
      <c r="F3799"/>
    </row>
    <row r="3800" spans="1:6" ht="15" x14ac:dyDescent="0.25">
      <c r="A3800"/>
      <c r="B3800"/>
      <c r="C3800"/>
      <c r="D3800"/>
      <c r="E3800"/>
      <c r="F3800"/>
    </row>
    <row r="3801" spans="1:6" ht="15" x14ac:dyDescent="0.25">
      <c r="A3801"/>
      <c r="B3801"/>
      <c r="C3801"/>
      <c r="D3801"/>
      <c r="E3801"/>
      <c r="F3801"/>
    </row>
    <row r="3802" spans="1:6" ht="15" x14ac:dyDescent="0.25">
      <c r="A3802"/>
      <c r="B3802"/>
      <c r="C3802"/>
      <c r="D3802"/>
      <c r="E3802"/>
      <c r="F3802"/>
    </row>
    <row r="3803" spans="1:6" ht="15" x14ac:dyDescent="0.25">
      <c r="A3803"/>
      <c r="B3803"/>
      <c r="C3803"/>
      <c r="D3803"/>
      <c r="E3803"/>
      <c r="F3803"/>
    </row>
    <row r="3804" spans="1:6" ht="15" x14ac:dyDescent="0.25">
      <c r="A3804"/>
      <c r="B3804"/>
      <c r="C3804"/>
      <c r="D3804"/>
      <c r="E3804"/>
      <c r="F3804"/>
    </row>
    <row r="3805" spans="1:6" ht="15" x14ac:dyDescent="0.25">
      <c r="A3805"/>
      <c r="B3805"/>
      <c r="C3805"/>
      <c r="D3805"/>
      <c r="E3805"/>
      <c r="F3805"/>
    </row>
    <row r="3806" spans="1:6" ht="15" x14ac:dyDescent="0.25">
      <c r="A3806"/>
      <c r="B3806"/>
      <c r="C3806"/>
      <c r="D3806"/>
      <c r="E3806"/>
      <c r="F3806"/>
    </row>
    <row r="3807" spans="1:6" ht="15" x14ac:dyDescent="0.25">
      <c r="A3807"/>
      <c r="B3807"/>
      <c r="C3807"/>
      <c r="D3807"/>
      <c r="E3807"/>
      <c r="F3807"/>
    </row>
    <row r="3808" spans="1:6" ht="15" x14ac:dyDescent="0.25">
      <c r="A3808"/>
      <c r="B3808"/>
      <c r="C3808"/>
      <c r="D3808"/>
      <c r="E3808"/>
      <c r="F3808"/>
    </row>
    <row r="3809" spans="1:6" ht="15" x14ac:dyDescent="0.25">
      <c r="A3809"/>
      <c r="B3809"/>
      <c r="C3809"/>
      <c r="D3809"/>
      <c r="E3809"/>
      <c r="F3809"/>
    </row>
    <row r="3810" spans="1:6" ht="15" x14ac:dyDescent="0.25">
      <c r="A3810"/>
      <c r="B3810"/>
      <c r="C3810"/>
      <c r="D3810"/>
      <c r="E3810"/>
      <c r="F3810"/>
    </row>
    <row r="3811" spans="1:6" ht="15" x14ac:dyDescent="0.25">
      <c r="A3811"/>
      <c r="B3811"/>
      <c r="C3811"/>
      <c r="D3811"/>
      <c r="E3811"/>
      <c r="F3811"/>
    </row>
    <row r="3812" spans="1:6" ht="15" x14ac:dyDescent="0.25">
      <c r="A3812"/>
      <c r="B3812"/>
      <c r="C3812"/>
      <c r="D3812"/>
      <c r="E3812"/>
      <c r="F3812"/>
    </row>
    <row r="3813" spans="1:6" ht="15" x14ac:dyDescent="0.25">
      <c r="A3813"/>
      <c r="B3813"/>
      <c r="C3813"/>
      <c r="D3813"/>
      <c r="E3813"/>
      <c r="F3813"/>
    </row>
    <row r="3814" spans="1:6" ht="15" x14ac:dyDescent="0.25">
      <c r="A3814"/>
      <c r="B3814"/>
      <c r="C3814"/>
      <c r="D3814"/>
      <c r="E3814"/>
      <c r="F3814"/>
    </row>
    <row r="3815" spans="1:6" ht="15" x14ac:dyDescent="0.25">
      <c r="A3815"/>
      <c r="B3815"/>
      <c r="C3815"/>
      <c r="D3815"/>
      <c r="E3815"/>
      <c r="F3815"/>
    </row>
    <row r="3816" spans="1:6" ht="15" x14ac:dyDescent="0.25">
      <c r="A3816"/>
      <c r="B3816"/>
      <c r="C3816"/>
      <c r="D3816"/>
      <c r="E3816"/>
      <c r="F3816"/>
    </row>
    <row r="3817" spans="1:6" ht="15" x14ac:dyDescent="0.25">
      <c r="A3817"/>
      <c r="B3817"/>
      <c r="C3817"/>
      <c r="D3817"/>
      <c r="E3817"/>
      <c r="F3817"/>
    </row>
    <row r="3818" spans="1:6" ht="15" x14ac:dyDescent="0.25">
      <c r="A3818"/>
      <c r="B3818"/>
      <c r="C3818"/>
      <c r="D3818"/>
      <c r="E3818"/>
      <c r="F3818"/>
    </row>
    <row r="3819" spans="1:6" ht="15" x14ac:dyDescent="0.25">
      <c r="A3819"/>
      <c r="B3819"/>
      <c r="C3819"/>
      <c r="D3819"/>
      <c r="E3819"/>
      <c r="F3819"/>
    </row>
    <row r="3820" spans="1:6" ht="15" x14ac:dyDescent="0.25">
      <c r="A3820"/>
      <c r="B3820"/>
      <c r="C3820"/>
      <c r="D3820"/>
      <c r="E3820"/>
      <c r="F3820"/>
    </row>
    <row r="3821" spans="1:6" ht="15" x14ac:dyDescent="0.25">
      <c r="A3821"/>
      <c r="B3821"/>
      <c r="C3821"/>
      <c r="D3821"/>
      <c r="E3821"/>
      <c r="F3821"/>
    </row>
    <row r="3822" spans="1:6" ht="15" x14ac:dyDescent="0.25">
      <c r="A3822"/>
      <c r="B3822"/>
      <c r="C3822"/>
      <c r="D3822"/>
      <c r="E3822"/>
      <c r="F3822"/>
    </row>
    <row r="3823" spans="1:6" ht="15" x14ac:dyDescent="0.25">
      <c r="A3823"/>
      <c r="B3823"/>
      <c r="C3823"/>
      <c r="D3823"/>
      <c r="E3823"/>
      <c r="F3823"/>
    </row>
    <row r="3824" spans="1:6" ht="15" x14ac:dyDescent="0.25">
      <c r="A3824"/>
      <c r="B3824"/>
      <c r="C3824"/>
      <c r="D3824"/>
      <c r="E3824"/>
      <c r="F3824"/>
    </row>
    <row r="3825" spans="1:6" ht="15" x14ac:dyDescent="0.25">
      <c r="A3825"/>
      <c r="B3825"/>
      <c r="C3825"/>
      <c r="D3825"/>
      <c r="E3825"/>
      <c r="F3825"/>
    </row>
    <row r="3826" spans="1:6" ht="15" x14ac:dyDescent="0.25">
      <c r="A3826"/>
      <c r="B3826"/>
      <c r="C3826"/>
      <c r="D3826"/>
      <c r="E3826"/>
      <c r="F3826"/>
    </row>
    <row r="3827" spans="1:6" ht="15" x14ac:dyDescent="0.25">
      <c r="A3827"/>
      <c r="B3827"/>
      <c r="C3827"/>
      <c r="D3827"/>
      <c r="E3827"/>
      <c r="F3827"/>
    </row>
    <row r="3828" spans="1:6" ht="15" x14ac:dyDescent="0.25">
      <c r="A3828"/>
      <c r="B3828"/>
      <c r="C3828"/>
      <c r="D3828"/>
      <c r="E3828"/>
      <c r="F3828"/>
    </row>
    <row r="3829" spans="1:6" ht="15" x14ac:dyDescent="0.25">
      <c r="A3829"/>
      <c r="B3829"/>
      <c r="C3829"/>
      <c r="D3829"/>
      <c r="E3829"/>
      <c r="F3829"/>
    </row>
    <row r="3830" spans="1:6" ht="15" x14ac:dyDescent="0.25">
      <c r="A3830"/>
      <c r="B3830"/>
      <c r="C3830"/>
      <c r="D3830"/>
      <c r="E3830"/>
      <c r="F3830"/>
    </row>
    <row r="3831" spans="1:6" ht="15" x14ac:dyDescent="0.25">
      <c r="A3831"/>
      <c r="B3831"/>
      <c r="C3831"/>
      <c r="D3831"/>
      <c r="E3831"/>
      <c r="F3831"/>
    </row>
    <row r="3832" spans="1:6" ht="15" x14ac:dyDescent="0.25">
      <c r="A3832"/>
      <c r="B3832"/>
      <c r="C3832"/>
      <c r="D3832"/>
      <c r="E3832"/>
      <c r="F3832"/>
    </row>
    <row r="3833" spans="1:6" ht="15" x14ac:dyDescent="0.25">
      <c r="A3833"/>
      <c r="B3833"/>
      <c r="C3833"/>
      <c r="D3833"/>
      <c r="E3833"/>
      <c r="F3833"/>
    </row>
    <row r="3834" spans="1:6" ht="15" x14ac:dyDescent="0.25">
      <c r="A3834"/>
      <c r="B3834"/>
      <c r="C3834"/>
      <c r="D3834"/>
      <c r="E3834"/>
      <c r="F3834"/>
    </row>
    <row r="3835" spans="1:6" ht="15" x14ac:dyDescent="0.25">
      <c r="A3835"/>
      <c r="B3835"/>
      <c r="C3835"/>
      <c r="D3835"/>
      <c r="E3835"/>
      <c r="F3835"/>
    </row>
    <row r="3836" spans="1:6" ht="15" x14ac:dyDescent="0.25">
      <c r="A3836"/>
      <c r="B3836"/>
      <c r="C3836"/>
      <c r="D3836"/>
      <c r="E3836"/>
      <c r="F3836"/>
    </row>
    <row r="3837" spans="1:6" ht="15" x14ac:dyDescent="0.25">
      <c r="A3837"/>
      <c r="B3837"/>
      <c r="C3837"/>
      <c r="D3837"/>
      <c r="E3837"/>
      <c r="F3837"/>
    </row>
    <row r="3838" spans="1:6" ht="15" x14ac:dyDescent="0.25">
      <c r="A3838"/>
      <c r="B3838"/>
      <c r="C3838"/>
      <c r="D3838"/>
      <c r="E3838"/>
      <c r="F3838"/>
    </row>
    <row r="3839" spans="1:6" ht="15" x14ac:dyDescent="0.25">
      <c r="A3839"/>
      <c r="B3839"/>
      <c r="C3839"/>
      <c r="D3839"/>
      <c r="E3839"/>
      <c r="F3839"/>
    </row>
    <row r="3840" spans="1:6" ht="15" x14ac:dyDescent="0.25">
      <c r="A3840"/>
      <c r="B3840"/>
      <c r="C3840"/>
      <c r="D3840"/>
      <c r="E3840"/>
      <c r="F3840"/>
    </row>
    <row r="3841" spans="1:6" ht="15" x14ac:dyDescent="0.25">
      <c r="A3841"/>
      <c r="B3841"/>
      <c r="C3841"/>
      <c r="D3841"/>
      <c r="E3841"/>
      <c r="F3841"/>
    </row>
    <row r="3842" spans="1:6" ht="15" x14ac:dyDescent="0.25">
      <c r="A3842"/>
      <c r="B3842"/>
      <c r="C3842"/>
      <c r="D3842"/>
      <c r="E3842"/>
      <c r="F3842"/>
    </row>
    <row r="3843" spans="1:6" ht="15" x14ac:dyDescent="0.25">
      <c r="A3843"/>
      <c r="B3843"/>
      <c r="C3843"/>
      <c r="D3843"/>
      <c r="E3843"/>
      <c r="F3843"/>
    </row>
    <row r="3844" spans="1:6" ht="15" x14ac:dyDescent="0.25">
      <c r="A3844"/>
      <c r="B3844"/>
      <c r="C3844"/>
      <c r="D3844"/>
      <c r="E3844"/>
      <c r="F3844"/>
    </row>
    <row r="3845" spans="1:6" ht="15" x14ac:dyDescent="0.25">
      <c r="A3845"/>
      <c r="B3845"/>
      <c r="C3845"/>
      <c r="D3845"/>
      <c r="E3845"/>
      <c r="F3845"/>
    </row>
    <row r="3846" spans="1:6" ht="15" x14ac:dyDescent="0.25">
      <c r="A3846"/>
      <c r="B3846"/>
      <c r="C3846"/>
      <c r="D3846"/>
      <c r="E3846"/>
      <c r="F3846"/>
    </row>
    <row r="3847" spans="1:6" ht="15" x14ac:dyDescent="0.25">
      <c r="A3847"/>
      <c r="B3847"/>
      <c r="C3847"/>
      <c r="D3847"/>
      <c r="E3847"/>
      <c r="F3847"/>
    </row>
    <row r="3848" spans="1:6" ht="15" x14ac:dyDescent="0.25">
      <c r="A3848"/>
      <c r="B3848"/>
      <c r="C3848"/>
      <c r="D3848"/>
      <c r="E3848"/>
      <c r="F3848"/>
    </row>
    <row r="3849" spans="1:6" ht="15" x14ac:dyDescent="0.25">
      <c r="A3849"/>
      <c r="B3849"/>
      <c r="C3849"/>
      <c r="D3849"/>
      <c r="E3849"/>
      <c r="F3849"/>
    </row>
    <row r="3850" spans="1:6" ht="15" x14ac:dyDescent="0.25">
      <c r="A3850"/>
      <c r="B3850"/>
      <c r="C3850"/>
      <c r="D3850"/>
      <c r="E3850"/>
      <c r="F3850"/>
    </row>
    <row r="3851" spans="1:6" ht="15" x14ac:dyDescent="0.25">
      <c r="A3851"/>
      <c r="B3851"/>
      <c r="C3851"/>
      <c r="D3851"/>
      <c r="E3851"/>
      <c r="F3851"/>
    </row>
    <row r="3852" spans="1:6" ht="15" x14ac:dyDescent="0.25">
      <c r="A3852"/>
      <c r="B3852"/>
      <c r="C3852"/>
      <c r="D3852"/>
      <c r="E3852"/>
      <c r="F3852"/>
    </row>
    <row r="3853" spans="1:6" ht="15" x14ac:dyDescent="0.25">
      <c r="A3853"/>
      <c r="B3853"/>
      <c r="C3853"/>
      <c r="D3853"/>
      <c r="E3853"/>
      <c r="F3853"/>
    </row>
    <row r="3854" spans="1:6" ht="15" x14ac:dyDescent="0.25">
      <c r="A3854"/>
      <c r="B3854"/>
      <c r="C3854"/>
      <c r="D3854"/>
      <c r="E3854"/>
      <c r="F3854"/>
    </row>
    <row r="3855" spans="1:6" ht="15" x14ac:dyDescent="0.25">
      <c r="A3855"/>
      <c r="B3855"/>
      <c r="C3855"/>
      <c r="D3855"/>
      <c r="E3855"/>
      <c r="F3855"/>
    </row>
    <row r="3856" spans="1:6" ht="15" x14ac:dyDescent="0.25">
      <c r="A3856"/>
      <c r="B3856"/>
      <c r="C3856"/>
      <c r="D3856"/>
      <c r="E3856"/>
      <c r="F3856"/>
    </row>
    <row r="3857" spans="1:6" ht="15" x14ac:dyDescent="0.25">
      <c r="A3857"/>
      <c r="B3857"/>
      <c r="C3857"/>
      <c r="D3857"/>
      <c r="E3857"/>
      <c r="F3857"/>
    </row>
    <row r="3858" spans="1:6" ht="15" x14ac:dyDescent="0.25">
      <c r="A3858"/>
      <c r="B3858"/>
      <c r="C3858"/>
      <c r="D3858"/>
      <c r="E3858"/>
      <c r="F3858"/>
    </row>
    <row r="3859" spans="1:6" ht="15" x14ac:dyDescent="0.25">
      <c r="A3859"/>
      <c r="B3859"/>
      <c r="C3859"/>
      <c r="D3859"/>
      <c r="E3859"/>
      <c r="F3859"/>
    </row>
    <row r="3860" spans="1:6" ht="15" x14ac:dyDescent="0.25">
      <c r="A3860"/>
      <c r="B3860"/>
      <c r="C3860"/>
      <c r="D3860"/>
      <c r="E3860"/>
      <c r="F3860"/>
    </row>
    <row r="3861" spans="1:6" ht="15" x14ac:dyDescent="0.25">
      <c r="A3861"/>
      <c r="B3861"/>
      <c r="C3861"/>
      <c r="D3861"/>
      <c r="E3861"/>
      <c r="F3861"/>
    </row>
    <row r="3862" spans="1:6" ht="15" x14ac:dyDescent="0.25">
      <c r="A3862"/>
      <c r="B3862"/>
      <c r="C3862"/>
      <c r="D3862"/>
      <c r="E3862"/>
      <c r="F3862"/>
    </row>
    <row r="3863" spans="1:6" ht="15" x14ac:dyDescent="0.25">
      <c r="A3863"/>
      <c r="B3863"/>
      <c r="C3863"/>
      <c r="D3863"/>
      <c r="E3863"/>
      <c r="F3863"/>
    </row>
    <row r="3864" spans="1:6" ht="15" x14ac:dyDescent="0.25">
      <c r="A3864"/>
      <c r="B3864"/>
      <c r="C3864"/>
      <c r="D3864"/>
      <c r="E3864"/>
      <c r="F3864"/>
    </row>
    <row r="3865" spans="1:6" ht="15" x14ac:dyDescent="0.25">
      <c r="A3865"/>
      <c r="B3865"/>
      <c r="C3865"/>
      <c r="D3865"/>
      <c r="E3865"/>
      <c r="F3865"/>
    </row>
    <row r="3866" spans="1:6" ht="15" x14ac:dyDescent="0.25">
      <c r="A3866"/>
      <c r="B3866"/>
      <c r="C3866"/>
      <c r="D3866"/>
      <c r="E3866"/>
      <c r="F3866"/>
    </row>
    <row r="3867" spans="1:6" ht="15" x14ac:dyDescent="0.25">
      <c r="A3867"/>
      <c r="B3867"/>
      <c r="C3867"/>
      <c r="D3867"/>
      <c r="E3867"/>
      <c r="F3867"/>
    </row>
    <row r="3868" spans="1:6" ht="15" x14ac:dyDescent="0.25">
      <c r="A3868"/>
      <c r="B3868"/>
      <c r="C3868"/>
      <c r="D3868"/>
      <c r="E3868"/>
      <c r="F3868"/>
    </row>
    <row r="3869" spans="1:6" ht="15" x14ac:dyDescent="0.25">
      <c r="A3869"/>
      <c r="B3869"/>
      <c r="C3869"/>
      <c r="D3869"/>
      <c r="E3869"/>
      <c r="F3869"/>
    </row>
    <row r="3870" spans="1:6" ht="15" x14ac:dyDescent="0.25">
      <c r="A3870"/>
      <c r="B3870"/>
      <c r="C3870"/>
      <c r="D3870"/>
      <c r="E3870"/>
      <c r="F3870"/>
    </row>
    <row r="3871" spans="1:6" ht="15" x14ac:dyDescent="0.25">
      <c r="A3871"/>
      <c r="B3871"/>
      <c r="C3871"/>
      <c r="D3871"/>
      <c r="E3871"/>
      <c r="F3871"/>
    </row>
    <row r="3872" spans="1:6" ht="15" x14ac:dyDescent="0.25">
      <c r="A3872"/>
      <c r="B3872"/>
      <c r="C3872"/>
      <c r="D3872"/>
      <c r="E3872"/>
      <c r="F3872"/>
    </row>
    <row r="3873" spans="1:6" ht="15" x14ac:dyDescent="0.25">
      <c r="A3873"/>
      <c r="B3873"/>
      <c r="C3873"/>
      <c r="D3873"/>
      <c r="E3873"/>
      <c r="F3873"/>
    </row>
    <row r="3874" spans="1:6" ht="15" x14ac:dyDescent="0.25">
      <c r="A3874"/>
      <c r="B3874"/>
      <c r="C3874"/>
      <c r="D3874"/>
      <c r="E3874"/>
      <c r="F3874"/>
    </row>
    <row r="3875" spans="1:6" ht="15" x14ac:dyDescent="0.25">
      <c r="A3875"/>
      <c r="B3875"/>
      <c r="C3875"/>
      <c r="D3875"/>
      <c r="E3875"/>
      <c r="F3875"/>
    </row>
    <row r="3876" spans="1:6" ht="15" x14ac:dyDescent="0.25">
      <c r="A3876"/>
      <c r="B3876"/>
      <c r="C3876"/>
      <c r="D3876"/>
      <c r="E3876"/>
      <c r="F3876"/>
    </row>
    <row r="3877" spans="1:6" ht="15" x14ac:dyDescent="0.25">
      <c r="A3877"/>
      <c r="B3877"/>
      <c r="C3877"/>
      <c r="D3877"/>
      <c r="E3877"/>
      <c r="F3877"/>
    </row>
    <row r="3878" spans="1:6" ht="15" x14ac:dyDescent="0.25">
      <c r="A3878"/>
      <c r="B3878"/>
      <c r="C3878"/>
      <c r="D3878"/>
      <c r="E3878"/>
      <c r="F3878"/>
    </row>
    <row r="3879" spans="1:6" ht="15" x14ac:dyDescent="0.25">
      <c r="A3879"/>
      <c r="B3879"/>
      <c r="C3879"/>
      <c r="D3879"/>
      <c r="E3879"/>
      <c r="F3879"/>
    </row>
    <row r="3880" spans="1:6" ht="15" x14ac:dyDescent="0.25">
      <c r="A3880"/>
      <c r="B3880"/>
      <c r="C3880"/>
      <c r="D3880"/>
      <c r="E3880"/>
      <c r="F3880"/>
    </row>
    <row r="3881" spans="1:6" ht="15" x14ac:dyDescent="0.25">
      <c r="A3881"/>
      <c r="B3881"/>
      <c r="C3881"/>
      <c r="D3881"/>
      <c r="E3881"/>
      <c r="F3881"/>
    </row>
    <row r="3882" spans="1:6" ht="15" x14ac:dyDescent="0.25">
      <c r="A3882"/>
      <c r="B3882"/>
      <c r="C3882"/>
      <c r="D3882"/>
      <c r="E3882"/>
      <c r="F3882"/>
    </row>
    <row r="3883" spans="1:6" ht="15" x14ac:dyDescent="0.25">
      <c r="A3883"/>
      <c r="B3883"/>
      <c r="C3883"/>
      <c r="D3883"/>
      <c r="E3883"/>
      <c r="F3883"/>
    </row>
    <row r="3884" spans="1:6" ht="15" x14ac:dyDescent="0.25">
      <c r="A3884"/>
      <c r="B3884"/>
      <c r="C3884"/>
      <c r="D3884"/>
      <c r="E3884"/>
      <c r="F3884"/>
    </row>
    <row r="3885" spans="1:6" ht="15" x14ac:dyDescent="0.25">
      <c r="A3885"/>
      <c r="B3885"/>
      <c r="C3885"/>
      <c r="D3885"/>
      <c r="E3885"/>
      <c r="F3885"/>
    </row>
    <row r="3886" spans="1:6" ht="15" x14ac:dyDescent="0.25">
      <c r="A3886"/>
      <c r="B3886"/>
      <c r="C3886"/>
      <c r="D3886"/>
      <c r="E3886"/>
      <c r="F3886"/>
    </row>
    <row r="3887" spans="1:6" ht="15" x14ac:dyDescent="0.25">
      <c r="A3887"/>
      <c r="B3887"/>
      <c r="C3887"/>
      <c r="D3887"/>
      <c r="E3887"/>
      <c r="F3887"/>
    </row>
    <row r="3888" spans="1:6" ht="15" x14ac:dyDescent="0.25">
      <c r="A3888"/>
      <c r="B3888"/>
      <c r="C3888"/>
      <c r="D3888"/>
      <c r="E3888"/>
      <c r="F3888"/>
    </row>
    <row r="3889" spans="1:6" ht="15" x14ac:dyDescent="0.25">
      <c r="A3889"/>
      <c r="B3889"/>
      <c r="C3889"/>
      <c r="D3889"/>
      <c r="E3889"/>
      <c r="F3889"/>
    </row>
    <row r="3890" spans="1:6" ht="15" x14ac:dyDescent="0.25">
      <c r="A3890"/>
      <c r="B3890"/>
      <c r="C3890"/>
      <c r="D3890"/>
      <c r="E3890"/>
      <c r="F3890"/>
    </row>
    <row r="3891" spans="1:6" ht="15" x14ac:dyDescent="0.25">
      <c r="A3891"/>
      <c r="B3891"/>
      <c r="C3891"/>
      <c r="D3891"/>
      <c r="E3891"/>
      <c r="F3891"/>
    </row>
    <row r="3892" spans="1:6" ht="15" x14ac:dyDescent="0.25">
      <c r="A3892"/>
      <c r="B3892"/>
      <c r="C3892"/>
      <c r="D3892"/>
      <c r="E3892"/>
      <c r="F3892"/>
    </row>
    <row r="3893" spans="1:6" ht="15" x14ac:dyDescent="0.25">
      <c r="A3893"/>
      <c r="B3893"/>
      <c r="C3893"/>
      <c r="D3893"/>
      <c r="E3893"/>
      <c r="F3893"/>
    </row>
    <row r="3894" spans="1:6" ht="15" x14ac:dyDescent="0.25">
      <c r="A3894"/>
      <c r="B3894"/>
      <c r="C3894"/>
      <c r="D3894"/>
      <c r="E3894"/>
      <c r="F3894"/>
    </row>
    <row r="3895" spans="1:6" ht="15" x14ac:dyDescent="0.25">
      <c r="A3895"/>
      <c r="B3895"/>
      <c r="C3895"/>
      <c r="D3895"/>
      <c r="E3895"/>
      <c r="F3895"/>
    </row>
    <row r="3896" spans="1:6" ht="15" x14ac:dyDescent="0.25">
      <c r="A3896"/>
      <c r="B3896"/>
      <c r="C3896"/>
      <c r="D3896"/>
      <c r="E3896"/>
      <c r="F3896"/>
    </row>
    <row r="3897" spans="1:6" ht="15" x14ac:dyDescent="0.25">
      <c r="A3897"/>
      <c r="B3897"/>
      <c r="C3897"/>
      <c r="D3897"/>
      <c r="E3897"/>
      <c r="F3897"/>
    </row>
    <row r="3898" spans="1:6" ht="15" x14ac:dyDescent="0.25">
      <c r="A3898"/>
      <c r="B3898"/>
      <c r="C3898"/>
      <c r="D3898"/>
      <c r="E3898"/>
      <c r="F3898"/>
    </row>
    <row r="3899" spans="1:6" ht="15" x14ac:dyDescent="0.25">
      <c r="A3899"/>
      <c r="B3899"/>
      <c r="C3899"/>
      <c r="D3899"/>
      <c r="E3899"/>
      <c r="F3899"/>
    </row>
    <row r="3900" spans="1:6" ht="15" x14ac:dyDescent="0.25">
      <c r="A3900"/>
      <c r="B3900"/>
      <c r="C3900"/>
      <c r="D3900"/>
      <c r="E3900"/>
      <c r="F3900"/>
    </row>
    <row r="3901" spans="1:6" ht="15" x14ac:dyDescent="0.25">
      <c r="A3901"/>
      <c r="B3901"/>
      <c r="C3901"/>
      <c r="D3901"/>
      <c r="E3901"/>
      <c r="F3901"/>
    </row>
    <row r="3902" spans="1:6" ht="15" x14ac:dyDescent="0.25">
      <c r="A3902"/>
      <c r="B3902"/>
      <c r="C3902"/>
      <c r="D3902"/>
      <c r="E3902"/>
      <c r="F3902"/>
    </row>
    <row r="3903" spans="1:6" ht="15" x14ac:dyDescent="0.25">
      <c r="A3903"/>
      <c r="B3903"/>
      <c r="C3903"/>
      <c r="D3903"/>
      <c r="E3903"/>
      <c r="F3903"/>
    </row>
    <row r="3904" spans="1:6" ht="15" x14ac:dyDescent="0.25">
      <c r="A3904"/>
      <c r="B3904"/>
      <c r="C3904"/>
      <c r="D3904"/>
      <c r="E3904"/>
      <c r="F3904"/>
    </row>
    <row r="3905" spans="1:6" ht="15" x14ac:dyDescent="0.25">
      <c r="A3905"/>
      <c r="B3905"/>
      <c r="C3905"/>
      <c r="D3905"/>
      <c r="E3905"/>
      <c r="F3905"/>
    </row>
    <row r="3906" spans="1:6" ht="15" x14ac:dyDescent="0.25">
      <c r="A3906"/>
      <c r="B3906"/>
      <c r="C3906"/>
      <c r="D3906"/>
      <c r="E3906"/>
      <c r="F3906"/>
    </row>
    <row r="3907" spans="1:6" ht="15" x14ac:dyDescent="0.25">
      <c r="A3907"/>
      <c r="B3907"/>
      <c r="C3907"/>
      <c r="D3907"/>
      <c r="E3907"/>
      <c r="F3907"/>
    </row>
    <row r="3908" spans="1:6" ht="15" x14ac:dyDescent="0.25">
      <c r="A3908"/>
      <c r="B3908"/>
      <c r="C3908"/>
      <c r="D3908"/>
      <c r="E3908"/>
      <c r="F3908"/>
    </row>
    <row r="3909" spans="1:6" ht="15" x14ac:dyDescent="0.25">
      <c r="A3909"/>
      <c r="B3909"/>
      <c r="C3909"/>
      <c r="D3909"/>
      <c r="E3909"/>
      <c r="F3909"/>
    </row>
    <row r="3910" spans="1:6" ht="15" x14ac:dyDescent="0.25">
      <c r="A3910"/>
      <c r="B3910"/>
      <c r="C3910"/>
      <c r="D3910"/>
      <c r="E3910"/>
      <c r="F3910"/>
    </row>
    <row r="3911" spans="1:6" ht="15" x14ac:dyDescent="0.25">
      <c r="A3911"/>
      <c r="B3911"/>
      <c r="C3911"/>
      <c r="D3911"/>
      <c r="E3911"/>
      <c r="F3911"/>
    </row>
    <row r="3912" spans="1:6" ht="15" x14ac:dyDescent="0.25">
      <c r="A3912"/>
      <c r="B3912"/>
      <c r="C3912"/>
      <c r="D3912"/>
      <c r="E3912"/>
      <c r="F3912"/>
    </row>
    <row r="3913" spans="1:6" ht="15" x14ac:dyDescent="0.25">
      <c r="A3913"/>
      <c r="B3913"/>
      <c r="C3913"/>
      <c r="D3913"/>
      <c r="E3913"/>
      <c r="F3913"/>
    </row>
    <row r="3914" spans="1:6" ht="15" x14ac:dyDescent="0.25">
      <c r="A3914"/>
      <c r="B3914"/>
      <c r="C3914"/>
      <c r="D3914"/>
      <c r="E3914"/>
      <c r="F3914"/>
    </row>
    <row r="3915" spans="1:6" ht="15" x14ac:dyDescent="0.25">
      <c r="A3915"/>
      <c r="B3915"/>
      <c r="C3915"/>
      <c r="D3915"/>
      <c r="E3915"/>
      <c r="F3915"/>
    </row>
    <row r="3916" spans="1:6" ht="15" x14ac:dyDescent="0.25">
      <c r="A3916"/>
      <c r="B3916"/>
      <c r="C3916"/>
      <c r="D3916"/>
      <c r="E3916"/>
      <c r="F3916"/>
    </row>
    <row r="3917" spans="1:6" ht="15" x14ac:dyDescent="0.25">
      <c r="A3917"/>
      <c r="B3917"/>
      <c r="C3917"/>
      <c r="D3917"/>
      <c r="E3917"/>
      <c r="F3917"/>
    </row>
    <row r="3918" spans="1:6" ht="15" x14ac:dyDescent="0.25">
      <c r="A3918"/>
      <c r="B3918"/>
      <c r="C3918"/>
      <c r="D3918"/>
      <c r="E3918"/>
      <c r="F3918"/>
    </row>
    <row r="3919" spans="1:6" ht="15" x14ac:dyDescent="0.25">
      <c r="A3919"/>
      <c r="B3919"/>
      <c r="C3919"/>
      <c r="D3919"/>
      <c r="E3919"/>
      <c r="F3919"/>
    </row>
    <row r="3920" spans="1:6" ht="15" x14ac:dyDescent="0.25">
      <c r="A3920"/>
      <c r="B3920"/>
      <c r="C3920"/>
      <c r="D3920"/>
      <c r="E3920"/>
      <c r="F3920"/>
    </row>
    <row r="3921" spans="1:6" ht="15" x14ac:dyDescent="0.25">
      <c r="A3921"/>
      <c r="B3921"/>
      <c r="C3921"/>
      <c r="D3921"/>
      <c r="E3921"/>
      <c r="F3921"/>
    </row>
    <row r="3922" spans="1:6" ht="15" x14ac:dyDescent="0.25">
      <c r="A3922"/>
      <c r="B3922"/>
      <c r="C3922"/>
      <c r="D3922"/>
      <c r="E3922"/>
      <c r="F3922"/>
    </row>
    <row r="3923" spans="1:6" ht="15" x14ac:dyDescent="0.25">
      <c r="A3923"/>
      <c r="B3923"/>
      <c r="C3923"/>
      <c r="D3923"/>
      <c r="E3923"/>
      <c r="F3923"/>
    </row>
    <row r="3924" spans="1:6" ht="15" x14ac:dyDescent="0.25">
      <c r="A3924"/>
      <c r="B3924"/>
      <c r="C3924"/>
      <c r="D3924"/>
      <c r="E3924"/>
      <c r="F3924"/>
    </row>
    <row r="3925" spans="1:6" ht="15" x14ac:dyDescent="0.25">
      <c r="A3925"/>
      <c r="B3925"/>
      <c r="C3925"/>
      <c r="D3925"/>
      <c r="E3925"/>
      <c r="F3925"/>
    </row>
    <row r="3926" spans="1:6" ht="15" x14ac:dyDescent="0.25">
      <c r="A3926"/>
      <c r="B3926"/>
      <c r="C3926"/>
      <c r="D3926"/>
      <c r="E3926"/>
      <c r="F3926"/>
    </row>
    <row r="3927" spans="1:6" ht="15" x14ac:dyDescent="0.25">
      <c r="A3927"/>
      <c r="B3927"/>
      <c r="C3927"/>
      <c r="D3927"/>
      <c r="E3927"/>
      <c r="F3927"/>
    </row>
    <row r="3928" spans="1:6" ht="15" x14ac:dyDescent="0.25">
      <c r="A3928"/>
      <c r="B3928"/>
      <c r="C3928"/>
      <c r="D3928"/>
      <c r="E3928"/>
      <c r="F3928"/>
    </row>
    <row r="3929" spans="1:6" ht="15" x14ac:dyDescent="0.25">
      <c r="A3929"/>
      <c r="B3929"/>
      <c r="C3929"/>
      <c r="D3929"/>
      <c r="E3929"/>
      <c r="F3929"/>
    </row>
    <row r="3930" spans="1:6" ht="15" x14ac:dyDescent="0.25">
      <c r="A3930"/>
      <c r="B3930"/>
      <c r="C3930"/>
      <c r="D3930"/>
      <c r="E3930"/>
      <c r="F3930"/>
    </row>
    <row r="3931" spans="1:6" ht="15" x14ac:dyDescent="0.25">
      <c r="A3931"/>
      <c r="B3931"/>
      <c r="C3931"/>
      <c r="D3931"/>
      <c r="E3931"/>
      <c r="F3931"/>
    </row>
    <row r="3932" spans="1:6" ht="15" x14ac:dyDescent="0.25">
      <c r="A3932"/>
      <c r="B3932"/>
      <c r="C3932"/>
      <c r="D3932"/>
      <c r="E3932"/>
      <c r="F3932"/>
    </row>
    <row r="3933" spans="1:6" ht="15" x14ac:dyDescent="0.25">
      <c r="A3933"/>
      <c r="B3933"/>
      <c r="C3933"/>
      <c r="D3933"/>
      <c r="E3933"/>
      <c r="F3933"/>
    </row>
    <row r="3934" spans="1:6" ht="15" x14ac:dyDescent="0.25">
      <c r="A3934"/>
      <c r="B3934"/>
      <c r="C3934"/>
      <c r="D3934"/>
      <c r="E3934"/>
      <c r="F3934"/>
    </row>
    <row r="3935" spans="1:6" ht="15" x14ac:dyDescent="0.25">
      <c r="A3935"/>
      <c r="B3935"/>
      <c r="C3935"/>
      <c r="D3935"/>
      <c r="E3935"/>
      <c r="F3935"/>
    </row>
    <row r="3936" spans="1:6" ht="15" x14ac:dyDescent="0.25">
      <c r="A3936"/>
      <c r="B3936"/>
      <c r="C3936"/>
      <c r="D3936"/>
      <c r="E3936"/>
      <c r="F3936"/>
    </row>
    <row r="3937" spans="1:6" ht="15" x14ac:dyDescent="0.25">
      <c r="A3937"/>
      <c r="B3937"/>
      <c r="C3937"/>
      <c r="D3937"/>
      <c r="E3937"/>
      <c r="F3937"/>
    </row>
    <row r="3938" spans="1:6" ht="15" x14ac:dyDescent="0.25">
      <c r="A3938"/>
      <c r="B3938"/>
      <c r="C3938"/>
      <c r="D3938"/>
      <c r="E3938"/>
      <c r="F3938"/>
    </row>
    <row r="3939" spans="1:6" ht="15" x14ac:dyDescent="0.25">
      <c r="A3939"/>
      <c r="B3939"/>
      <c r="C3939"/>
      <c r="D3939"/>
      <c r="E3939"/>
      <c r="F3939"/>
    </row>
    <row r="3940" spans="1:6" ht="15" x14ac:dyDescent="0.25">
      <c r="A3940"/>
      <c r="B3940"/>
      <c r="C3940"/>
      <c r="D3940"/>
      <c r="E3940"/>
      <c r="F3940"/>
    </row>
    <row r="3941" spans="1:6" ht="15" x14ac:dyDescent="0.25">
      <c r="A3941"/>
      <c r="B3941"/>
      <c r="C3941"/>
      <c r="D3941"/>
      <c r="E3941"/>
      <c r="F3941"/>
    </row>
    <row r="3942" spans="1:6" ht="15" x14ac:dyDescent="0.25">
      <c r="A3942"/>
      <c r="B3942"/>
      <c r="C3942"/>
      <c r="D3942"/>
      <c r="E3942"/>
      <c r="F3942"/>
    </row>
    <row r="3943" spans="1:6" ht="15" x14ac:dyDescent="0.25">
      <c r="A3943"/>
      <c r="B3943"/>
      <c r="C3943"/>
      <c r="D3943"/>
      <c r="E3943"/>
      <c r="F3943"/>
    </row>
    <row r="3944" spans="1:6" ht="15" x14ac:dyDescent="0.25">
      <c r="A3944"/>
      <c r="B3944"/>
      <c r="C3944"/>
      <c r="D3944"/>
      <c r="E3944"/>
      <c r="F3944"/>
    </row>
    <row r="3945" spans="1:6" ht="15" x14ac:dyDescent="0.25">
      <c r="A3945"/>
      <c r="B3945"/>
      <c r="C3945"/>
      <c r="D3945"/>
      <c r="E3945"/>
      <c r="F3945"/>
    </row>
    <row r="3946" spans="1:6" ht="15" x14ac:dyDescent="0.25">
      <c r="A3946"/>
      <c r="B3946"/>
      <c r="C3946"/>
      <c r="D3946"/>
      <c r="E3946"/>
      <c r="F3946"/>
    </row>
    <row r="3947" spans="1:6" ht="15" x14ac:dyDescent="0.25">
      <c r="A3947"/>
      <c r="B3947"/>
      <c r="C3947"/>
      <c r="D3947"/>
      <c r="E3947"/>
      <c r="F3947"/>
    </row>
    <row r="3948" spans="1:6" ht="15" x14ac:dyDescent="0.25">
      <c r="A3948"/>
      <c r="B3948"/>
      <c r="C3948"/>
      <c r="D3948"/>
      <c r="E3948"/>
      <c r="F3948"/>
    </row>
    <row r="3949" spans="1:6" ht="15" x14ac:dyDescent="0.25">
      <c r="A3949"/>
      <c r="B3949"/>
      <c r="C3949"/>
      <c r="D3949"/>
      <c r="E3949"/>
      <c r="F3949"/>
    </row>
    <row r="3950" spans="1:6" ht="15" x14ac:dyDescent="0.25">
      <c r="A3950"/>
      <c r="B3950"/>
      <c r="C3950"/>
      <c r="D3950"/>
      <c r="E3950"/>
      <c r="F3950"/>
    </row>
    <row r="3951" spans="1:6" ht="15" x14ac:dyDescent="0.25">
      <c r="A3951"/>
      <c r="B3951"/>
      <c r="C3951"/>
      <c r="D3951"/>
      <c r="E3951"/>
      <c r="F3951"/>
    </row>
    <row r="3952" spans="1:6" ht="15" x14ac:dyDescent="0.25">
      <c r="A3952"/>
      <c r="B3952"/>
      <c r="C3952"/>
      <c r="D3952"/>
      <c r="E3952"/>
      <c r="F3952"/>
    </row>
    <row r="3953" spans="1:6" ht="15" x14ac:dyDescent="0.25">
      <c r="A3953"/>
      <c r="B3953"/>
      <c r="C3953"/>
      <c r="D3953"/>
      <c r="E3953"/>
      <c r="F3953"/>
    </row>
    <row r="3954" spans="1:6" ht="15" x14ac:dyDescent="0.25">
      <c r="A3954"/>
      <c r="B3954"/>
      <c r="C3954"/>
      <c r="D3954"/>
      <c r="E3954"/>
      <c r="F3954"/>
    </row>
    <row r="3955" spans="1:6" ht="15" x14ac:dyDescent="0.25">
      <c r="A3955"/>
      <c r="B3955"/>
      <c r="C3955"/>
      <c r="D3955"/>
      <c r="E3955"/>
      <c r="F3955"/>
    </row>
    <row r="3956" spans="1:6" ht="15" x14ac:dyDescent="0.25">
      <c r="A3956"/>
      <c r="B3956"/>
      <c r="C3956"/>
      <c r="D3956"/>
      <c r="E3956"/>
      <c r="F3956"/>
    </row>
    <row r="3957" spans="1:6" ht="15" x14ac:dyDescent="0.25">
      <c r="A3957"/>
      <c r="B3957"/>
      <c r="C3957"/>
      <c r="D3957"/>
      <c r="E3957"/>
      <c r="F3957"/>
    </row>
    <row r="3958" spans="1:6" ht="15" x14ac:dyDescent="0.25">
      <c r="A3958"/>
      <c r="B3958"/>
      <c r="C3958"/>
      <c r="D3958"/>
      <c r="E3958"/>
      <c r="F3958"/>
    </row>
    <row r="3959" spans="1:6" ht="15" x14ac:dyDescent="0.25">
      <c r="A3959"/>
      <c r="B3959"/>
      <c r="C3959"/>
      <c r="D3959"/>
      <c r="E3959"/>
      <c r="F3959"/>
    </row>
    <row r="3960" spans="1:6" ht="15" x14ac:dyDescent="0.25">
      <c r="A3960"/>
      <c r="B3960"/>
      <c r="C3960"/>
      <c r="D3960"/>
      <c r="E3960"/>
      <c r="F3960"/>
    </row>
    <row r="3961" spans="1:6" ht="15" x14ac:dyDescent="0.25">
      <c r="A3961"/>
      <c r="B3961"/>
      <c r="C3961"/>
      <c r="D3961"/>
      <c r="E3961"/>
      <c r="F3961"/>
    </row>
    <row r="3962" spans="1:6" ht="15" x14ac:dyDescent="0.25">
      <c r="A3962"/>
      <c r="B3962"/>
      <c r="C3962"/>
      <c r="D3962"/>
      <c r="E3962"/>
      <c r="F3962"/>
    </row>
    <row r="3963" spans="1:6" ht="15" x14ac:dyDescent="0.25">
      <c r="A3963"/>
      <c r="B3963"/>
      <c r="C3963"/>
      <c r="D3963"/>
      <c r="E3963"/>
      <c r="F3963"/>
    </row>
    <row r="3964" spans="1:6" ht="15" x14ac:dyDescent="0.25">
      <c r="A3964"/>
      <c r="B3964"/>
      <c r="C3964"/>
      <c r="D3964"/>
      <c r="E3964"/>
      <c r="F3964"/>
    </row>
    <row r="3965" spans="1:6" ht="15" x14ac:dyDescent="0.25">
      <c r="A3965"/>
      <c r="B3965"/>
      <c r="C3965"/>
      <c r="D3965"/>
      <c r="E3965"/>
      <c r="F3965"/>
    </row>
    <row r="3966" spans="1:6" ht="15" x14ac:dyDescent="0.25">
      <c r="A3966"/>
      <c r="B3966"/>
      <c r="C3966"/>
      <c r="D3966"/>
      <c r="E3966"/>
      <c r="F3966"/>
    </row>
    <row r="3967" spans="1:6" ht="15" x14ac:dyDescent="0.25">
      <c r="A3967"/>
      <c r="B3967"/>
      <c r="C3967"/>
      <c r="D3967"/>
      <c r="E3967"/>
      <c r="F3967"/>
    </row>
    <row r="3968" spans="1:6" ht="15" x14ac:dyDescent="0.25">
      <c r="A3968"/>
      <c r="B3968"/>
      <c r="C3968"/>
      <c r="D3968"/>
      <c r="E3968"/>
      <c r="F3968"/>
    </row>
    <row r="3969" spans="1:6" ht="15" x14ac:dyDescent="0.25">
      <c r="A3969"/>
      <c r="B3969"/>
      <c r="C3969"/>
      <c r="D3969"/>
      <c r="E3969"/>
      <c r="F3969"/>
    </row>
    <row r="3970" spans="1:6" ht="15" x14ac:dyDescent="0.25">
      <c r="A3970"/>
      <c r="B3970"/>
      <c r="C3970"/>
      <c r="D3970"/>
      <c r="E3970"/>
      <c r="F3970"/>
    </row>
    <row r="3971" spans="1:6" ht="15" x14ac:dyDescent="0.25">
      <c r="A3971"/>
      <c r="B3971"/>
      <c r="C3971"/>
      <c r="D3971"/>
      <c r="E3971"/>
      <c r="F3971"/>
    </row>
    <row r="3972" spans="1:6" ht="15" x14ac:dyDescent="0.25">
      <c r="A3972"/>
      <c r="B3972"/>
      <c r="C3972"/>
      <c r="D3972"/>
      <c r="E3972"/>
      <c r="F3972"/>
    </row>
    <row r="3973" spans="1:6" ht="15" x14ac:dyDescent="0.25">
      <c r="A3973"/>
      <c r="B3973"/>
      <c r="C3973"/>
      <c r="D3973"/>
      <c r="E3973"/>
      <c r="F3973"/>
    </row>
    <row r="3974" spans="1:6" ht="15" x14ac:dyDescent="0.25">
      <c r="A3974"/>
      <c r="B3974"/>
      <c r="C3974"/>
      <c r="D3974"/>
      <c r="E3974"/>
      <c r="F3974"/>
    </row>
    <row r="3975" spans="1:6" ht="15" x14ac:dyDescent="0.25">
      <c r="A3975"/>
      <c r="B3975"/>
      <c r="C3975"/>
      <c r="D3975"/>
      <c r="E3975"/>
      <c r="F3975"/>
    </row>
    <row r="3976" spans="1:6" ht="15" x14ac:dyDescent="0.25">
      <c r="A3976"/>
      <c r="B3976"/>
      <c r="C3976"/>
      <c r="D3976"/>
      <c r="E3976"/>
      <c r="F3976"/>
    </row>
    <row r="3977" spans="1:6" ht="15" x14ac:dyDescent="0.25">
      <c r="A3977"/>
      <c r="B3977"/>
      <c r="C3977"/>
      <c r="D3977"/>
      <c r="E3977"/>
      <c r="F3977"/>
    </row>
    <row r="3978" spans="1:6" ht="15" x14ac:dyDescent="0.25">
      <c r="A3978"/>
      <c r="B3978"/>
      <c r="C3978"/>
      <c r="D3978"/>
      <c r="E3978"/>
      <c r="F3978"/>
    </row>
    <row r="3979" spans="1:6" ht="15" x14ac:dyDescent="0.25">
      <c r="A3979"/>
      <c r="B3979"/>
      <c r="C3979"/>
      <c r="D3979"/>
      <c r="E3979"/>
      <c r="F3979"/>
    </row>
    <row r="3980" spans="1:6" ht="15" x14ac:dyDescent="0.25">
      <c r="A3980"/>
      <c r="B3980"/>
      <c r="C3980"/>
      <c r="D3980"/>
      <c r="E3980"/>
      <c r="F3980"/>
    </row>
    <row r="3981" spans="1:6" ht="15" x14ac:dyDescent="0.25">
      <c r="A3981"/>
      <c r="B3981"/>
      <c r="C3981"/>
      <c r="D3981"/>
      <c r="E3981"/>
      <c r="F3981"/>
    </row>
    <row r="3982" spans="1:6" ht="15" x14ac:dyDescent="0.25">
      <c r="A3982"/>
      <c r="B3982"/>
      <c r="C3982"/>
      <c r="D3982"/>
      <c r="E3982"/>
      <c r="F3982"/>
    </row>
    <row r="3983" spans="1:6" ht="15" x14ac:dyDescent="0.25">
      <c r="A3983"/>
      <c r="B3983"/>
      <c r="C3983"/>
      <c r="D3983"/>
      <c r="E3983"/>
      <c r="F3983"/>
    </row>
    <row r="3984" spans="1:6" ht="15" x14ac:dyDescent="0.25">
      <c r="A3984"/>
      <c r="B3984"/>
      <c r="C3984"/>
      <c r="D3984"/>
      <c r="E3984"/>
      <c r="F3984"/>
    </row>
    <row r="3985" spans="1:6" ht="15" x14ac:dyDescent="0.25">
      <c r="A3985"/>
      <c r="B3985"/>
      <c r="C3985"/>
      <c r="D3985"/>
      <c r="E3985"/>
      <c r="F3985"/>
    </row>
    <row r="3986" spans="1:6" ht="15" x14ac:dyDescent="0.25">
      <c r="A3986"/>
      <c r="B3986"/>
      <c r="C3986"/>
      <c r="D3986"/>
      <c r="E3986"/>
      <c r="F3986"/>
    </row>
    <row r="3987" spans="1:6" ht="15" x14ac:dyDescent="0.25">
      <c r="A3987"/>
      <c r="B3987"/>
      <c r="C3987"/>
      <c r="D3987"/>
      <c r="E3987"/>
      <c r="F3987"/>
    </row>
    <row r="3988" spans="1:6" ht="15" x14ac:dyDescent="0.25">
      <c r="A3988"/>
      <c r="B3988"/>
      <c r="C3988"/>
      <c r="D3988"/>
      <c r="E3988"/>
      <c r="F3988"/>
    </row>
    <row r="3989" spans="1:6" ht="15" x14ac:dyDescent="0.25">
      <c r="A3989"/>
      <c r="B3989"/>
      <c r="C3989"/>
      <c r="D3989"/>
      <c r="E3989"/>
      <c r="F3989"/>
    </row>
    <row r="3990" spans="1:6" ht="15" x14ac:dyDescent="0.25">
      <c r="A3990"/>
      <c r="B3990"/>
      <c r="C3990"/>
      <c r="D3990"/>
      <c r="E3990"/>
      <c r="F3990"/>
    </row>
    <row r="3991" spans="1:6" ht="15" x14ac:dyDescent="0.25">
      <c r="A3991"/>
      <c r="B3991"/>
      <c r="C3991"/>
      <c r="D3991"/>
      <c r="E3991"/>
      <c r="F3991"/>
    </row>
    <row r="3992" spans="1:6" ht="15" x14ac:dyDescent="0.25">
      <c r="A3992"/>
      <c r="B3992"/>
      <c r="C3992"/>
      <c r="D3992"/>
      <c r="E3992"/>
      <c r="F3992"/>
    </row>
    <row r="3993" spans="1:6" ht="15" x14ac:dyDescent="0.25">
      <c r="A3993"/>
      <c r="B3993"/>
      <c r="C3993"/>
      <c r="D3993"/>
      <c r="E3993"/>
      <c r="F3993"/>
    </row>
    <row r="3994" spans="1:6" ht="15" x14ac:dyDescent="0.25">
      <c r="A3994"/>
      <c r="B3994"/>
      <c r="C3994"/>
      <c r="D3994"/>
      <c r="E3994"/>
      <c r="F3994"/>
    </row>
    <row r="3995" spans="1:6" ht="15" x14ac:dyDescent="0.25">
      <c r="A3995"/>
      <c r="B3995"/>
      <c r="C3995"/>
      <c r="D3995"/>
      <c r="E3995"/>
      <c r="F3995"/>
    </row>
    <row r="3996" spans="1:6" ht="15" x14ac:dyDescent="0.25">
      <c r="A3996"/>
      <c r="B3996"/>
      <c r="C3996"/>
      <c r="D3996"/>
      <c r="E3996"/>
      <c r="F3996"/>
    </row>
    <row r="3997" spans="1:6" ht="15" x14ac:dyDescent="0.25">
      <c r="A3997"/>
      <c r="B3997"/>
      <c r="C3997"/>
      <c r="D3997"/>
      <c r="E3997"/>
      <c r="F3997"/>
    </row>
    <row r="3998" spans="1:6" ht="15" x14ac:dyDescent="0.25">
      <c r="A3998"/>
      <c r="B3998"/>
      <c r="C3998"/>
      <c r="D3998"/>
      <c r="E3998"/>
      <c r="F3998"/>
    </row>
    <row r="3999" spans="1:6" ht="15" x14ac:dyDescent="0.25">
      <c r="A3999"/>
      <c r="B3999"/>
      <c r="C3999"/>
      <c r="D3999"/>
      <c r="E3999"/>
      <c r="F3999"/>
    </row>
    <row r="4000" spans="1:6" ht="15" x14ac:dyDescent="0.25">
      <c r="A4000"/>
      <c r="B4000"/>
      <c r="C4000"/>
      <c r="D4000"/>
      <c r="E4000"/>
      <c r="F4000"/>
    </row>
    <row r="4001" spans="1:6" ht="15" x14ac:dyDescent="0.25">
      <c r="A4001"/>
      <c r="B4001"/>
      <c r="C4001"/>
      <c r="D4001"/>
      <c r="E4001"/>
      <c r="F4001"/>
    </row>
    <row r="4002" spans="1:6" ht="15" x14ac:dyDescent="0.25">
      <c r="A4002"/>
      <c r="B4002"/>
      <c r="C4002"/>
      <c r="D4002"/>
      <c r="E4002"/>
      <c r="F4002"/>
    </row>
    <row r="4003" spans="1:6" ht="15" x14ac:dyDescent="0.25">
      <c r="A4003"/>
      <c r="B4003"/>
      <c r="C4003"/>
      <c r="D4003"/>
      <c r="E4003"/>
      <c r="F4003"/>
    </row>
    <row r="4004" spans="1:6" ht="15" x14ac:dyDescent="0.25">
      <c r="A4004"/>
      <c r="B4004"/>
      <c r="C4004"/>
      <c r="D4004"/>
      <c r="E4004"/>
      <c r="F4004"/>
    </row>
    <row r="4005" spans="1:6" ht="15" x14ac:dyDescent="0.25">
      <c r="A4005"/>
      <c r="B4005"/>
      <c r="C4005"/>
      <c r="D4005"/>
      <c r="E4005"/>
      <c r="F4005"/>
    </row>
    <row r="4006" spans="1:6" ht="15" x14ac:dyDescent="0.25">
      <c r="A4006"/>
      <c r="B4006"/>
      <c r="C4006"/>
      <c r="D4006"/>
      <c r="E4006"/>
      <c r="F4006"/>
    </row>
    <row r="4007" spans="1:6" ht="15" x14ac:dyDescent="0.25">
      <c r="A4007"/>
      <c r="B4007"/>
      <c r="C4007"/>
      <c r="D4007"/>
      <c r="E4007"/>
      <c r="F4007"/>
    </row>
    <row r="4008" spans="1:6" ht="15" x14ac:dyDescent="0.25">
      <c r="A4008"/>
      <c r="B4008"/>
      <c r="C4008"/>
      <c r="D4008"/>
      <c r="E4008"/>
      <c r="F4008"/>
    </row>
    <row r="4009" spans="1:6" ht="15" x14ac:dyDescent="0.25">
      <c r="A4009"/>
      <c r="B4009"/>
      <c r="C4009"/>
      <c r="D4009"/>
      <c r="E4009"/>
      <c r="F4009"/>
    </row>
    <row r="4010" spans="1:6" ht="15" x14ac:dyDescent="0.25">
      <c r="A4010"/>
      <c r="B4010"/>
      <c r="C4010"/>
      <c r="D4010"/>
      <c r="E4010"/>
      <c r="F4010"/>
    </row>
    <row r="4011" spans="1:6" ht="15" x14ac:dyDescent="0.25">
      <c r="A4011"/>
      <c r="B4011"/>
      <c r="C4011"/>
      <c r="D4011"/>
      <c r="E4011"/>
      <c r="F4011"/>
    </row>
    <row r="4012" spans="1:6" ht="15" x14ac:dyDescent="0.25">
      <c r="A4012"/>
      <c r="B4012"/>
      <c r="C4012"/>
      <c r="D4012"/>
      <c r="E4012"/>
      <c r="F4012"/>
    </row>
    <row r="4013" spans="1:6" ht="15" x14ac:dyDescent="0.25">
      <c r="A4013"/>
      <c r="B4013"/>
      <c r="C4013"/>
      <c r="D4013"/>
      <c r="E4013"/>
      <c r="F4013"/>
    </row>
    <row r="4014" spans="1:6" ht="15" x14ac:dyDescent="0.25">
      <c r="A4014"/>
      <c r="B4014"/>
      <c r="C4014"/>
      <c r="D4014"/>
      <c r="E4014"/>
      <c r="F4014"/>
    </row>
    <row r="4015" spans="1:6" ht="15" x14ac:dyDescent="0.25">
      <c r="A4015"/>
      <c r="B4015"/>
      <c r="C4015"/>
      <c r="D4015"/>
      <c r="E4015"/>
      <c r="F4015"/>
    </row>
    <row r="4016" spans="1:6" ht="15" x14ac:dyDescent="0.25">
      <c r="A4016"/>
      <c r="B4016"/>
      <c r="C4016"/>
      <c r="D4016"/>
      <c r="E4016"/>
      <c r="F4016"/>
    </row>
    <row r="4017" spans="1:6" ht="15" x14ac:dyDescent="0.25">
      <c r="A4017"/>
      <c r="B4017"/>
      <c r="C4017"/>
      <c r="D4017"/>
      <c r="E4017"/>
      <c r="F4017"/>
    </row>
    <row r="4018" spans="1:6" ht="15" x14ac:dyDescent="0.25">
      <c r="A4018"/>
      <c r="B4018"/>
      <c r="C4018"/>
      <c r="D4018"/>
      <c r="E4018"/>
      <c r="F4018"/>
    </row>
    <row r="4019" spans="1:6" ht="15" x14ac:dyDescent="0.25">
      <c r="A4019"/>
      <c r="B4019"/>
      <c r="C4019"/>
      <c r="D4019"/>
      <c r="E4019"/>
      <c r="F4019"/>
    </row>
    <row r="4020" spans="1:6" ht="15" x14ac:dyDescent="0.25">
      <c r="A4020"/>
      <c r="B4020"/>
      <c r="C4020"/>
      <c r="D4020"/>
      <c r="E4020"/>
      <c r="F4020"/>
    </row>
    <row r="4021" spans="1:6" ht="15" x14ac:dyDescent="0.25">
      <c r="A4021"/>
      <c r="B4021"/>
      <c r="C4021"/>
      <c r="D4021"/>
      <c r="E4021"/>
      <c r="F4021"/>
    </row>
    <row r="4022" spans="1:6" ht="15" x14ac:dyDescent="0.25">
      <c r="A4022"/>
      <c r="B4022"/>
      <c r="C4022"/>
      <c r="D4022"/>
      <c r="E4022"/>
      <c r="F4022"/>
    </row>
    <row r="4023" spans="1:6" ht="15" x14ac:dyDescent="0.25">
      <c r="A4023"/>
      <c r="B4023"/>
      <c r="C4023"/>
      <c r="D4023"/>
      <c r="E4023"/>
      <c r="F4023"/>
    </row>
    <row r="4024" spans="1:6" ht="15" x14ac:dyDescent="0.25">
      <c r="A4024"/>
      <c r="B4024"/>
      <c r="C4024"/>
      <c r="D4024"/>
      <c r="E4024"/>
      <c r="F4024"/>
    </row>
    <row r="4025" spans="1:6" ht="15" x14ac:dyDescent="0.25">
      <c r="A4025"/>
      <c r="B4025"/>
      <c r="C4025"/>
      <c r="D4025"/>
      <c r="E4025"/>
      <c r="F4025"/>
    </row>
    <row r="4026" spans="1:6" ht="15" x14ac:dyDescent="0.25">
      <c r="A4026"/>
      <c r="B4026"/>
      <c r="C4026"/>
      <c r="D4026"/>
      <c r="E4026"/>
      <c r="F4026"/>
    </row>
    <row r="4027" spans="1:6" ht="15" x14ac:dyDescent="0.25">
      <c r="A4027"/>
      <c r="B4027"/>
      <c r="C4027"/>
      <c r="D4027"/>
      <c r="E4027"/>
      <c r="F4027"/>
    </row>
    <row r="4028" spans="1:6" ht="15" x14ac:dyDescent="0.25">
      <c r="A4028"/>
      <c r="B4028"/>
      <c r="C4028"/>
      <c r="D4028"/>
      <c r="E4028"/>
      <c r="F4028"/>
    </row>
    <row r="4029" spans="1:6" ht="15" x14ac:dyDescent="0.25">
      <c r="A4029"/>
      <c r="B4029"/>
      <c r="C4029"/>
      <c r="D4029"/>
      <c r="E4029"/>
      <c r="F4029"/>
    </row>
    <row r="4030" spans="1:6" ht="15" x14ac:dyDescent="0.25">
      <c r="A4030"/>
      <c r="B4030"/>
      <c r="C4030"/>
      <c r="D4030"/>
      <c r="E4030"/>
      <c r="F4030"/>
    </row>
    <row r="4031" spans="1:6" ht="15" x14ac:dyDescent="0.25">
      <c r="A4031"/>
      <c r="B4031"/>
      <c r="C4031"/>
      <c r="D4031"/>
      <c r="E4031"/>
      <c r="F4031"/>
    </row>
    <row r="4032" spans="1:6" ht="15" x14ac:dyDescent="0.25">
      <c r="A4032"/>
      <c r="B4032"/>
      <c r="C4032"/>
      <c r="D4032"/>
      <c r="E4032"/>
      <c r="F4032"/>
    </row>
    <row r="4033" spans="1:6" ht="15" x14ac:dyDescent="0.25">
      <c r="A4033"/>
      <c r="B4033"/>
      <c r="C4033"/>
      <c r="D4033"/>
      <c r="E4033"/>
      <c r="F4033"/>
    </row>
    <row r="4034" spans="1:6" ht="15" x14ac:dyDescent="0.25">
      <c r="A4034"/>
      <c r="B4034"/>
      <c r="C4034"/>
      <c r="D4034"/>
      <c r="E4034"/>
      <c r="F4034"/>
    </row>
    <row r="4035" spans="1:6" ht="15" x14ac:dyDescent="0.25">
      <c r="A4035"/>
      <c r="B4035"/>
      <c r="C4035"/>
      <c r="D4035"/>
      <c r="E4035"/>
      <c r="F4035"/>
    </row>
    <row r="4036" spans="1:6" ht="15" x14ac:dyDescent="0.25">
      <c r="A4036"/>
      <c r="B4036"/>
      <c r="C4036"/>
      <c r="D4036"/>
      <c r="E4036"/>
      <c r="F4036"/>
    </row>
    <row r="4037" spans="1:6" ht="15" x14ac:dyDescent="0.25">
      <c r="A4037"/>
      <c r="B4037"/>
      <c r="C4037"/>
      <c r="D4037"/>
      <c r="E4037"/>
      <c r="F4037"/>
    </row>
    <row r="4038" spans="1:6" ht="15" x14ac:dyDescent="0.25">
      <c r="A4038"/>
      <c r="B4038"/>
      <c r="C4038"/>
      <c r="D4038"/>
      <c r="E4038"/>
      <c r="F4038"/>
    </row>
    <row r="4039" spans="1:6" ht="15" x14ac:dyDescent="0.25">
      <c r="A4039"/>
      <c r="B4039"/>
      <c r="C4039"/>
      <c r="D4039"/>
      <c r="E4039"/>
      <c r="F4039"/>
    </row>
    <row r="4040" spans="1:6" ht="15" x14ac:dyDescent="0.25">
      <c r="A4040"/>
      <c r="B4040"/>
      <c r="C4040"/>
      <c r="D4040"/>
      <c r="E4040"/>
      <c r="F4040"/>
    </row>
    <row r="4041" spans="1:6" ht="15" x14ac:dyDescent="0.25">
      <c r="A4041"/>
      <c r="B4041"/>
      <c r="C4041"/>
      <c r="D4041"/>
      <c r="E4041"/>
      <c r="F4041"/>
    </row>
    <row r="4042" spans="1:6" ht="15" x14ac:dyDescent="0.25">
      <c r="A4042"/>
      <c r="B4042"/>
      <c r="C4042"/>
      <c r="D4042"/>
      <c r="E4042"/>
      <c r="F4042"/>
    </row>
    <row r="4043" spans="1:6" ht="15" x14ac:dyDescent="0.25">
      <c r="A4043"/>
      <c r="B4043"/>
      <c r="C4043"/>
      <c r="D4043"/>
      <c r="E4043"/>
      <c r="F4043"/>
    </row>
    <row r="4044" spans="1:6" ht="15" x14ac:dyDescent="0.25">
      <c r="A4044"/>
      <c r="B4044"/>
      <c r="C4044"/>
      <c r="D4044"/>
      <c r="E4044"/>
      <c r="F4044"/>
    </row>
    <row r="4045" spans="1:6" ht="15" x14ac:dyDescent="0.25">
      <c r="A4045"/>
      <c r="B4045"/>
      <c r="C4045"/>
      <c r="D4045"/>
      <c r="E4045"/>
      <c r="F4045"/>
    </row>
    <row r="4046" spans="1:6" ht="15" x14ac:dyDescent="0.25">
      <c r="A4046"/>
      <c r="B4046"/>
      <c r="C4046"/>
      <c r="D4046"/>
      <c r="E4046"/>
      <c r="F4046"/>
    </row>
    <row r="4047" spans="1:6" ht="15" x14ac:dyDescent="0.25">
      <c r="A4047"/>
      <c r="B4047"/>
      <c r="C4047"/>
      <c r="D4047"/>
      <c r="E4047"/>
      <c r="F4047"/>
    </row>
    <row r="4048" spans="1:6" ht="15" x14ac:dyDescent="0.25">
      <c r="A4048"/>
      <c r="B4048"/>
      <c r="C4048"/>
      <c r="D4048"/>
      <c r="E4048"/>
      <c r="F4048"/>
    </row>
    <row r="4049" spans="1:6" ht="15" x14ac:dyDescent="0.25">
      <c r="A4049"/>
      <c r="B4049"/>
      <c r="C4049"/>
      <c r="D4049"/>
      <c r="E4049"/>
      <c r="F4049"/>
    </row>
    <row r="4050" spans="1:6" ht="15" x14ac:dyDescent="0.25">
      <c r="A4050"/>
      <c r="B4050"/>
      <c r="C4050"/>
      <c r="D4050"/>
      <c r="E4050"/>
      <c r="F4050"/>
    </row>
    <row r="4051" spans="1:6" ht="15" x14ac:dyDescent="0.25">
      <c r="A4051"/>
      <c r="B4051"/>
      <c r="C4051"/>
      <c r="D4051"/>
      <c r="E4051"/>
      <c r="F4051"/>
    </row>
    <row r="4052" spans="1:6" ht="15" x14ac:dyDescent="0.25">
      <c r="A4052"/>
      <c r="B4052"/>
      <c r="C4052"/>
      <c r="D4052"/>
      <c r="E4052"/>
      <c r="F4052"/>
    </row>
    <row r="4053" spans="1:6" ht="15" x14ac:dyDescent="0.25">
      <c r="A4053"/>
      <c r="B4053"/>
      <c r="C4053"/>
      <c r="D4053"/>
      <c r="E4053"/>
      <c r="F4053"/>
    </row>
    <row r="4054" spans="1:6" ht="15" x14ac:dyDescent="0.25">
      <c r="A4054"/>
      <c r="B4054"/>
      <c r="C4054"/>
      <c r="D4054"/>
      <c r="E4054"/>
      <c r="F4054"/>
    </row>
    <row r="4055" spans="1:6" ht="15" x14ac:dyDescent="0.25">
      <c r="A4055"/>
      <c r="B4055"/>
      <c r="C4055"/>
      <c r="D4055"/>
      <c r="E4055"/>
      <c r="F4055"/>
    </row>
    <row r="4056" spans="1:6" ht="15" x14ac:dyDescent="0.25">
      <c r="A4056"/>
      <c r="B4056"/>
      <c r="C4056"/>
      <c r="D4056"/>
      <c r="E4056"/>
      <c r="F4056"/>
    </row>
    <row r="4057" spans="1:6" ht="15" x14ac:dyDescent="0.25">
      <c r="A4057"/>
      <c r="B4057"/>
      <c r="C4057"/>
      <c r="D4057"/>
      <c r="E4057"/>
      <c r="F4057"/>
    </row>
    <row r="4058" spans="1:6" ht="15" x14ac:dyDescent="0.25">
      <c r="A4058"/>
      <c r="B4058"/>
      <c r="C4058"/>
      <c r="D4058"/>
      <c r="E4058"/>
      <c r="F4058"/>
    </row>
    <row r="4059" spans="1:6" ht="15" x14ac:dyDescent="0.25">
      <c r="A4059"/>
      <c r="B4059"/>
      <c r="C4059"/>
      <c r="D4059"/>
      <c r="E4059"/>
      <c r="F4059"/>
    </row>
    <row r="4060" spans="1:6" ht="15" x14ac:dyDescent="0.25">
      <c r="A4060"/>
      <c r="B4060"/>
      <c r="C4060"/>
      <c r="D4060"/>
      <c r="E4060"/>
      <c r="F4060"/>
    </row>
    <row r="4061" spans="1:6" ht="15" x14ac:dyDescent="0.25">
      <c r="A4061"/>
      <c r="B4061"/>
      <c r="C4061"/>
      <c r="D4061"/>
      <c r="E4061"/>
      <c r="F4061"/>
    </row>
    <row r="4062" spans="1:6" ht="15" x14ac:dyDescent="0.25">
      <c r="A4062"/>
      <c r="B4062"/>
      <c r="C4062"/>
      <c r="D4062"/>
      <c r="E4062"/>
      <c r="F4062"/>
    </row>
    <row r="4063" spans="1:6" ht="15" x14ac:dyDescent="0.25">
      <c r="A4063"/>
      <c r="B4063"/>
      <c r="C4063"/>
      <c r="D4063"/>
      <c r="E4063"/>
      <c r="F4063"/>
    </row>
    <row r="4064" spans="1:6" ht="15" x14ac:dyDescent="0.25">
      <c r="A4064"/>
      <c r="B4064"/>
      <c r="C4064"/>
      <c r="D4064"/>
      <c r="E4064"/>
      <c r="F4064"/>
    </row>
    <row r="4065" spans="1:6" ht="15" x14ac:dyDescent="0.25">
      <c r="A4065"/>
      <c r="B4065"/>
      <c r="C4065"/>
      <c r="D4065"/>
      <c r="E4065"/>
      <c r="F4065"/>
    </row>
    <row r="4066" spans="1:6" ht="15" x14ac:dyDescent="0.25">
      <c r="A4066"/>
      <c r="B4066"/>
      <c r="C4066"/>
      <c r="D4066"/>
      <c r="E4066"/>
      <c r="F4066"/>
    </row>
    <row r="4067" spans="1:6" ht="15" x14ac:dyDescent="0.25">
      <c r="A4067"/>
      <c r="B4067"/>
      <c r="C4067"/>
      <c r="D4067"/>
      <c r="E4067"/>
      <c r="F4067"/>
    </row>
    <row r="4068" spans="1:6" ht="15" x14ac:dyDescent="0.25">
      <c r="A4068"/>
      <c r="B4068"/>
      <c r="C4068"/>
      <c r="D4068"/>
      <c r="E4068"/>
      <c r="F4068"/>
    </row>
    <row r="4069" spans="1:6" ht="15" x14ac:dyDescent="0.25">
      <c r="A4069"/>
      <c r="B4069"/>
      <c r="C4069"/>
      <c r="D4069"/>
      <c r="E4069"/>
      <c r="F4069"/>
    </row>
    <row r="4070" spans="1:6" ht="15" x14ac:dyDescent="0.25">
      <c r="A4070"/>
      <c r="B4070"/>
      <c r="C4070"/>
      <c r="D4070"/>
      <c r="E4070"/>
      <c r="F4070"/>
    </row>
    <row r="4071" spans="1:6" ht="15" x14ac:dyDescent="0.25">
      <c r="A4071"/>
      <c r="B4071"/>
      <c r="C4071"/>
      <c r="D4071"/>
      <c r="E4071"/>
      <c r="F4071"/>
    </row>
    <row r="4072" spans="1:6" ht="15" x14ac:dyDescent="0.25">
      <c r="A4072"/>
      <c r="B4072"/>
      <c r="C4072"/>
      <c r="D4072"/>
      <c r="E4072"/>
      <c r="F4072"/>
    </row>
    <row r="4073" spans="1:6" ht="15" x14ac:dyDescent="0.25">
      <c r="A4073"/>
      <c r="B4073"/>
      <c r="C4073"/>
      <c r="D4073"/>
      <c r="E4073"/>
      <c r="F4073"/>
    </row>
    <row r="4074" spans="1:6" ht="15" x14ac:dyDescent="0.25">
      <c r="A4074"/>
      <c r="B4074"/>
      <c r="C4074"/>
      <c r="D4074"/>
      <c r="E4074"/>
      <c r="F4074"/>
    </row>
    <row r="4075" spans="1:6" ht="15" x14ac:dyDescent="0.25">
      <c r="A4075"/>
      <c r="B4075"/>
      <c r="C4075"/>
      <c r="D4075"/>
      <c r="E4075"/>
      <c r="F4075"/>
    </row>
    <row r="4076" spans="1:6" ht="15" x14ac:dyDescent="0.25">
      <c r="A4076"/>
      <c r="B4076"/>
      <c r="C4076"/>
      <c r="D4076"/>
      <c r="E4076"/>
      <c r="F4076"/>
    </row>
    <row r="4077" spans="1:6" ht="15" x14ac:dyDescent="0.25">
      <c r="A4077"/>
      <c r="B4077"/>
      <c r="C4077"/>
      <c r="D4077"/>
      <c r="E4077"/>
      <c r="F4077"/>
    </row>
    <row r="4078" spans="1:6" ht="15" x14ac:dyDescent="0.25">
      <c r="A4078"/>
      <c r="B4078"/>
      <c r="C4078"/>
      <c r="D4078"/>
      <c r="E4078"/>
      <c r="F4078"/>
    </row>
    <row r="4079" spans="1:6" ht="15" x14ac:dyDescent="0.25">
      <c r="A4079"/>
      <c r="B4079"/>
      <c r="C4079"/>
      <c r="D4079"/>
      <c r="E4079"/>
      <c r="F4079"/>
    </row>
    <row r="4080" spans="1:6" ht="15" x14ac:dyDescent="0.25">
      <c r="A4080"/>
      <c r="B4080"/>
      <c r="C4080"/>
      <c r="D4080"/>
      <c r="E4080"/>
      <c r="F4080"/>
    </row>
    <row r="4081" spans="1:6" ht="15" x14ac:dyDescent="0.25">
      <c r="A4081"/>
      <c r="B4081"/>
      <c r="C4081"/>
      <c r="D4081"/>
      <c r="E4081"/>
      <c r="F4081"/>
    </row>
    <row r="4082" spans="1:6" ht="15" x14ac:dyDescent="0.25">
      <c r="A4082"/>
      <c r="B4082"/>
      <c r="C4082"/>
      <c r="D4082"/>
      <c r="E4082"/>
      <c r="F4082"/>
    </row>
    <row r="4083" spans="1:6" ht="15" x14ac:dyDescent="0.25">
      <c r="A4083"/>
      <c r="B4083"/>
      <c r="C4083"/>
      <c r="D4083"/>
      <c r="E4083"/>
      <c r="F4083"/>
    </row>
    <row r="4084" spans="1:6" ht="15" x14ac:dyDescent="0.25">
      <c r="A4084"/>
      <c r="B4084"/>
      <c r="C4084"/>
      <c r="D4084"/>
      <c r="E4084"/>
      <c r="F4084"/>
    </row>
    <row r="4085" spans="1:6" ht="15" x14ac:dyDescent="0.25">
      <c r="A4085"/>
      <c r="B4085"/>
      <c r="C4085"/>
      <c r="D4085"/>
      <c r="E4085"/>
      <c r="F4085"/>
    </row>
    <row r="4086" spans="1:6" ht="15" x14ac:dyDescent="0.25">
      <c r="A4086"/>
      <c r="B4086"/>
      <c r="C4086"/>
      <c r="D4086"/>
      <c r="E4086"/>
      <c r="F4086"/>
    </row>
    <row r="4087" spans="1:6" ht="15" x14ac:dyDescent="0.25">
      <c r="A4087"/>
      <c r="B4087"/>
      <c r="C4087"/>
      <c r="D4087"/>
      <c r="E4087"/>
      <c r="F4087"/>
    </row>
    <row r="4088" spans="1:6" ht="15" x14ac:dyDescent="0.25">
      <c r="A4088"/>
      <c r="B4088"/>
      <c r="C4088"/>
      <c r="D4088"/>
      <c r="E4088"/>
      <c r="F4088"/>
    </row>
    <row r="4089" spans="1:6" ht="15" x14ac:dyDescent="0.25">
      <c r="A4089"/>
      <c r="B4089"/>
      <c r="C4089"/>
      <c r="D4089"/>
      <c r="E4089"/>
      <c r="F4089"/>
    </row>
    <row r="4090" spans="1:6" ht="15" x14ac:dyDescent="0.25">
      <c r="A4090"/>
      <c r="B4090"/>
      <c r="C4090"/>
      <c r="D4090"/>
      <c r="E4090"/>
      <c r="F4090"/>
    </row>
    <row r="4091" spans="1:6" ht="15" x14ac:dyDescent="0.25">
      <c r="A4091"/>
      <c r="B4091"/>
      <c r="C4091"/>
      <c r="D4091"/>
      <c r="E4091"/>
      <c r="F4091"/>
    </row>
    <row r="4092" spans="1:6" ht="15" x14ac:dyDescent="0.25">
      <c r="A4092"/>
      <c r="B4092"/>
      <c r="C4092"/>
      <c r="D4092"/>
      <c r="E4092"/>
      <c r="F4092"/>
    </row>
    <row r="4093" spans="1:6" ht="15" x14ac:dyDescent="0.25">
      <c r="A4093"/>
      <c r="B4093"/>
      <c r="C4093"/>
      <c r="D4093"/>
      <c r="E4093"/>
      <c r="F4093"/>
    </row>
    <row r="4094" spans="1:6" ht="15" x14ac:dyDescent="0.25">
      <c r="A4094"/>
      <c r="B4094"/>
      <c r="C4094"/>
      <c r="D4094"/>
      <c r="E4094"/>
      <c r="F4094"/>
    </row>
    <row r="4095" spans="1:6" ht="15" x14ac:dyDescent="0.25">
      <c r="A4095"/>
      <c r="B4095"/>
      <c r="C4095"/>
      <c r="D4095"/>
      <c r="E4095"/>
      <c r="F4095"/>
    </row>
    <row r="4096" spans="1:6" ht="15" x14ac:dyDescent="0.25">
      <c r="A4096"/>
      <c r="B4096"/>
      <c r="C4096"/>
      <c r="D4096"/>
      <c r="E4096"/>
      <c r="F4096"/>
    </row>
    <row r="4097" spans="1:6" ht="15" x14ac:dyDescent="0.25">
      <c r="A4097"/>
      <c r="B4097"/>
      <c r="C4097"/>
      <c r="D4097"/>
      <c r="E4097"/>
      <c r="F4097"/>
    </row>
    <row r="4098" spans="1:6" ht="15" x14ac:dyDescent="0.25">
      <c r="A4098"/>
      <c r="B4098"/>
      <c r="C4098"/>
      <c r="D4098"/>
      <c r="E4098"/>
      <c r="F4098"/>
    </row>
    <row r="4099" spans="1:6" ht="15" x14ac:dyDescent="0.25">
      <c r="A4099"/>
      <c r="B4099"/>
      <c r="C4099"/>
      <c r="D4099"/>
      <c r="E4099"/>
      <c r="F4099"/>
    </row>
    <row r="4100" spans="1:6" ht="15" x14ac:dyDescent="0.25">
      <c r="A4100"/>
      <c r="B4100"/>
      <c r="C4100"/>
      <c r="D4100"/>
      <c r="E4100"/>
      <c r="F4100"/>
    </row>
    <row r="4101" spans="1:6" ht="15" x14ac:dyDescent="0.25">
      <c r="A4101"/>
      <c r="B4101"/>
      <c r="C4101"/>
      <c r="D4101"/>
      <c r="E4101"/>
      <c r="F4101"/>
    </row>
    <row r="4102" spans="1:6" ht="15" x14ac:dyDescent="0.25">
      <c r="A4102"/>
      <c r="B4102"/>
      <c r="C4102"/>
      <c r="D4102"/>
      <c r="E4102"/>
      <c r="F4102"/>
    </row>
    <row r="4103" spans="1:6" ht="15" x14ac:dyDescent="0.25">
      <c r="A4103"/>
      <c r="B4103"/>
      <c r="C4103"/>
      <c r="D4103"/>
      <c r="E4103"/>
      <c r="F4103"/>
    </row>
    <row r="4104" spans="1:6" ht="15" x14ac:dyDescent="0.25">
      <c r="A4104"/>
      <c r="B4104"/>
      <c r="C4104"/>
      <c r="D4104"/>
      <c r="E4104"/>
      <c r="F4104"/>
    </row>
    <row r="4105" spans="1:6" ht="15" x14ac:dyDescent="0.25">
      <c r="A4105"/>
      <c r="B4105"/>
      <c r="C4105"/>
      <c r="D4105"/>
      <c r="E4105"/>
      <c r="F4105"/>
    </row>
    <row r="4106" spans="1:6" ht="15" x14ac:dyDescent="0.25">
      <c r="A4106"/>
      <c r="B4106"/>
      <c r="C4106"/>
      <c r="D4106"/>
      <c r="E4106"/>
      <c r="F4106"/>
    </row>
    <row r="4107" spans="1:6" ht="15" x14ac:dyDescent="0.25">
      <c r="A4107"/>
      <c r="B4107"/>
      <c r="C4107"/>
      <c r="D4107"/>
      <c r="E4107"/>
      <c r="F4107"/>
    </row>
    <row r="4108" spans="1:6" ht="15" x14ac:dyDescent="0.25">
      <c r="A4108"/>
      <c r="B4108"/>
      <c r="C4108"/>
      <c r="D4108"/>
      <c r="E4108"/>
      <c r="F4108"/>
    </row>
    <row r="4109" spans="1:6" ht="15" x14ac:dyDescent="0.25">
      <c r="A4109"/>
      <c r="B4109"/>
      <c r="C4109"/>
      <c r="D4109"/>
      <c r="E4109"/>
      <c r="F4109"/>
    </row>
    <row r="4110" spans="1:6" ht="15" x14ac:dyDescent="0.25">
      <c r="A4110"/>
      <c r="B4110"/>
      <c r="C4110"/>
      <c r="D4110"/>
      <c r="E4110"/>
      <c r="F4110"/>
    </row>
    <row r="4111" spans="1:6" ht="15" x14ac:dyDescent="0.25">
      <c r="A4111"/>
      <c r="B4111"/>
      <c r="C4111"/>
      <c r="D4111"/>
      <c r="E4111"/>
      <c r="F4111"/>
    </row>
    <row r="4112" spans="1:6" ht="15" x14ac:dyDescent="0.25">
      <c r="A4112"/>
      <c r="B4112"/>
      <c r="C4112"/>
      <c r="D4112"/>
      <c r="E4112"/>
      <c r="F4112"/>
    </row>
    <row r="4113" spans="1:6" ht="15" x14ac:dyDescent="0.25">
      <c r="A4113"/>
      <c r="B4113"/>
      <c r="C4113"/>
      <c r="D4113"/>
      <c r="E4113"/>
      <c r="F4113"/>
    </row>
    <row r="4114" spans="1:6" ht="15" x14ac:dyDescent="0.25">
      <c r="A4114"/>
      <c r="B4114"/>
      <c r="C4114"/>
      <c r="D4114"/>
      <c r="E4114"/>
      <c r="F4114"/>
    </row>
    <row r="4115" spans="1:6" ht="15" x14ac:dyDescent="0.25">
      <c r="A4115"/>
      <c r="B4115"/>
      <c r="C4115"/>
      <c r="D4115"/>
      <c r="E4115"/>
      <c r="F4115"/>
    </row>
    <row r="4116" spans="1:6" ht="15" x14ac:dyDescent="0.25">
      <c r="A4116"/>
      <c r="B4116"/>
      <c r="C4116"/>
      <c r="D4116"/>
      <c r="E4116"/>
      <c r="F4116"/>
    </row>
    <row r="4117" spans="1:6" ht="15" x14ac:dyDescent="0.25">
      <c r="A4117"/>
      <c r="B4117"/>
      <c r="C4117"/>
      <c r="D4117"/>
      <c r="E4117"/>
      <c r="F4117"/>
    </row>
    <row r="4118" spans="1:6" ht="15" x14ac:dyDescent="0.25">
      <c r="A4118"/>
      <c r="B4118"/>
      <c r="C4118"/>
      <c r="D4118"/>
      <c r="E4118"/>
      <c r="F4118"/>
    </row>
    <row r="4119" spans="1:6" ht="15" x14ac:dyDescent="0.25">
      <c r="A4119"/>
      <c r="B4119"/>
      <c r="C4119"/>
      <c r="D4119"/>
      <c r="E4119"/>
      <c r="F4119"/>
    </row>
    <row r="4120" spans="1:6" ht="15" x14ac:dyDescent="0.25">
      <c r="A4120"/>
      <c r="B4120"/>
      <c r="C4120"/>
      <c r="D4120"/>
      <c r="E4120"/>
      <c r="F4120"/>
    </row>
    <row r="4121" spans="1:6" ht="15" x14ac:dyDescent="0.25">
      <c r="A4121"/>
      <c r="B4121"/>
      <c r="C4121"/>
      <c r="D4121"/>
      <c r="E4121"/>
      <c r="F4121"/>
    </row>
    <row r="4122" spans="1:6" ht="15" x14ac:dyDescent="0.25">
      <c r="A4122"/>
      <c r="B4122"/>
      <c r="C4122"/>
      <c r="D4122"/>
      <c r="E4122"/>
      <c r="F4122"/>
    </row>
    <row r="4123" spans="1:6" ht="15" x14ac:dyDescent="0.25">
      <c r="A4123"/>
      <c r="B4123"/>
      <c r="C4123"/>
      <c r="D4123"/>
      <c r="E4123"/>
      <c r="F4123"/>
    </row>
    <row r="4124" spans="1:6" ht="15" x14ac:dyDescent="0.25">
      <c r="A4124"/>
      <c r="B4124"/>
      <c r="C4124"/>
      <c r="D4124"/>
      <c r="E4124"/>
      <c r="F4124"/>
    </row>
    <row r="4125" spans="1:6" ht="15" x14ac:dyDescent="0.25">
      <c r="A4125"/>
      <c r="B4125"/>
      <c r="C4125"/>
      <c r="D4125"/>
      <c r="E4125"/>
      <c r="F4125"/>
    </row>
    <row r="4126" spans="1:6" ht="15" x14ac:dyDescent="0.25">
      <c r="A4126"/>
      <c r="B4126"/>
      <c r="C4126"/>
      <c r="D4126"/>
      <c r="E4126"/>
      <c r="F4126"/>
    </row>
    <row r="4127" spans="1:6" ht="15" x14ac:dyDescent="0.25">
      <c r="A4127"/>
      <c r="B4127"/>
      <c r="C4127"/>
      <c r="D4127"/>
      <c r="E4127"/>
      <c r="F4127"/>
    </row>
    <row r="4128" spans="1:6" ht="15" x14ac:dyDescent="0.25">
      <c r="A4128"/>
      <c r="B4128"/>
      <c r="C4128"/>
      <c r="D4128"/>
      <c r="E4128"/>
      <c r="F4128"/>
    </row>
    <row r="4129" spans="1:6" ht="15" x14ac:dyDescent="0.25">
      <c r="A4129"/>
      <c r="B4129"/>
      <c r="C4129"/>
      <c r="D4129"/>
      <c r="E4129"/>
      <c r="F4129"/>
    </row>
    <row r="4130" spans="1:6" ht="15" x14ac:dyDescent="0.25">
      <c r="A4130"/>
      <c r="B4130"/>
      <c r="C4130"/>
      <c r="D4130"/>
      <c r="E4130"/>
      <c r="F4130"/>
    </row>
    <row r="4131" spans="1:6" ht="15" x14ac:dyDescent="0.25">
      <c r="A4131"/>
      <c r="B4131"/>
      <c r="C4131"/>
      <c r="D4131"/>
      <c r="E4131"/>
      <c r="F4131"/>
    </row>
    <row r="4132" spans="1:6" ht="15" x14ac:dyDescent="0.25">
      <c r="A4132"/>
      <c r="B4132"/>
      <c r="C4132"/>
      <c r="D4132"/>
      <c r="E4132"/>
      <c r="F4132"/>
    </row>
    <row r="4133" spans="1:6" ht="15" x14ac:dyDescent="0.25">
      <c r="A4133"/>
      <c r="B4133"/>
      <c r="C4133"/>
      <c r="D4133"/>
      <c r="E4133"/>
      <c r="F4133"/>
    </row>
    <row r="4134" spans="1:6" ht="15" x14ac:dyDescent="0.25">
      <c r="A4134"/>
      <c r="B4134"/>
      <c r="C4134"/>
      <c r="D4134"/>
      <c r="E4134"/>
      <c r="F4134"/>
    </row>
    <row r="4135" spans="1:6" ht="15" x14ac:dyDescent="0.25">
      <c r="A4135"/>
      <c r="B4135"/>
      <c r="C4135"/>
      <c r="D4135"/>
      <c r="E4135"/>
      <c r="F4135"/>
    </row>
    <row r="4136" spans="1:6" ht="15" x14ac:dyDescent="0.25">
      <c r="A4136"/>
      <c r="B4136"/>
      <c r="C4136"/>
      <c r="D4136"/>
      <c r="E4136"/>
      <c r="F4136"/>
    </row>
    <row r="4137" spans="1:6" ht="15" x14ac:dyDescent="0.25">
      <c r="A4137"/>
      <c r="B4137"/>
      <c r="C4137"/>
      <c r="D4137"/>
      <c r="E4137"/>
      <c r="F4137"/>
    </row>
    <row r="4138" spans="1:6" ht="15" x14ac:dyDescent="0.25">
      <c r="A4138"/>
      <c r="B4138"/>
      <c r="C4138"/>
      <c r="D4138"/>
      <c r="E4138"/>
      <c r="F4138"/>
    </row>
    <row r="4139" spans="1:6" ht="15" x14ac:dyDescent="0.25">
      <c r="A4139"/>
      <c r="B4139"/>
      <c r="C4139"/>
      <c r="D4139"/>
      <c r="E4139"/>
      <c r="F4139"/>
    </row>
    <row r="4140" spans="1:6" ht="15" x14ac:dyDescent="0.25">
      <c r="A4140"/>
      <c r="B4140"/>
      <c r="C4140"/>
      <c r="D4140"/>
      <c r="E4140"/>
      <c r="F4140"/>
    </row>
    <row r="4141" spans="1:6" ht="15" x14ac:dyDescent="0.25">
      <c r="A4141"/>
      <c r="B4141"/>
      <c r="C4141"/>
      <c r="D4141"/>
      <c r="E4141"/>
      <c r="F4141"/>
    </row>
    <row r="4142" spans="1:6" ht="15" x14ac:dyDescent="0.25">
      <c r="A4142"/>
      <c r="B4142"/>
      <c r="C4142"/>
      <c r="D4142"/>
      <c r="E4142"/>
      <c r="F4142"/>
    </row>
    <row r="4143" spans="1:6" ht="15" x14ac:dyDescent="0.25">
      <c r="A4143"/>
      <c r="B4143"/>
      <c r="C4143"/>
      <c r="D4143"/>
      <c r="E4143"/>
      <c r="F4143"/>
    </row>
    <row r="4144" spans="1:6" ht="15" x14ac:dyDescent="0.25">
      <c r="A4144"/>
      <c r="B4144"/>
      <c r="C4144"/>
      <c r="D4144"/>
      <c r="E4144"/>
      <c r="F4144"/>
    </row>
    <row r="4145" spans="1:6" ht="15" x14ac:dyDescent="0.25">
      <c r="A4145"/>
      <c r="B4145"/>
      <c r="C4145"/>
      <c r="D4145"/>
      <c r="E4145"/>
      <c r="F4145"/>
    </row>
    <row r="4146" spans="1:6" ht="15" x14ac:dyDescent="0.25">
      <c r="A4146"/>
      <c r="B4146"/>
      <c r="C4146"/>
      <c r="D4146"/>
      <c r="E4146"/>
      <c r="F4146"/>
    </row>
    <row r="4147" spans="1:6" ht="15" x14ac:dyDescent="0.25">
      <c r="A4147"/>
      <c r="B4147"/>
      <c r="C4147"/>
      <c r="D4147"/>
      <c r="E4147"/>
      <c r="F4147"/>
    </row>
    <row r="4148" spans="1:6" ht="15" x14ac:dyDescent="0.25">
      <c r="A4148"/>
      <c r="B4148"/>
      <c r="C4148"/>
      <c r="D4148"/>
      <c r="E4148"/>
      <c r="F4148"/>
    </row>
    <row r="4149" spans="1:6" ht="15" x14ac:dyDescent="0.25">
      <c r="A4149"/>
      <c r="B4149"/>
      <c r="C4149"/>
      <c r="D4149"/>
      <c r="E4149"/>
      <c r="F4149"/>
    </row>
    <row r="4150" spans="1:6" ht="15" x14ac:dyDescent="0.25">
      <c r="A4150"/>
      <c r="B4150"/>
      <c r="C4150"/>
      <c r="D4150"/>
      <c r="E4150"/>
      <c r="F4150"/>
    </row>
    <row r="4151" spans="1:6" ht="15" x14ac:dyDescent="0.25">
      <c r="A4151"/>
      <c r="B4151"/>
      <c r="C4151"/>
      <c r="D4151"/>
      <c r="E4151"/>
      <c r="F4151"/>
    </row>
    <row r="4152" spans="1:6" ht="15" x14ac:dyDescent="0.25">
      <c r="A4152"/>
      <c r="B4152"/>
      <c r="C4152"/>
      <c r="D4152"/>
      <c r="E4152"/>
      <c r="F4152"/>
    </row>
    <row r="4153" spans="1:6" ht="15" x14ac:dyDescent="0.25">
      <c r="A4153"/>
      <c r="B4153"/>
      <c r="C4153"/>
      <c r="D4153"/>
      <c r="E4153"/>
      <c r="F4153"/>
    </row>
    <row r="4154" spans="1:6" ht="15" x14ac:dyDescent="0.25">
      <c r="A4154"/>
      <c r="B4154"/>
      <c r="C4154"/>
      <c r="D4154"/>
      <c r="E4154"/>
      <c r="F4154"/>
    </row>
    <row r="4155" spans="1:6" ht="15" x14ac:dyDescent="0.25">
      <c r="A4155"/>
      <c r="B4155"/>
      <c r="C4155"/>
      <c r="D4155"/>
      <c r="E4155"/>
      <c r="F4155"/>
    </row>
    <row r="4156" spans="1:6" ht="15" x14ac:dyDescent="0.25">
      <c r="A4156"/>
      <c r="B4156"/>
      <c r="C4156"/>
      <c r="D4156"/>
      <c r="E4156"/>
      <c r="F4156"/>
    </row>
    <row r="4157" spans="1:6" ht="15" x14ac:dyDescent="0.25">
      <c r="A4157"/>
      <c r="B4157"/>
      <c r="C4157"/>
      <c r="D4157"/>
      <c r="E4157"/>
      <c r="F4157"/>
    </row>
    <row r="4158" spans="1:6" ht="15" x14ac:dyDescent="0.25">
      <c r="A4158"/>
      <c r="B4158"/>
      <c r="C4158"/>
      <c r="D4158"/>
      <c r="E4158"/>
      <c r="F4158"/>
    </row>
    <row r="4159" spans="1:6" ht="15" x14ac:dyDescent="0.25">
      <c r="A4159"/>
      <c r="B4159"/>
      <c r="C4159"/>
      <c r="D4159"/>
      <c r="E4159"/>
      <c r="F4159"/>
    </row>
    <row r="4160" spans="1:6" ht="15" x14ac:dyDescent="0.25">
      <c r="A4160"/>
      <c r="B4160"/>
      <c r="C4160"/>
      <c r="D4160"/>
      <c r="E4160"/>
      <c r="F4160"/>
    </row>
    <row r="4161" spans="1:6" ht="15" x14ac:dyDescent="0.25">
      <c r="A4161"/>
      <c r="B4161"/>
      <c r="C4161"/>
      <c r="D4161"/>
      <c r="E4161"/>
      <c r="F4161"/>
    </row>
    <row r="4162" spans="1:6" ht="15" x14ac:dyDescent="0.25">
      <c r="A4162"/>
      <c r="B4162"/>
      <c r="C4162"/>
      <c r="D4162"/>
      <c r="E4162"/>
      <c r="F4162"/>
    </row>
    <row r="4163" spans="1:6" ht="15" x14ac:dyDescent="0.25">
      <c r="A4163"/>
      <c r="B4163"/>
      <c r="C4163"/>
      <c r="D4163"/>
      <c r="E4163"/>
      <c r="F4163"/>
    </row>
    <row r="4164" spans="1:6" ht="15" x14ac:dyDescent="0.25">
      <c r="A4164"/>
      <c r="B4164"/>
      <c r="C4164"/>
      <c r="D4164"/>
      <c r="E4164"/>
      <c r="F4164"/>
    </row>
    <row r="4165" spans="1:6" ht="15" x14ac:dyDescent="0.25">
      <c r="A4165"/>
      <c r="B4165"/>
      <c r="C4165"/>
      <c r="D4165"/>
      <c r="E4165"/>
      <c r="F4165"/>
    </row>
    <row r="4166" spans="1:6" ht="15" x14ac:dyDescent="0.25">
      <c r="A4166"/>
      <c r="B4166"/>
      <c r="C4166"/>
      <c r="D4166"/>
      <c r="E4166"/>
      <c r="F4166"/>
    </row>
    <row r="4167" spans="1:6" ht="15" x14ac:dyDescent="0.25">
      <c r="A4167"/>
      <c r="B4167"/>
      <c r="C4167"/>
      <c r="D4167"/>
      <c r="E4167"/>
      <c r="F4167"/>
    </row>
    <row r="4168" spans="1:6" ht="15" x14ac:dyDescent="0.25">
      <c r="A4168"/>
      <c r="B4168"/>
      <c r="C4168"/>
      <c r="D4168"/>
      <c r="E4168"/>
      <c r="F4168"/>
    </row>
    <row r="4169" spans="1:6" ht="15" x14ac:dyDescent="0.25">
      <c r="A4169"/>
      <c r="B4169"/>
      <c r="C4169"/>
      <c r="D4169"/>
      <c r="E4169"/>
      <c r="F4169"/>
    </row>
    <row r="4170" spans="1:6" ht="15" x14ac:dyDescent="0.25">
      <c r="A4170"/>
      <c r="B4170"/>
      <c r="C4170"/>
      <c r="D4170"/>
      <c r="E4170"/>
      <c r="F4170"/>
    </row>
    <row r="4171" spans="1:6" ht="15" x14ac:dyDescent="0.25">
      <c r="A4171"/>
      <c r="B4171"/>
      <c r="C4171"/>
      <c r="D4171"/>
      <c r="E4171"/>
      <c r="F4171"/>
    </row>
    <row r="4172" spans="1:6" ht="15" x14ac:dyDescent="0.25">
      <c r="A4172"/>
      <c r="B4172"/>
      <c r="C4172"/>
      <c r="D4172"/>
      <c r="E4172"/>
      <c r="F4172"/>
    </row>
    <row r="4173" spans="1:6" ht="15" x14ac:dyDescent="0.25">
      <c r="A4173"/>
      <c r="B4173"/>
      <c r="C4173"/>
      <c r="D4173"/>
      <c r="E4173"/>
      <c r="F4173"/>
    </row>
    <row r="4174" spans="1:6" ht="15" x14ac:dyDescent="0.25">
      <c r="A4174"/>
      <c r="B4174"/>
      <c r="C4174"/>
      <c r="D4174"/>
      <c r="E4174"/>
      <c r="F4174"/>
    </row>
    <row r="4175" spans="1:6" ht="15" x14ac:dyDescent="0.25">
      <c r="A4175"/>
      <c r="B4175"/>
      <c r="C4175"/>
      <c r="D4175"/>
      <c r="E4175"/>
      <c r="F4175"/>
    </row>
    <row r="4176" spans="1:6" ht="15" x14ac:dyDescent="0.25">
      <c r="A4176"/>
      <c r="B4176"/>
      <c r="C4176"/>
      <c r="D4176"/>
      <c r="E4176"/>
      <c r="F4176"/>
    </row>
    <row r="4177" spans="1:6" ht="15" x14ac:dyDescent="0.25">
      <c r="A4177"/>
      <c r="B4177"/>
      <c r="C4177"/>
      <c r="D4177"/>
      <c r="E4177"/>
      <c r="F4177"/>
    </row>
    <row r="4178" spans="1:6" ht="15" x14ac:dyDescent="0.25">
      <c r="A4178"/>
      <c r="B4178"/>
      <c r="C4178"/>
      <c r="D4178"/>
      <c r="E4178"/>
      <c r="F4178"/>
    </row>
    <row r="4179" spans="1:6" ht="15" x14ac:dyDescent="0.25">
      <c r="A4179"/>
      <c r="B4179"/>
      <c r="C4179"/>
      <c r="D4179"/>
      <c r="E4179"/>
      <c r="F4179"/>
    </row>
    <row r="4180" spans="1:6" ht="15" x14ac:dyDescent="0.25">
      <c r="A4180"/>
      <c r="B4180"/>
      <c r="C4180"/>
      <c r="D4180"/>
      <c r="E4180"/>
      <c r="F4180"/>
    </row>
    <row r="4181" spans="1:6" ht="15" x14ac:dyDescent="0.25">
      <c r="A4181"/>
      <c r="B4181"/>
      <c r="C4181"/>
      <c r="D4181"/>
      <c r="E4181"/>
      <c r="F4181"/>
    </row>
    <row r="4182" spans="1:6" ht="15" x14ac:dyDescent="0.25">
      <c r="A4182"/>
      <c r="B4182"/>
      <c r="C4182"/>
      <c r="D4182"/>
      <c r="E4182"/>
      <c r="F4182"/>
    </row>
    <row r="4183" spans="1:6" ht="15" x14ac:dyDescent="0.25">
      <c r="A4183"/>
      <c r="B4183"/>
      <c r="C4183"/>
      <c r="D4183"/>
      <c r="E4183"/>
      <c r="F4183"/>
    </row>
    <row r="4184" spans="1:6" ht="15" x14ac:dyDescent="0.25">
      <c r="A4184"/>
      <c r="B4184"/>
      <c r="C4184"/>
      <c r="D4184"/>
      <c r="E4184"/>
      <c r="F4184"/>
    </row>
    <row r="4185" spans="1:6" ht="15" x14ac:dyDescent="0.25">
      <c r="A4185"/>
      <c r="B4185"/>
      <c r="C4185"/>
      <c r="D4185"/>
      <c r="E4185"/>
      <c r="F4185"/>
    </row>
    <row r="4186" spans="1:6" ht="15" x14ac:dyDescent="0.25">
      <c r="A4186"/>
      <c r="B4186"/>
      <c r="C4186"/>
      <c r="D4186"/>
      <c r="E4186"/>
      <c r="F4186"/>
    </row>
    <row r="4187" spans="1:6" ht="15" x14ac:dyDescent="0.25">
      <c r="A4187"/>
      <c r="B4187"/>
      <c r="C4187"/>
      <c r="D4187"/>
      <c r="E4187"/>
      <c r="F4187"/>
    </row>
    <row r="4188" spans="1:6" ht="15" x14ac:dyDescent="0.25">
      <c r="A4188"/>
      <c r="B4188"/>
      <c r="C4188"/>
      <c r="D4188"/>
      <c r="E4188"/>
      <c r="F4188"/>
    </row>
    <row r="4189" spans="1:6" ht="15" x14ac:dyDescent="0.25">
      <c r="A4189"/>
      <c r="B4189"/>
      <c r="C4189"/>
      <c r="D4189"/>
      <c r="E4189"/>
      <c r="F4189"/>
    </row>
    <row r="4190" spans="1:6" ht="15" x14ac:dyDescent="0.25">
      <c r="A4190"/>
      <c r="B4190"/>
      <c r="C4190"/>
      <c r="D4190"/>
      <c r="E4190"/>
      <c r="F4190"/>
    </row>
    <row r="4191" spans="1:6" ht="15" x14ac:dyDescent="0.25">
      <c r="A4191"/>
      <c r="B4191"/>
      <c r="C4191"/>
      <c r="D4191"/>
      <c r="E4191"/>
      <c r="F4191"/>
    </row>
    <row r="4192" spans="1:6" ht="15" x14ac:dyDescent="0.25">
      <c r="A4192"/>
      <c r="B4192"/>
      <c r="C4192"/>
      <c r="D4192"/>
      <c r="E4192"/>
      <c r="F4192"/>
    </row>
    <row r="4193" spans="1:6" ht="15" x14ac:dyDescent="0.25">
      <c r="A4193"/>
      <c r="B4193"/>
      <c r="C4193"/>
      <c r="D4193"/>
      <c r="E4193"/>
      <c r="F4193"/>
    </row>
    <row r="4194" spans="1:6" ht="15" x14ac:dyDescent="0.25">
      <c r="A4194"/>
      <c r="B4194"/>
      <c r="C4194"/>
      <c r="D4194"/>
      <c r="E4194"/>
      <c r="F4194"/>
    </row>
    <row r="4195" spans="1:6" ht="15" x14ac:dyDescent="0.25">
      <c r="A4195"/>
      <c r="B4195"/>
      <c r="C4195"/>
      <c r="D4195"/>
      <c r="E4195"/>
      <c r="F4195"/>
    </row>
    <row r="4196" spans="1:6" ht="15" x14ac:dyDescent="0.25">
      <c r="A4196"/>
      <c r="B4196"/>
      <c r="C4196"/>
      <c r="D4196"/>
      <c r="E4196"/>
      <c r="F4196"/>
    </row>
    <row r="4197" spans="1:6" ht="15" x14ac:dyDescent="0.25">
      <c r="A4197"/>
      <c r="B4197"/>
      <c r="C4197"/>
      <c r="D4197"/>
      <c r="E4197"/>
      <c r="F4197"/>
    </row>
    <row r="4198" spans="1:6" ht="15" x14ac:dyDescent="0.25">
      <c r="A4198"/>
      <c r="B4198"/>
      <c r="C4198"/>
      <c r="D4198"/>
      <c r="E4198"/>
      <c r="F4198"/>
    </row>
    <row r="4199" spans="1:6" ht="15" x14ac:dyDescent="0.25">
      <c r="A4199"/>
      <c r="B4199"/>
      <c r="C4199"/>
      <c r="D4199"/>
      <c r="E4199"/>
      <c r="F4199"/>
    </row>
    <row r="4200" spans="1:6" ht="15" x14ac:dyDescent="0.25">
      <c r="A4200"/>
      <c r="B4200"/>
      <c r="C4200"/>
      <c r="D4200"/>
      <c r="E4200"/>
      <c r="F4200"/>
    </row>
    <row r="4201" spans="1:6" ht="15" x14ac:dyDescent="0.25">
      <c r="A4201"/>
      <c r="B4201"/>
      <c r="C4201"/>
      <c r="D4201"/>
      <c r="E4201"/>
      <c r="F4201"/>
    </row>
    <row r="4202" spans="1:6" ht="15" x14ac:dyDescent="0.25">
      <c r="A4202"/>
      <c r="B4202"/>
      <c r="C4202"/>
      <c r="D4202"/>
      <c r="E4202"/>
      <c r="F4202"/>
    </row>
    <row r="4203" spans="1:6" ht="15" x14ac:dyDescent="0.25">
      <c r="A4203"/>
      <c r="B4203"/>
      <c r="C4203"/>
      <c r="D4203"/>
      <c r="E4203"/>
      <c r="F4203"/>
    </row>
    <row r="4204" spans="1:6" ht="15" x14ac:dyDescent="0.25">
      <c r="A4204"/>
      <c r="B4204"/>
      <c r="C4204"/>
      <c r="D4204"/>
      <c r="E4204"/>
      <c r="F4204"/>
    </row>
    <row r="4205" spans="1:6" ht="15" x14ac:dyDescent="0.25">
      <c r="A4205"/>
      <c r="B4205"/>
      <c r="C4205"/>
      <c r="D4205"/>
      <c r="E4205"/>
      <c r="F4205"/>
    </row>
    <row r="4206" spans="1:6" ht="15" x14ac:dyDescent="0.25">
      <c r="A4206"/>
      <c r="B4206"/>
      <c r="C4206"/>
      <c r="D4206"/>
      <c r="E4206"/>
      <c r="F4206"/>
    </row>
    <row r="4207" spans="1:6" ht="15" x14ac:dyDescent="0.25">
      <c r="A4207"/>
      <c r="B4207"/>
      <c r="C4207"/>
      <c r="D4207"/>
      <c r="E4207"/>
      <c r="F4207"/>
    </row>
    <row r="4208" spans="1:6" ht="15" x14ac:dyDescent="0.25">
      <c r="A4208"/>
      <c r="B4208"/>
      <c r="C4208"/>
      <c r="D4208"/>
      <c r="E4208"/>
      <c r="F4208"/>
    </row>
    <row r="4209" spans="1:6" ht="15" x14ac:dyDescent="0.25">
      <c r="A4209"/>
      <c r="B4209"/>
      <c r="C4209"/>
      <c r="D4209"/>
      <c r="E4209"/>
      <c r="F4209"/>
    </row>
    <row r="4210" spans="1:6" ht="15" x14ac:dyDescent="0.25">
      <c r="A4210"/>
      <c r="B4210"/>
      <c r="C4210"/>
      <c r="D4210"/>
      <c r="E4210"/>
      <c r="F4210"/>
    </row>
    <row r="4211" spans="1:6" ht="15" x14ac:dyDescent="0.25">
      <c r="A4211"/>
      <c r="B4211"/>
      <c r="C4211"/>
      <c r="D4211"/>
      <c r="E4211"/>
      <c r="F4211"/>
    </row>
    <row r="4212" spans="1:6" ht="15" x14ac:dyDescent="0.25">
      <c r="A4212"/>
      <c r="B4212"/>
      <c r="C4212"/>
      <c r="D4212"/>
      <c r="E4212"/>
      <c r="F4212"/>
    </row>
    <row r="4213" spans="1:6" ht="15" x14ac:dyDescent="0.25">
      <c r="A4213"/>
      <c r="B4213"/>
      <c r="C4213"/>
      <c r="D4213"/>
      <c r="E4213"/>
      <c r="F4213"/>
    </row>
    <row r="4214" spans="1:6" ht="15" x14ac:dyDescent="0.25">
      <c r="A4214"/>
      <c r="B4214"/>
      <c r="C4214"/>
      <c r="D4214"/>
      <c r="E4214"/>
      <c r="F4214"/>
    </row>
    <row r="4215" spans="1:6" ht="15" x14ac:dyDescent="0.25">
      <c r="A4215"/>
      <c r="B4215"/>
      <c r="C4215"/>
      <c r="D4215"/>
      <c r="E4215"/>
      <c r="F4215"/>
    </row>
    <row r="4216" spans="1:6" ht="15" x14ac:dyDescent="0.25">
      <c r="A4216"/>
      <c r="B4216"/>
      <c r="C4216"/>
      <c r="D4216"/>
      <c r="E4216"/>
      <c r="F4216"/>
    </row>
    <row r="4217" spans="1:6" ht="15" x14ac:dyDescent="0.25">
      <c r="A4217"/>
      <c r="B4217"/>
      <c r="C4217"/>
      <c r="D4217"/>
      <c r="E4217"/>
      <c r="F4217"/>
    </row>
    <row r="4218" spans="1:6" ht="15" x14ac:dyDescent="0.25">
      <c r="A4218"/>
      <c r="B4218"/>
      <c r="C4218"/>
      <c r="D4218"/>
      <c r="E4218"/>
      <c r="F4218"/>
    </row>
    <row r="4219" spans="1:6" ht="15" x14ac:dyDescent="0.25">
      <c r="A4219"/>
      <c r="B4219"/>
      <c r="C4219"/>
      <c r="D4219"/>
      <c r="E4219"/>
      <c r="F4219"/>
    </row>
    <row r="4220" spans="1:6" ht="15" x14ac:dyDescent="0.25">
      <c r="A4220"/>
      <c r="B4220"/>
      <c r="C4220"/>
      <c r="D4220"/>
      <c r="E4220"/>
      <c r="F4220"/>
    </row>
    <row r="4221" spans="1:6" ht="15" x14ac:dyDescent="0.25">
      <c r="A4221"/>
      <c r="B4221"/>
      <c r="C4221"/>
      <c r="D4221"/>
      <c r="E4221"/>
      <c r="F4221"/>
    </row>
    <row r="4222" spans="1:6" ht="15" x14ac:dyDescent="0.25">
      <c r="A4222"/>
      <c r="B4222"/>
      <c r="C4222"/>
      <c r="D4222"/>
      <c r="E4222"/>
      <c r="F4222"/>
    </row>
    <row r="4223" spans="1:6" ht="15" x14ac:dyDescent="0.25">
      <c r="A4223"/>
      <c r="B4223"/>
      <c r="C4223"/>
      <c r="D4223"/>
      <c r="E4223"/>
      <c r="F4223"/>
    </row>
    <row r="4224" spans="1:6" ht="15" x14ac:dyDescent="0.25">
      <c r="A4224"/>
      <c r="B4224"/>
      <c r="C4224"/>
      <c r="D4224"/>
      <c r="E4224"/>
      <c r="F4224"/>
    </row>
    <row r="4225" spans="1:6" ht="15" x14ac:dyDescent="0.25">
      <c r="A4225"/>
      <c r="B4225"/>
      <c r="C4225"/>
      <c r="D4225"/>
      <c r="E4225"/>
      <c r="F4225"/>
    </row>
    <row r="4226" spans="1:6" ht="15" x14ac:dyDescent="0.25">
      <c r="A4226"/>
      <c r="B4226"/>
      <c r="C4226"/>
      <c r="D4226"/>
      <c r="E4226"/>
      <c r="F4226"/>
    </row>
    <row r="4227" spans="1:6" ht="15" x14ac:dyDescent="0.25">
      <c r="A4227"/>
      <c r="B4227"/>
      <c r="C4227"/>
      <c r="D4227"/>
      <c r="E4227"/>
      <c r="F4227"/>
    </row>
    <row r="4228" spans="1:6" ht="15" x14ac:dyDescent="0.25">
      <c r="A4228"/>
      <c r="B4228"/>
      <c r="C4228"/>
      <c r="D4228"/>
      <c r="E4228"/>
      <c r="F4228"/>
    </row>
    <row r="4229" spans="1:6" ht="15" x14ac:dyDescent="0.25">
      <c r="A4229"/>
      <c r="B4229"/>
      <c r="C4229"/>
      <c r="D4229"/>
      <c r="E4229"/>
      <c r="F4229"/>
    </row>
    <row r="4230" spans="1:6" ht="15" x14ac:dyDescent="0.25">
      <c r="A4230"/>
      <c r="B4230"/>
      <c r="C4230"/>
      <c r="D4230"/>
      <c r="E4230"/>
      <c r="F4230"/>
    </row>
    <row r="4231" spans="1:6" ht="15" x14ac:dyDescent="0.25">
      <c r="A4231"/>
      <c r="B4231"/>
      <c r="C4231"/>
      <c r="D4231"/>
      <c r="E4231"/>
      <c r="F4231"/>
    </row>
    <row r="4232" spans="1:6" ht="15" x14ac:dyDescent="0.25">
      <c r="A4232"/>
      <c r="B4232"/>
      <c r="C4232"/>
      <c r="D4232"/>
      <c r="E4232"/>
      <c r="F4232"/>
    </row>
    <row r="4233" spans="1:6" ht="15" x14ac:dyDescent="0.25">
      <c r="A4233"/>
      <c r="B4233"/>
      <c r="C4233"/>
      <c r="D4233"/>
      <c r="E4233"/>
      <c r="F4233"/>
    </row>
    <row r="4234" spans="1:6" ht="15" x14ac:dyDescent="0.25">
      <c r="A4234"/>
      <c r="B4234"/>
      <c r="C4234"/>
      <c r="D4234"/>
      <c r="E4234"/>
      <c r="F4234"/>
    </row>
    <row r="4235" spans="1:6" ht="15" x14ac:dyDescent="0.25">
      <c r="A4235"/>
      <c r="B4235"/>
      <c r="C4235"/>
      <c r="D4235"/>
      <c r="E4235"/>
      <c r="F4235"/>
    </row>
    <row r="4236" spans="1:6" ht="15" x14ac:dyDescent="0.25">
      <c r="A4236"/>
      <c r="B4236"/>
      <c r="C4236"/>
      <c r="D4236"/>
      <c r="E4236"/>
      <c r="F4236"/>
    </row>
    <row r="4237" spans="1:6" ht="15" x14ac:dyDescent="0.25">
      <c r="A4237"/>
      <c r="B4237"/>
      <c r="C4237"/>
      <c r="D4237"/>
      <c r="E4237"/>
      <c r="F4237"/>
    </row>
    <row r="4238" spans="1:6" ht="15" x14ac:dyDescent="0.25">
      <c r="A4238"/>
      <c r="B4238"/>
      <c r="C4238"/>
      <c r="D4238"/>
      <c r="E4238"/>
      <c r="F4238"/>
    </row>
    <row r="4239" spans="1:6" ht="15" x14ac:dyDescent="0.25">
      <c r="A4239"/>
      <c r="B4239"/>
      <c r="C4239"/>
      <c r="D4239"/>
      <c r="E4239"/>
      <c r="F4239"/>
    </row>
    <row r="4240" spans="1:6" ht="15" x14ac:dyDescent="0.25">
      <c r="A4240"/>
      <c r="B4240"/>
      <c r="C4240"/>
      <c r="D4240"/>
      <c r="E4240"/>
      <c r="F4240"/>
    </row>
    <row r="4241" spans="1:6" ht="15" x14ac:dyDescent="0.25">
      <c r="A4241"/>
      <c r="B4241"/>
      <c r="C4241"/>
      <c r="D4241"/>
      <c r="E4241"/>
      <c r="F4241"/>
    </row>
    <row r="4242" spans="1:6" ht="15" x14ac:dyDescent="0.25">
      <c r="A4242"/>
      <c r="B4242"/>
      <c r="C4242"/>
      <c r="D4242"/>
      <c r="E4242"/>
      <c r="F4242"/>
    </row>
    <row r="4243" spans="1:6" ht="15" x14ac:dyDescent="0.25">
      <c r="A4243"/>
      <c r="B4243"/>
      <c r="C4243"/>
      <c r="D4243"/>
      <c r="E4243"/>
      <c r="F4243"/>
    </row>
    <row r="4244" spans="1:6" ht="15" x14ac:dyDescent="0.25">
      <c r="A4244"/>
      <c r="B4244"/>
      <c r="C4244"/>
      <c r="D4244"/>
      <c r="E4244"/>
      <c r="F4244"/>
    </row>
    <row r="4245" spans="1:6" ht="15" x14ac:dyDescent="0.25">
      <c r="A4245"/>
      <c r="B4245"/>
      <c r="C4245"/>
      <c r="D4245"/>
      <c r="E4245"/>
      <c r="F4245"/>
    </row>
    <row r="4246" spans="1:6" ht="15" x14ac:dyDescent="0.25">
      <c r="A4246"/>
      <c r="B4246"/>
      <c r="C4246"/>
      <c r="D4246"/>
      <c r="E4246"/>
      <c r="F4246"/>
    </row>
    <row r="4247" spans="1:6" ht="15" x14ac:dyDescent="0.25">
      <c r="A4247"/>
      <c r="B4247"/>
      <c r="C4247"/>
      <c r="D4247"/>
      <c r="E4247"/>
      <c r="F4247"/>
    </row>
    <row r="4248" spans="1:6" ht="15" x14ac:dyDescent="0.25">
      <c r="A4248"/>
      <c r="B4248"/>
      <c r="C4248"/>
      <c r="D4248"/>
      <c r="E4248"/>
      <c r="F4248"/>
    </row>
    <row r="4249" spans="1:6" ht="15" x14ac:dyDescent="0.25">
      <c r="A4249"/>
      <c r="B4249"/>
      <c r="C4249"/>
      <c r="D4249"/>
      <c r="E4249"/>
      <c r="F4249"/>
    </row>
    <row r="4250" spans="1:6" ht="15" x14ac:dyDescent="0.25">
      <c r="A4250"/>
      <c r="B4250"/>
      <c r="C4250"/>
      <c r="D4250"/>
      <c r="E4250"/>
      <c r="F4250"/>
    </row>
    <row r="4251" spans="1:6" ht="15" x14ac:dyDescent="0.25">
      <c r="A4251"/>
      <c r="B4251"/>
      <c r="C4251"/>
      <c r="D4251"/>
      <c r="E4251"/>
      <c r="F4251"/>
    </row>
    <row r="4252" spans="1:6" ht="15" x14ac:dyDescent="0.25">
      <c r="A4252"/>
      <c r="B4252"/>
      <c r="C4252"/>
      <c r="D4252"/>
      <c r="E4252"/>
      <c r="F4252"/>
    </row>
    <row r="4253" spans="1:6" ht="15" x14ac:dyDescent="0.25">
      <c r="A4253"/>
      <c r="B4253"/>
      <c r="C4253"/>
      <c r="D4253"/>
      <c r="E4253"/>
      <c r="F4253"/>
    </row>
    <row r="4254" spans="1:6" ht="15" x14ac:dyDescent="0.25">
      <c r="A4254"/>
      <c r="B4254"/>
      <c r="C4254"/>
      <c r="D4254"/>
      <c r="E4254"/>
      <c r="F4254"/>
    </row>
    <row r="4255" spans="1:6" ht="15" x14ac:dyDescent="0.25">
      <c r="A4255"/>
      <c r="B4255"/>
      <c r="C4255"/>
      <c r="D4255"/>
      <c r="E4255"/>
      <c r="F4255"/>
    </row>
    <row r="4256" spans="1:6" ht="15" x14ac:dyDescent="0.25">
      <c r="A4256"/>
      <c r="B4256"/>
      <c r="C4256"/>
      <c r="D4256"/>
      <c r="E4256"/>
      <c r="F4256"/>
    </row>
    <row r="4257" spans="1:6" ht="15" x14ac:dyDescent="0.25">
      <c r="A4257"/>
      <c r="B4257"/>
      <c r="C4257"/>
      <c r="D4257"/>
      <c r="E4257"/>
      <c r="F4257"/>
    </row>
    <row r="4258" spans="1:6" ht="15" x14ac:dyDescent="0.25">
      <c r="A4258"/>
      <c r="B4258"/>
      <c r="C4258"/>
      <c r="D4258"/>
      <c r="E4258"/>
      <c r="F4258"/>
    </row>
    <row r="4259" spans="1:6" ht="15" x14ac:dyDescent="0.25">
      <c r="A4259"/>
      <c r="B4259"/>
      <c r="C4259"/>
      <c r="D4259"/>
      <c r="E4259"/>
      <c r="F4259"/>
    </row>
    <row r="4260" spans="1:6" ht="15" x14ac:dyDescent="0.25">
      <c r="A4260"/>
      <c r="B4260"/>
      <c r="C4260"/>
      <c r="D4260"/>
      <c r="E4260"/>
      <c r="F4260"/>
    </row>
    <row r="4261" spans="1:6" ht="15" x14ac:dyDescent="0.25">
      <c r="A4261"/>
      <c r="B4261"/>
      <c r="C4261"/>
      <c r="D4261"/>
      <c r="E4261"/>
      <c r="F4261"/>
    </row>
    <row r="4262" spans="1:6" ht="15" x14ac:dyDescent="0.25">
      <c r="A4262"/>
      <c r="B4262"/>
      <c r="C4262"/>
      <c r="D4262"/>
      <c r="E4262"/>
      <c r="F4262"/>
    </row>
    <row r="4263" spans="1:6" ht="15" x14ac:dyDescent="0.25">
      <c r="A4263"/>
      <c r="B4263"/>
      <c r="C4263"/>
      <c r="D4263"/>
      <c r="E4263"/>
      <c r="F4263"/>
    </row>
    <row r="4264" spans="1:6" ht="15" x14ac:dyDescent="0.25">
      <c r="A4264"/>
      <c r="B4264"/>
      <c r="C4264"/>
      <c r="D4264"/>
      <c r="E4264"/>
      <c r="F4264"/>
    </row>
    <row r="4265" spans="1:6" ht="15" x14ac:dyDescent="0.25">
      <c r="A4265"/>
      <c r="B4265"/>
      <c r="C4265"/>
      <c r="D4265"/>
      <c r="E4265"/>
      <c r="F4265"/>
    </row>
    <row r="4266" spans="1:6" ht="15" x14ac:dyDescent="0.25">
      <c r="A4266"/>
      <c r="B4266"/>
      <c r="C4266"/>
      <c r="D4266"/>
      <c r="E4266"/>
      <c r="F4266"/>
    </row>
    <row r="4267" spans="1:6" ht="15" x14ac:dyDescent="0.25">
      <c r="A4267"/>
      <c r="B4267"/>
      <c r="C4267"/>
      <c r="D4267"/>
      <c r="E4267"/>
      <c r="F4267"/>
    </row>
    <row r="4268" spans="1:6" ht="15" x14ac:dyDescent="0.25">
      <c r="A4268"/>
      <c r="B4268"/>
      <c r="C4268"/>
      <c r="D4268"/>
      <c r="E4268"/>
      <c r="F4268"/>
    </row>
    <row r="4269" spans="1:6" ht="15" x14ac:dyDescent="0.25">
      <c r="A4269"/>
      <c r="B4269"/>
      <c r="C4269"/>
      <c r="D4269"/>
      <c r="E4269"/>
      <c r="F4269"/>
    </row>
    <row r="4270" spans="1:6" ht="15" x14ac:dyDescent="0.25">
      <c r="A4270"/>
      <c r="B4270"/>
      <c r="C4270"/>
      <c r="D4270"/>
      <c r="E4270"/>
      <c r="F4270"/>
    </row>
    <row r="4271" spans="1:6" ht="15" x14ac:dyDescent="0.25">
      <c r="A4271"/>
      <c r="B4271"/>
      <c r="C4271"/>
      <c r="D4271"/>
      <c r="E4271"/>
      <c r="F4271"/>
    </row>
    <row r="4272" spans="1:6" ht="15" x14ac:dyDescent="0.25">
      <c r="A4272"/>
      <c r="B4272"/>
      <c r="C4272"/>
      <c r="D4272"/>
      <c r="E4272"/>
      <c r="F4272"/>
    </row>
    <row r="4273" spans="1:6" ht="15" x14ac:dyDescent="0.25">
      <c r="A4273"/>
      <c r="B4273"/>
      <c r="C4273"/>
      <c r="D4273"/>
      <c r="E4273"/>
      <c r="F4273"/>
    </row>
    <row r="4274" spans="1:6" ht="15" x14ac:dyDescent="0.25">
      <c r="A4274"/>
      <c r="B4274"/>
      <c r="C4274"/>
      <c r="D4274"/>
      <c r="E4274"/>
      <c r="F4274"/>
    </row>
    <row r="4275" spans="1:6" ht="15" x14ac:dyDescent="0.25">
      <c r="A4275"/>
      <c r="B4275"/>
      <c r="C4275"/>
      <c r="D4275"/>
      <c r="E4275"/>
      <c r="F4275"/>
    </row>
    <row r="4276" spans="1:6" ht="15" x14ac:dyDescent="0.25">
      <c r="A4276"/>
      <c r="B4276"/>
      <c r="C4276"/>
      <c r="D4276"/>
      <c r="E4276"/>
      <c r="F4276"/>
    </row>
    <row r="4277" spans="1:6" ht="15" x14ac:dyDescent="0.25">
      <c r="A4277"/>
      <c r="B4277"/>
      <c r="C4277"/>
      <c r="D4277"/>
      <c r="E4277"/>
      <c r="F4277"/>
    </row>
    <row r="4278" spans="1:6" ht="15" x14ac:dyDescent="0.25">
      <c r="A4278"/>
      <c r="B4278"/>
      <c r="C4278"/>
      <c r="D4278"/>
      <c r="E4278"/>
      <c r="F4278"/>
    </row>
    <row r="4279" spans="1:6" ht="15" x14ac:dyDescent="0.25">
      <c r="A4279"/>
      <c r="B4279"/>
      <c r="C4279"/>
      <c r="D4279"/>
      <c r="E4279"/>
      <c r="F4279"/>
    </row>
    <row r="4280" spans="1:6" ht="15" x14ac:dyDescent="0.25">
      <c r="A4280"/>
      <c r="B4280"/>
      <c r="C4280"/>
      <c r="D4280"/>
      <c r="E4280"/>
      <c r="F4280"/>
    </row>
    <row r="4281" spans="1:6" ht="15" x14ac:dyDescent="0.25">
      <c r="A4281"/>
      <c r="B4281"/>
      <c r="C4281"/>
      <c r="D4281"/>
      <c r="E4281"/>
      <c r="F4281"/>
    </row>
    <row r="4282" spans="1:6" ht="15" x14ac:dyDescent="0.25">
      <c r="A4282"/>
      <c r="B4282"/>
      <c r="C4282"/>
      <c r="D4282"/>
      <c r="E4282"/>
      <c r="F4282"/>
    </row>
    <row r="4283" spans="1:6" ht="15" x14ac:dyDescent="0.25">
      <c r="A4283"/>
      <c r="B4283"/>
      <c r="C4283"/>
      <c r="D4283"/>
      <c r="E4283"/>
      <c r="F4283"/>
    </row>
    <row r="4284" spans="1:6" ht="15" x14ac:dyDescent="0.25">
      <c r="A4284"/>
      <c r="B4284"/>
      <c r="C4284"/>
      <c r="D4284"/>
      <c r="E4284"/>
      <c r="F4284"/>
    </row>
    <row r="4285" spans="1:6" ht="15" x14ac:dyDescent="0.25">
      <c r="A4285"/>
      <c r="B4285"/>
      <c r="C4285"/>
      <c r="D4285"/>
      <c r="E4285"/>
      <c r="F4285"/>
    </row>
    <row r="4286" spans="1:6" ht="15" x14ac:dyDescent="0.25">
      <c r="A4286"/>
      <c r="B4286"/>
      <c r="C4286"/>
      <c r="D4286"/>
      <c r="E4286"/>
      <c r="F4286"/>
    </row>
    <row r="4287" spans="1:6" ht="15" x14ac:dyDescent="0.25">
      <c r="A4287"/>
      <c r="B4287"/>
      <c r="C4287"/>
      <c r="D4287"/>
      <c r="E4287"/>
      <c r="F4287"/>
    </row>
    <row r="4288" spans="1:6" ht="15" x14ac:dyDescent="0.25">
      <c r="A4288"/>
      <c r="B4288"/>
      <c r="C4288"/>
      <c r="D4288"/>
      <c r="E4288"/>
      <c r="F4288"/>
    </row>
    <row r="4289" spans="1:6" ht="15" x14ac:dyDescent="0.25">
      <c r="A4289"/>
      <c r="B4289"/>
      <c r="C4289"/>
      <c r="D4289"/>
      <c r="E4289"/>
      <c r="F4289"/>
    </row>
    <row r="4290" spans="1:6" ht="15" x14ac:dyDescent="0.25">
      <c r="A4290"/>
      <c r="B4290"/>
      <c r="C4290"/>
      <c r="D4290"/>
      <c r="E4290"/>
      <c r="F4290"/>
    </row>
    <row r="4291" spans="1:6" ht="15" x14ac:dyDescent="0.25">
      <c r="A4291"/>
      <c r="B4291"/>
      <c r="C4291"/>
      <c r="D4291"/>
      <c r="E4291"/>
      <c r="F4291"/>
    </row>
    <row r="4292" spans="1:6" ht="15" x14ac:dyDescent="0.25">
      <c r="A4292"/>
      <c r="B4292"/>
      <c r="C4292"/>
      <c r="D4292"/>
      <c r="E4292"/>
      <c r="F4292"/>
    </row>
    <row r="4293" spans="1:6" ht="15" x14ac:dyDescent="0.25">
      <c r="A4293"/>
      <c r="B4293"/>
      <c r="C4293"/>
      <c r="D4293"/>
      <c r="E4293"/>
      <c r="F4293"/>
    </row>
    <row r="4294" spans="1:6" ht="15" x14ac:dyDescent="0.25">
      <c r="A4294"/>
      <c r="B4294"/>
      <c r="C4294"/>
      <c r="D4294"/>
      <c r="E4294"/>
      <c r="F4294"/>
    </row>
    <row r="4295" spans="1:6" ht="15" x14ac:dyDescent="0.25">
      <c r="A4295"/>
      <c r="B4295"/>
      <c r="C4295"/>
      <c r="D4295"/>
      <c r="E4295"/>
      <c r="F4295"/>
    </row>
    <row r="4296" spans="1:6" ht="15" x14ac:dyDescent="0.25">
      <c r="A4296"/>
      <c r="B4296"/>
      <c r="C4296"/>
      <c r="D4296"/>
      <c r="E4296"/>
      <c r="F4296"/>
    </row>
    <row r="4297" spans="1:6" ht="15" x14ac:dyDescent="0.25">
      <c r="A4297"/>
      <c r="B4297"/>
      <c r="C4297"/>
      <c r="D4297"/>
      <c r="E4297"/>
      <c r="F4297"/>
    </row>
    <row r="4298" spans="1:6" ht="15" x14ac:dyDescent="0.25">
      <c r="A4298"/>
      <c r="B4298"/>
      <c r="C4298"/>
      <c r="D4298"/>
      <c r="E4298"/>
      <c r="F4298"/>
    </row>
    <row r="4299" spans="1:6" ht="15" x14ac:dyDescent="0.25">
      <c r="A4299"/>
      <c r="B4299"/>
      <c r="C4299"/>
      <c r="D4299"/>
      <c r="E4299"/>
      <c r="F4299"/>
    </row>
    <row r="4300" spans="1:6" ht="15" x14ac:dyDescent="0.25">
      <c r="A4300"/>
      <c r="B4300"/>
      <c r="C4300"/>
      <c r="D4300"/>
      <c r="E4300"/>
      <c r="F4300"/>
    </row>
    <row r="4301" spans="1:6" ht="15" x14ac:dyDescent="0.25">
      <c r="A4301"/>
      <c r="B4301"/>
      <c r="C4301"/>
      <c r="D4301"/>
      <c r="E4301"/>
      <c r="F4301"/>
    </row>
    <row r="4302" spans="1:6" ht="15" x14ac:dyDescent="0.25">
      <c r="A4302"/>
      <c r="B4302"/>
      <c r="C4302"/>
      <c r="D4302"/>
      <c r="E4302"/>
      <c r="F4302"/>
    </row>
    <row r="4303" spans="1:6" ht="15" x14ac:dyDescent="0.25">
      <c r="A4303"/>
      <c r="B4303"/>
      <c r="C4303"/>
      <c r="D4303"/>
      <c r="E4303"/>
      <c r="F4303"/>
    </row>
    <row r="4304" spans="1:6" ht="15" x14ac:dyDescent="0.25">
      <c r="A4304"/>
      <c r="B4304"/>
      <c r="C4304"/>
      <c r="D4304"/>
      <c r="E4304"/>
      <c r="F4304"/>
    </row>
    <row r="4305" spans="1:6" ht="15" x14ac:dyDescent="0.25">
      <c r="A4305"/>
      <c r="B4305"/>
      <c r="C4305"/>
      <c r="D4305"/>
      <c r="E4305"/>
      <c r="F4305"/>
    </row>
    <row r="4306" spans="1:6" ht="15" x14ac:dyDescent="0.25">
      <c r="A4306"/>
      <c r="B4306"/>
      <c r="C4306"/>
      <c r="D4306"/>
      <c r="E4306"/>
      <c r="F4306"/>
    </row>
    <row r="4307" spans="1:6" ht="15" x14ac:dyDescent="0.25">
      <c r="A4307"/>
      <c r="B4307"/>
      <c r="C4307"/>
      <c r="D4307"/>
      <c r="E4307"/>
      <c r="F4307"/>
    </row>
    <row r="4308" spans="1:6" ht="15" x14ac:dyDescent="0.25">
      <c r="A4308"/>
      <c r="B4308"/>
      <c r="C4308"/>
      <c r="D4308"/>
      <c r="E4308"/>
      <c r="F4308"/>
    </row>
    <row r="4309" spans="1:6" ht="15" x14ac:dyDescent="0.25">
      <c r="A4309"/>
      <c r="B4309"/>
      <c r="C4309"/>
      <c r="D4309"/>
      <c r="E4309"/>
      <c r="F4309"/>
    </row>
    <row r="4310" spans="1:6" ht="15" x14ac:dyDescent="0.25">
      <c r="A4310"/>
      <c r="B4310"/>
      <c r="C4310"/>
      <c r="D4310"/>
      <c r="E4310"/>
      <c r="F4310"/>
    </row>
    <row r="4311" spans="1:6" ht="15" x14ac:dyDescent="0.25">
      <c r="A4311"/>
      <c r="B4311"/>
      <c r="C4311"/>
      <c r="D4311"/>
      <c r="E4311"/>
      <c r="F4311"/>
    </row>
    <row r="4312" spans="1:6" ht="15" x14ac:dyDescent="0.25">
      <c r="A4312"/>
      <c r="B4312"/>
      <c r="C4312"/>
      <c r="D4312"/>
      <c r="E4312"/>
      <c r="F4312"/>
    </row>
    <row r="4313" spans="1:6" ht="15" x14ac:dyDescent="0.25">
      <c r="A4313"/>
      <c r="B4313"/>
      <c r="C4313"/>
      <c r="D4313"/>
      <c r="E4313"/>
      <c r="F4313"/>
    </row>
    <row r="4314" spans="1:6" ht="15" x14ac:dyDescent="0.25">
      <c r="A4314"/>
      <c r="B4314"/>
      <c r="C4314"/>
      <c r="D4314"/>
      <c r="E4314"/>
      <c r="F4314"/>
    </row>
    <row r="4315" spans="1:6" ht="15" x14ac:dyDescent="0.25">
      <c r="A4315"/>
      <c r="B4315"/>
      <c r="C4315"/>
      <c r="D4315"/>
      <c r="E4315"/>
      <c r="F4315"/>
    </row>
    <row r="4316" spans="1:6" ht="15" x14ac:dyDescent="0.25">
      <c r="A4316"/>
      <c r="B4316"/>
      <c r="C4316"/>
      <c r="D4316"/>
      <c r="E4316"/>
      <c r="F4316"/>
    </row>
    <row r="4317" spans="1:6" ht="15" x14ac:dyDescent="0.25">
      <c r="A4317"/>
      <c r="B4317"/>
      <c r="C4317"/>
      <c r="D4317"/>
      <c r="E4317"/>
      <c r="F4317"/>
    </row>
    <row r="4318" spans="1:6" ht="15" x14ac:dyDescent="0.25">
      <c r="A4318"/>
      <c r="B4318"/>
      <c r="C4318"/>
      <c r="D4318"/>
      <c r="E4318"/>
      <c r="F4318"/>
    </row>
    <row r="4319" spans="1:6" ht="15" x14ac:dyDescent="0.25">
      <c r="A4319"/>
      <c r="B4319"/>
      <c r="C4319"/>
      <c r="D4319"/>
      <c r="E4319"/>
      <c r="F4319"/>
    </row>
    <row r="4320" spans="1:6" ht="15" x14ac:dyDescent="0.25">
      <c r="A4320"/>
      <c r="B4320"/>
      <c r="C4320"/>
      <c r="D4320"/>
      <c r="E4320"/>
      <c r="F4320"/>
    </row>
    <row r="4321" spans="1:6" ht="15" x14ac:dyDescent="0.25">
      <c r="A4321"/>
      <c r="B4321"/>
      <c r="C4321"/>
      <c r="D4321"/>
      <c r="E4321"/>
      <c r="F4321"/>
    </row>
    <row r="4322" spans="1:6" ht="15" x14ac:dyDescent="0.25">
      <c r="A4322"/>
      <c r="B4322"/>
      <c r="C4322"/>
      <c r="D4322"/>
      <c r="E4322"/>
      <c r="F4322"/>
    </row>
    <row r="4323" spans="1:6" ht="15" x14ac:dyDescent="0.25">
      <c r="A4323"/>
      <c r="B4323"/>
      <c r="C4323"/>
      <c r="D4323"/>
      <c r="E4323"/>
      <c r="F4323"/>
    </row>
    <row r="4324" spans="1:6" ht="15" x14ac:dyDescent="0.25">
      <c r="A4324"/>
      <c r="B4324"/>
      <c r="C4324"/>
      <c r="D4324"/>
      <c r="E4324"/>
      <c r="F4324"/>
    </row>
    <row r="4325" spans="1:6" ht="15" x14ac:dyDescent="0.25">
      <c r="A4325"/>
      <c r="B4325"/>
      <c r="C4325"/>
      <c r="D4325"/>
      <c r="E4325"/>
      <c r="F4325"/>
    </row>
    <row r="4326" spans="1:6" ht="15" x14ac:dyDescent="0.25">
      <c r="A4326"/>
      <c r="B4326"/>
      <c r="C4326"/>
      <c r="D4326"/>
      <c r="E4326"/>
      <c r="F4326"/>
    </row>
    <row r="4327" spans="1:6" ht="15" x14ac:dyDescent="0.25">
      <c r="A4327"/>
      <c r="B4327"/>
      <c r="C4327"/>
      <c r="D4327"/>
      <c r="E4327"/>
      <c r="F4327"/>
    </row>
    <row r="4328" spans="1:6" ht="15" x14ac:dyDescent="0.25">
      <c r="A4328"/>
      <c r="B4328"/>
      <c r="C4328"/>
      <c r="D4328"/>
      <c r="E4328"/>
      <c r="F4328"/>
    </row>
    <row r="4329" spans="1:6" ht="15" x14ac:dyDescent="0.25">
      <c r="A4329"/>
      <c r="B4329"/>
      <c r="C4329"/>
      <c r="D4329"/>
      <c r="E4329"/>
      <c r="F4329"/>
    </row>
    <row r="4330" spans="1:6" ht="15" x14ac:dyDescent="0.25">
      <c r="A4330"/>
      <c r="B4330"/>
      <c r="C4330"/>
      <c r="D4330"/>
      <c r="E4330"/>
      <c r="F4330"/>
    </row>
    <row r="4331" spans="1:6" ht="15" x14ac:dyDescent="0.25">
      <c r="A4331"/>
      <c r="B4331"/>
      <c r="C4331"/>
      <c r="D4331"/>
      <c r="E4331"/>
      <c r="F4331"/>
    </row>
    <row r="4332" spans="1:6" ht="15" x14ac:dyDescent="0.25">
      <c r="A4332"/>
      <c r="B4332"/>
      <c r="C4332"/>
      <c r="D4332"/>
      <c r="E4332"/>
      <c r="F4332"/>
    </row>
    <row r="4333" spans="1:6" ht="15" x14ac:dyDescent="0.25">
      <c r="A4333"/>
      <c r="B4333"/>
      <c r="C4333"/>
      <c r="D4333"/>
      <c r="E4333"/>
      <c r="F4333"/>
    </row>
    <row r="4334" spans="1:6" ht="15" x14ac:dyDescent="0.25">
      <c r="A4334"/>
      <c r="B4334"/>
      <c r="C4334"/>
      <c r="D4334"/>
      <c r="E4334"/>
      <c r="F4334"/>
    </row>
    <row r="4335" spans="1:6" ht="15" x14ac:dyDescent="0.25">
      <c r="A4335"/>
      <c r="B4335"/>
      <c r="C4335"/>
      <c r="D4335"/>
      <c r="E4335"/>
      <c r="F4335"/>
    </row>
    <row r="4336" spans="1:6" ht="15" x14ac:dyDescent="0.25">
      <c r="A4336"/>
      <c r="B4336"/>
      <c r="C4336"/>
      <c r="D4336"/>
      <c r="E4336"/>
      <c r="F4336"/>
    </row>
    <row r="4337" spans="1:6" ht="15" x14ac:dyDescent="0.25">
      <c r="A4337"/>
      <c r="B4337"/>
      <c r="C4337"/>
      <c r="D4337"/>
      <c r="E4337"/>
      <c r="F4337"/>
    </row>
    <row r="4338" spans="1:6" ht="15" x14ac:dyDescent="0.25">
      <c r="A4338"/>
      <c r="B4338"/>
      <c r="C4338"/>
      <c r="D4338"/>
      <c r="E4338"/>
      <c r="F4338"/>
    </row>
    <row r="4339" spans="1:6" ht="15" x14ac:dyDescent="0.25">
      <c r="A4339"/>
      <c r="B4339"/>
      <c r="C4339"/>
      <c r="D4339"/>
      <c r="E4339"/>
      <c r="F4339"/>
    </row>
    <row r="4340" spans="1:6" ht="15" x14ac:dyDescent="0.25">
      <c r="A4340"/>
      <c r="B4340"/>
      <c r="C4340"/>
      <c r="D4340"/>
      <c r="E4340"/>
      <c r="F4340"/>
    </row>
    <row r="4341" spans="1:6" ht="15" x14ac:dyDescent="0.25">
      <c r="A4341"/>
      <c r="B4341"/>
      <c r="C4341"/>
      <c r="D4341"/>
      <c r="E4341"/>
      <c r="F4341"/>
    </row>
    <row r="4342" spans="1:6" ht="15" x14ac:dyDescent="0.25">
      <c r="A4342"/>
      <c r="B4342"/>
      <c r="C4342"/>
      <c r="D4342"/>
      <c r="E4342"/>
      <c r="F4342"/>
    </row>
    <row r="4343" spans="1:6" ht="15" x14ac:dyDescent="0.25">
      <c r="A4343"/>
      <c r="B4343"/>
      <c r="C4343"/>
      <c r="D4343"/>
      <c r="E4343"/>
      <c r="F4343"/>
    </row>
    <row r="4344" spans="1:6" ht="15" x14ac:dyDescent="0.25">
      <c r="A4344"/>
      <c r="B4344"/>
      <c r="C4344"/>
      <c r="D4344"/>
      <c r="E4344"/>
      <c r="F4344"/>
    </row>
    <row r="4345" spans="1:6" ht="15" x14ac:dyDescent="0.25">
      <c r="A4345"/>
      <c r="B4345"/>
      <c r="C4345"/>
      <c r="D4345"/>
      <c r="E4345"/>
      <c r="F4345"/>
    </row>
    <row r="4346" spans="1:6" ht="15" x14ac:dyDescent="0.25">
      <c r="A4346"/>
      <c r="B4346"/>
      <c r="C4346"/>
      <c r="D4346"/>
      <c r="E4346"/>
      <c r="F4346"/>
    </row>
    <row r="4347" spans="1:6" ht="15" x14ac:dyDescent="0.25">
      <c r="A4347"/>
      <c r="B4347"/>
      <c r="C4347"/>
      <c r="D4347"/>
      <c r="E4347"/>
      <c r="F4347"/>
    </row>
    <row r="4348" spans="1:6" ht="15" x14ac:dyDescent="0.25">
      <c r="A4348"/>
      <c r="B4348"/>
      <c r="C4348"/>
      <c r="D4348"/>
      <c r="E4348"/>
      <c r="F4348"/>
    </row>
    <row r="4349" spans="1:6" ht="15" x14ac:dyDescent="0.25">
      <c r="A4349"/>
      <c r="B4349"/>
      <c r="C4349"/>
      <c r="D4349"/>
      <c r="E4349"/>
      <c r="F4349"/>
    </row>
    <row r="4350" spans="1:6" ht="15" x14ac:dyDescent="0.25">
      <c r="A4350"/>
      <c r="B4350"/>
      <c r="C4350"/>
      <c r="D4350"/>
      <c r="E4350"/>
      <c r="F4350"/>
    </row>
    <row r="4351" spans="1:6" ht="15" x14ac:dyDescent="0.25">
      <c r="A4351"/>
      <c r="B4351"/>
      <c r="C4351"/>
      <c r="D4351"/>
      <c r="E4351"/>
      <c r="F4351"/>
    </row>
    <row r="4352" spans="1:6" ht="15" x14ac:dyDescent="0.25">
      <c r="A4352"/>
      <c r="B4352"/>
      <c r="C4352"/>
      <c r="D4352"/>
      <c r="E4352"/>
      <c r="F4352"/>
    </row>
    <row r="4353" spans="1:6" ht="15" x14ac:dyDescent="0.25">
      <c r="A4353"/>
      <c r="B4353"/>
      <c r="C4353"/>
      <c r="D4353"/>
      <c r="E4353"/>
      <c r="F4353"/>
    </row>
    <row r="4354" spans="1:6" ht="15" x14ac:dyDescent="0.25">
      <c r="A4354"/>
      <c r="B4354"/>
      <c r="C4354"/>
      <c r="D4354"/>
      <c r="E4354"/>
      <c r="F4354"/>
    </row>
    <row r="4355" spans="1:6" ht="15" x14ac:dyDescent="0.25">
      <c r="A4355"/>
      <c r="B4355"/>
      <c r="C4355"/>
      <c r="D4355"/>
      <c r="E4355"/>
      <c r="F4355"/>
    </row>
    <row r="4356" spans="1:6" ht="15" x14ac:dyDescent="0.25">
      <c r="A4356"/>
      <c r="B4356"/>
      <c r="C4356"/>
      <c r="D4356"/>
      <c r="E4356"/>
      <c r="F4356"/>
    </row>
    <row r="4357" spans="1:6" ht="15" x14ac:dyDescent="0.25">
      <c r="A4357"/>
      <c r="B4357"/>
      <c r="C4357"/>
      <c r="D4357"/>
      <c r="E4357"/>
      <c r="F4357"/>
    </row>
    <row r="4358" spans="1:6" ht="15" x14ac:dyDescent="0.25">
      <c r="A4358"/>
      <c r="B4358"/>
      <c r="C4358"/>
      <c r="D4358"/>
      <c r="E4358"/>
      <c r="F4358"/>
    </row>
    <row r="4359" spans="1:6" ht="15" x14ac:dyDescent="0.25">
      <c r="A4359"/>
      <c r="B4359"/>
      <c r="C4359"/>
      <c r="D4359"/>
      <c r="E4359"/>
      <c r="F4359"/>
    </row>
    <row r="4360" spans="1:6" ht="15" x14ac:dyDescent="0.25">
      <c r="A4360"/>
      <c r="B4360"/>
      <c r="C4360"/>
      <c r="D4360"/>
      <c r="E4360"/>
      <c r="F4360"/>
    </row>
    <row r="4361" spans="1:6" ht="15" x14ac:dyDescent="0.25">
      <c r="A4361"/>
      <c r="B4361"/>
      <c r="C4361"/>
      <c r="D4361"/>
      <c r="E4361"/>
      <c r="F4361"/>
    </row>
    <row r="4362" spans="1:6" ht="15" x14ac:dyDescent="0.25">
      <c r="A4362"/>
      <c r="B4362"/>
      <c r="C4362"/>
      <c r="D4362"/>
      <c r="E4362"/>
      <c r="F4362"/>
    </row>
    <row r="4363" spans="1:6" ht="15" x14ac:dyDescent="0.25">
      <c r="A4363"/>
      <c r="B4363"/>
      <c r="C4363"/>
      <c r="D4363"/>
      <c r="E4363"/>
      <c r="F4363"/>
    </row>
    <row r="4364" spans="1:6" ht="15" x14ac:dyDescent="0.25">
      <c r="A4364"/>
      <c r="B4364"/>
      <c r="C4364"/>
      <c r="D4364"/>
      <c r="E4364"/>
      <c r="F4364"/>
    </row>
    <row r="4365" spans="1:6" ht="15" x14ac:dyDescent="0.25">
      <c r="A4365"/>
      <c r="B4365"/>
      <c r="C4365"/>
      <c r="D4365"/>
      <c r="E4365"/>
      <c r="F4365"/>
    </row>
    <row r="4366" spans="1:6" ht="15" x14ac:dyDescent="0.25">
      <c r="A4366"/>
      <c r="B4366"/>
      <c r="C4366"/>
      <c r="D4366"/>
      <c r="E4366"/>
      <c r="F4366"/>
    </row>
    <row r="4367" spans="1:6" ht="15" x14ac:dyDescent="0.25">
      <c r="A4367"/>
      <c r="B4367"/>
      <c r="C4367"/>
      <c r="D4367"/>
      <c r="E4367"/>
      <c r="F4367"/>
    </row>
    <row r="4368" spans="1:6" ht="15" x14ac:dyDescent="0.25">
      <c r="A4368"/>
      <c r="B4368"/>
      <c r="C4368"/>
      <c r="D4368"/>
      <c r="E4368"/>
      <c r="F4368"/>
    </row>
    <row r="4369" spans="1:6" ht="15" x14ac:dyDescent="0.25">
      <c r="A4369"/>
      <c r="B4369"/>
      <c r="C4369"/>
      <c r="D4369"/>
      <c r="E4369"/>
      <c r="F4369"/>
    </row>
    <row r="4370" spans="1:6" ht="15" x14ac:dyDescent="0.25">
      <c r="A4370"/>
      <c r="B4370"/>
      <c r="C4370"/>
      <c r="D4370"/>
      <c r="E4370"/>
      <c r="F4370"/>
    </row>
    <row r="4371" spans="1:6" ht="15" x14ac:dyDescent="0.25">
      <c r="A4371"/>
      <c r="B4371"/>
      <c r="C4371"/>
      <c r="D4371"/>
      <c r="E4371"/>
      <c r="F4371"/>
    </row>
    <row r="4372" spans="1:6" ht="15" x14ac:dyDescent="0.25">
      <c r="A4372"/>
      <c r="B4372"/>
      <c r="C4372"/>
      <c r="D4372"/>
      <c r="E4372"/>
      <c r="F4372"/>
    </row>
    <row r="4373" spans="1:6" ht="15" x14ac:dyDescent="0.25">
      <c r="A4373"/>
      <c r="B4373"/>
      <c r="C4373"/>
      <c r="D4373"/>
      <c r="E4373"/>
      <c r="F4373"/>
    </row>
    <row r="4374" spans="1:6" ht="15" x14ac:dyDescent="0.25">
      <c r="A4374"/>
      <c r="B4374"/>
      <c r="C4374"/>
      <c r="D4374"/>
      <c r="E4374"/>
      <c r="F4374"/>
    </row>
    <row r="4375" spans="1:6" ht="15" x14ac:dyDescent="0.25">
      <c r="A4375"/>
      <c r="B4375"/>
      <c r="C4375"/>
      <c r="D4375"/>
      <c r="E4375"/>
      <c r="F4375"/>
    </row>
    <row r="4376" spans="1:6" ht="15" x14ac:dyDescent="0.25">
      <c r="A4376"/>
      <c r="B4376"/>
      <c r="C4376"/>
      <c r="D4376"/>
      <c r="E4376"/>
      <c r="F4376"/>
    </row>
    <row r="4377" spans="1:6" ht="15" x14ac:dyDescent="0.25">
      <c r="A4377"/>
      <c r="B4377"/>
      <c r="C4377"/>
      <c r="D4377"/>
      <c r="E4377"/>
      <c r="F4377"/>
    </row>
    <row r="4378" spans="1:6" ht="15" x14ac:dyDescent="0.25">
      <c r="A4378"/>
      <c r="B4378"/>
      <c r="C4378"/>
      <c r="D4378"/>
      <c r="E4378"/>
      <c r="F4378"/>
    </row>
    <row r="4379" spans="1:6" ht="15" x14ac:dyDescent="0.25">
      <c r="A4379"/>
      <c r="B4379"/>
      <c r="C4379"/>
      <c r="D4379"/>
      <c r="E4379"/>
      <c r="F4379"/>
    </row>
    <row r="4380" spans="1:6" ht="15" x14ac:dyDescent="0.25">
      <c r="A4380"/>
      <c r="B4380"/>
      <c r="C4380"/>
      <c r="D4380"/>
      <c r="E4380"/>
      <c r="F4380"/>
    </row>
    <row r="4381" spans="1:6" ht="15" x14ac:dyDescent="0.25">
      <c r="A4381"/>
      <c r="B4381"/>
      <c r="C4381"/>
      <c r="D4381"/>
      <c r="E4381"/>
      <c r="F4381"/>
    </row>
    <row r="4382" spans="1:6" ht="15" x14ac:dyDescent="0.25">
      <c r="A4382"/>
      <c r="B4382"/>
      <c r="C4382"/>
      <c r="D4382"/>
      <c r="E4382"/>
      <c r="F4382"/>
    </row>
    <row r="4383" spans="1:6" ht="15" x14ac:dyDescent="0.25">
      <c r="A4383"/>
      <c r="B4383"/>
      <c r="C4383"/>
      <c r="D4383"/>
      <c r="E4383"/>
      <c r="F4383"/>
    </row>
    <row r="4384" spans="1:6" ht="15" x14ac:dyDescent="0.25">
      <c r="A4384"/>
      <c r="B4384"/>
      <c r="C4384"/>
      <c r="D4384"/>
      <c r="E4384"/>
      <c r="F4384"/>
    </row>
    <row r="4385" spans="1:6" ht="15" x14ac:dyDescent="0.25">
      <c r="A4385"/>
      <c r="B4385"/>
      <c r="C4385"/>
      <c r="D4385"/>
      <c r="E4385"/>
      <c r="F4385"/>
    </row>
    <row r="4386" spans="1:6" ht="15" x14ac:dyDescent="0.25">
      <c r="A4386"/>
      <c r="B4386"/>
      <c r="C4386"/>
      <c r="D4386"/>
      <c r="E4386"/>
      <c r="F4386"/>
    </row>
    <row r="4387" spans="1:6" ht="15" x14ac:dyDescent="0.25">
      <c r="A4387"/>
      <c r="B4387"/>
      <c r="C4387"/>
      <c r="D4387"/>
      <c r="E4387"/>
      <c r="F4387"/>
    </row>
    <row r="4388" spans="1:6" ht="15" x14ac:dyDescent="0.25">
      <c r="A4388"/>
      <c r="B4388"/>
      <c r="C4388"/>
      <c r="D4388"/>
      <c r="E4388"/>
      <c r="F4388"/>
    </row>
    <row r="4389" spans="1:6" ht="15" x14ac:dyDescent="0.25">
      <c r="A4389"/>
      <c r="B4389"/>
      <c r="C4389"/>
      <c r="D4389"/>
      <c r="E4389"/>
      <c r="F4389"/>
    </row>
    <row r="4390" spans="1:6" ht="15" x14ac:dyDescent="0.25">
      <c r="A4390"/>
      <c r="B4390"/>
      <c r="C4390"/>
      <c r="D4390"/>
      <c r="E4390"/>
      <c r="F4390"/>
    </row>
    <row r="4391" spans="1:6" ht="15" x14ac:dyDescent="0.25">
      <c r="A4391"/>
      <c r="B4391"/>
      <c r="C4391"/>
      <c r="D4391"/>
      <c r="E4391"/>
      <c r="F4391"/>
    </row>
    <row r="4392" spans="1:6" ht="15" x14ac:dyDescent="0.25">
      <c r="A4392"/>
      <c r="B4392"/>
      <c r="C4392"/>
      <c r="D4392"/>
      <c r="E4392"/>
      <c r="F4392"/>
    </row>
    <row r="4393" spans="1:6" ht="15" x14ac:dyDescent="0.25">
      <c r="A4393"/>
      <c r="B4393"/>
      <c r="C4393"/>
      <c r="D4393"/>
      <c r="E4393"/>
      <c r="F4393"/>
    </row>
    <row r="4394" spans="1:6" ht="15" x14ac:dyDescent="0.25">
      <c r="A4394"/>
      <c r="B4394"/>
      <c r="C4394"/>
      <c r="D4394"/>
      <c r="E4394"/>
      <c r="F4394"/>
    </row>
    <row r="4395" spans="1:6" ht="15" x14ac:dyDescent="0.25">
      <c r="A4395"/>
      <c r="B4395"/>
      <c r="C4395"/>
      <c r="D4395"/>
      <c r="E4395"/>
      <c r="F4395"/>
    </row>
    <row r="4396" spans="1:6" ht="15" x14ac:dyDescent="0.25">
      <c r="A4396"/>
      <c r="B4396"/>
      <c r="C4396"/>
      <c r="D4396"/>
      <c r="E4396"/>
      <c r="F4396"/>
    </row>
    <row r="4397" spans="1:6" ht="15" x14ac:dyDescent="0.25">
      <c r="A4397"/>
      <c r="B4397"/>
      <c r="C4397"/>
      <c r="D4397"/>
      <c r="E4397"/>
      <c r="F4397"/>
    </row>
    <row r="4398" spans="1:6" ht="15" x14ac:dyDescent="0.25">
      <c r="A4398"/>
      <c r="B4398"/>
      <c r="C4398"/>
      <c r="D4398"/>
      <c r="E4398"/>
      <c r="F4398"/>
    </row>
    <row r="4399" spans="1:6" ht="15" x14ac:dyDescent="0.25">
      <c r="A4399"/>
      <c r="B4399"/>
      <c r="C4399"/>
      <c r="D4399"/>
      <c r="E4399"/>
      <c r="F4399"/>
    </row>
    <row r="4400" spans="1:6" ht="15" x14ac:dyDescent="0.25">
      <c r="A4400"/>
      <c r="B4400"/>
      <c r="C4400"/>
      <c r="D4400"/>
      <c r="E4400"/>
      <c r="F4400"/>
    </row>
    <row r="4401" spans="1:6" ht="15" x14ac:dyDescent="0.25">
      <c r="A4401"/>
      <c r="B4401"/>
      <c r="C4401"/>
      <c r="D4401"/>
      <c r="E4401"/>
      <c r="F4401"/>
    </row>
    <row r="4402" spans="1:6" ht="15" x14ac:dyDescent="0.25">
      <c r="A4402"/>
      <c r="B4402"/>
      <c r="C4402"/>
      <c r="D4402"/>
      <c r="E4402"/>
      <c r="F4402"/>
    </row>
    <row r="4403" spans="1:6" ht="15" x14ac:dyDescent="0.25">
      <c r="A4403"/>
      <c r="B4403"/>
      <c r="C4403"/>
      <c r="D4403"/>
      <c r="E4403"/>
      <c r="F4403"/>
    </row>
    <row r="4404" spans="1:6" ht="15" x14ac:dyDescent="0.25">
      <c r="A4404"/>
      <c r="B4404"/>
      <c r="C4404"/>
      <c r="D4404"/>
      <c r="E4404"/>
      <c r="F4404"/>
    </row>
    <row r="4405" spans="1:6" ht="15" x14ac:dyDescent="0.25">
      <c r="A4405"/>
      <c r="B4405"/>
      <c r="C4405"/>
      <c r="D4405"/>
      <c r="E4405"/>
      <c r="F4405"/>
    </row>
    <row r="4406" spans="1:6" ht="15" x14ac:dyDescent="0.25">
      <c r="A4406"/>
      <c r="B4406"/>
      <c r="C4406"/>
      <c r="D4406"/>
      <c r="E4406"/>
      <c r="F4406"/>
    </row>
    <row r="4407" spans="1:6" ht="15" x14ac:dyDescent="0.25">
      <c r="A4407"/>
      <c r="B4407"/>
      <c r="C4407"/>
      <c r="D4407"/>
      <c r="E4407"/>
      <c r="F4407"/>
    </row>
    <row r="4408" spans="1:6" ht="15" x14ac:dyDescent="0.25">
      <c r="A4408"/>
      <c r="B4408"/>
      <c r="C4408"/>
      <c r="D4408"/>
      <c r="E4408"/>
      <c r="F4408"/>
    </row>
    <row r="4409" spans="1:6" ht="15" x14ac:dyDescent="0.25">
      <c r="A4409"/>
      <c r="B4409"/>
      <c r="C4409"/>
      <c r="D4409"/>
      <c r="E4409"/>
      <c r="F4409"/>
    </row>
    <row r="4410" spans="1:6" ht="15" x14ac:dyDescent="0.25">
      <c r="A4410"/>
      <c r="B4410"/>
      <c r="C4410"/>
      <c r="D4410"/>
      <c r="E4410"/>
      <c r="F4410"/>
    </row>
    <row r="4411" spans="1:6" ht="15" x14ac:dyDescent="0.25">
      <c r="A4411"/>
      <c r="B4411"/>
      <c r="C4411"/>
      <c r="D4411"/>
      <c r="E4411"/>
      <c r="F4411"/>
    </row>
    <row r="4412" spans="1:6" ht="15" x14ac:dyDescent="0.25">
      <c r="A4412"/>
      <c r="B4412"/>
      <c r="C4412"/>
      <c r="D4412"/>
      <c r="E4412"/>
      <c r="F4412"/>
    </row>
    <row r="4413" spans="1:6" ht="15" x14ac:dyDescent="0.25">
      <c r="A4413"/>
      <c r="B4413"/>
      <c r="C4413"/>
      <c r="D4413"/>
      <c r="E4413"/>
      <c r="F4413"/>
    </row>
    <row r="4414" spans="1:6" ht="15" x14ac:dyDescent="0.25">
      <c r="A4414"/>
      <c r="B4414"/>
      <c r="C4414"/>
      <c r="D4414"/>
      <c r="E4414"/>
      <c r="F4414"/>
    </row>
    <row r="4415" spans="1:6" ht="15" x14ac:dyDescent="0.25">
      <c r="A4415"/>
      <c r="B4415"/>
      <c r="C4415"/>
      <c r="D4415"/>
      <c r="E4415"/>
      <c r="F4415"/>
    </row>
    <row r="4416" spans="1:6" ht="15" x14ac:dyDescent="0.25">
      <c r="A4416"/>
      <c r="B4416"/>
      <c r="C4416"/>
      <c r="D4416"/>
      <c r="E4416"/>
      <c r="F4416"/>
    </row>
    <row r="4417" spans="1:6" ht="15" x14ac:dyDescent="0.25">
      <c r="A4417"/>
      <c r="B4417"/>
      <c r="C4417"/>
      <c r="D4417"/>
      <c r="E4417"/>
      <c r="F4417"/>
    </row>
    <row r="4418" spans="1:6" ht="15" x14ac:dyDescent="0.25">
      <c r="A4418"/>
      <c r="B4418"/>
      <c r="C4418"/>
      <c r="D4418"/>
      <c r="E4418"/>
      <c r="F4418"/>
    </row>
    <row r="4419" spans="1:6" ht="15" x14ac:dyDescent="0.25">
      <c r="A4419"/>
      <c r="B4419"/>
      <c r="C4419"/>
      <c r="D4419"/>
      <c r="E4419"/>
      <c r="F4419"/>
    </row>
    <row r="4420" spans="1:6" ht="15" x14ac:dyDescent="0.25">
      <c r="A4420"/>
      <c r="B4420"/>
      <c r="C4420"/>
      <c r="D4420"/>
      <c r="E4420"/>
      <c r="F4420"/>
    </row>
    <row r="4421" spans="1:6" ht="15" x14ac:dyDescent="0.25">
      <c r="A4421"/>
      <c r="B4421"/>
      <c r="C4421"/>
      <c r="D4421"/>
      <c r="E4421"/>
      <c r="F4421"/>
    </row>
    <row r="4422" spans="1:6" ht="15" x14ac:dyDescent="0.25">
      <c r="A4422"/>
      <c r="B4422"/>
      <c r="C4422"/>
      <c r="D4422"/>
      <c r="E4422"/>
      <c r="F4422"/>
    </row>
    <row r="4423" spans="1:6" ht="15" x14ac:dyDescent="0.25">
      <c r="A4423"/>
      <c r="B4423"/>
      <c r="C4423"/>
      <c r="D4423"/>
      <c r="E4423"/>
      <c r="F4423"/>
    </row>
    <row r="4424" spans="1:6" ht="15" x14ac:dyDescent="0.25">
      <c r="A4424"/>
      <c r="B4424"/>
      <c r="C4424"/>
      <c r="D4424"/>
      <c r="E4424"/>
      <c r="F4424"/>
    </row>
    <row r="4425" spans="1:6" ht="15" x14ac:dyDescent="0.25">
      <c r="A4425"/>
      <c r="B4425"/>
      <c r="C4425"/>
      <c r="D4425"/>
      <c r="E4425"/>
      <c r="F4425"/>
    </row>
    <row r="4426" spans="1:6" ht="15" x14ac:dyDescent="0.25">
      <c r="A4426"/>
      <c r="B4426"/>
      <c r="C4426"/>
      <c r="D4426"/>
      <c r="E4426"/>
      <c r="F4426"/>
    </row>
    <row r="4427" spans="1:6" ht="15" x14ac:dyDescent="0.25">
      <c r="A4427"/>
      <c r="B4427"/>
      <c r="C4427"/>
      <c r="D4427"/>
      <c r="E4427"/>
      <c r="F4427"/>
    </row>
    <row r="4428" spans="1:6" ht="15" x14ac:dyDescent="0.25">
      <c r="A4428"/>
      <c r="B4428"/>
      <c r="C4428"/>
      <c r="D4428"/>
      <c r="E4428"/>
      <c r="F4428"/>
    </row>
    <row r="4429" spans="1:6" ht="15" x14ac:dyDescent="0.25">
      <c r="A4429"/>
      <c r="B4429"/>
      <c r="C4429"/>
      <c r="D4429"/>
      <c r="E4429"/>
      <c r="F4429"/>
    </row>
    <row r="4430" spans="1:6" ht="15" x14ac:dyDescent="0.25">
      <c r="A4430"/>
      <c r="B4430"/>
      <c r="C4430"/>
      <c r="D4430"/>
      <c r="E4430"/>
      <c r="F4430"/>
    </row>
    <row r="4431" spans="1:6" ht="15" x14ac:dyDescent="0.25">
      <c r="A4431"/>
      <c r="B4431"/>
      <c r="C4431"/>
      <c r="D4431"/>
      <c r="E4431"/>
      <c r="F4431"/>
    </row>
    <row r="4432" spans="1:6" ht="15" x14ac:dyDescent="0.25">
      <c r="A4432"/>
      <c r="B4432"/>
      <c r="C4432"/>
      <c r="D4432"/>
      <c r="E4432"/>
      <c r="F4432"/>
    </row>
    <row r="4433" spans="1:6" ht="15" x14ac:dyDescent="0.25">
      <c r="A4433"/>
      <c r="B4433"/>
      <c r="C4433"/>
      <c r="D4433"/>
      <c r="E4433"/>
      <c r="F4433"/>
    </row>
    <row r="4434" spans="1:6" ht="15" x14ac:dyDescent="0.25">
      <c r="A4434"/>
      <c r="B4434"/>
      <c r="C4434"/>
      <c r="D4434"/>
      <c r="E4434"/>
      <c r="F4434"/>
    </row>
    <row r="4435" spans="1:6" ht="15" x14ac:dyDescent="0.25">
      <c r="A4435"/>
      <c r="B4435"/>
      <c r="C4435"/>
      <c r="D4435"/>
      <c r="E4435"/>
      <c r="F4435"/>
    </row>
    <row r="4436" spans="1:6" ht="15" x14ac:dyDescent="0.25">
      <c r="A4436"/>
      <c r="B4436"/>
      <c r="C4436"/>
      <c r="D4436"/>
      <c r="E4436"/>
      <c r="F4436"/>
    </row>
    <row r="4437" spans="1:6" ht="15" x14ac:dyDescent="0.25">
      <c r="A4437"/>
      <c r="B4437"/>
      <c r="C4437"/>
      <c r="D4437"/>
      <c r="E4437"/>
      <c r="F4437"/>
    </row>
    <row r="4438" spans="1:6" ht="15" x14ac:dyDescent="0.25">
      <c r="A4438"/>
      <c r="B4438"/>
      <c r="C4438"/>
      <c r="D4438"/>
      <c r="E4438"/>
      <c r="F4438"/>
    </row>
    <row r="4439" spans="1:6" ht="15" x14ac:dyDescent="0.25">
      <c r="A4439"/>
      <c r="B4439"/>
      <c r="C4439"/>
      <c r="D4439"/>
      <c r="E4439"/>
      <c r="F4439"/>
    </row>
    <row r="4440" spans="1:6" ht="15" x14ac:dyDescent="0.25">
      <c r="A4440"/>
      <c r="B4440"/>
      <c r="C4440"/>
      <c r="D4440"/>
      <c r="E4440"/>
      <c r="F4440"/>
    </row>
    <row r="4441" spans="1:6" ht="15" x14ac:dyDescent="0.25">
      <c r="A4441"/>
      <c r="B4441"/>
      <c r="C4441"/>
      <c r="D4441"/>
      <c r="E4441"/>
      <c r="F4441"/>
    </row>
    <row r="4442" spans="1:6" ht="15" x14ac:dyDescent="0.25">
      <c r="A4442"/>
      <c r="B4442"/>
      <c r="C4442"/>
      <c r="D4442"/>
      <c r="E4442"/>
      <c r="F4442"/>
    </row>
    <row r="4443" spans="1:6" ht="15" x14ac:dyDescent="0.25">
      <c r="A4443"/>
      <c r="B4443"/>
      <c r="C4443"/>
      <c r="D4443"/>
      <c r="E4443"/>
      <c r="F4443"/>
    </row>
    <row r="4444" spans="1:6" ht="15" x14ac:dyDescent="0.25">
      <c r="A4444"/>
      <c r="B4444"/>
      <c r="C4444"/>
      <c r="D4444"/>
      <c r="E4444"/>
      <c r="F4444"/>
    </row>
    <row r="4445" spans="1:6" ht="15" x14ac:dyDescent="0.25">
      <c r="A4445"/>
      <c r="B4445"/>
      <c r="C4445"/>
      <c r="D4445"/>
      <c r="E4445"/>
      <c r="F4445"/>
    </row>
    <row r="4446" spans="1:6" ht="15" x14ac:dyDescent="0.25">
      <c r="A4446"/>
      <c r="B4446"/>
      <c r="C4446"/>
      <c r="D4446"/>
      <c r="E4446"/>
      <c r="F4446"/>
    </row>
    <row r="4447" spans="1:6" ht="15" x14ac:dyDescent="0.25">
      <c r="A4447"/>
      <c r="B4447"/>
      <c r="C4447"/>
      <c r="D4447"/>
      <c r="E4447"/>
      <c r="F4447"/>
    </row>
    <row r="4448" spans="1:6" ht="15" x14ac:dyDescent="0.25">
      <c r="A4448"/>
      <c r="B4448"/>
      <c r="C4448"/>
      <c r="D4448"/>
      <c r="E4448"/>
      <c r="F4448"/>
    </row>
    <row r="4449" spans="1:6" ht="15" x14ac:dyDescent="0.25">
      <c r="A4449"/>
      <c r="B4449"/>
      <c r="C4449"/>
      <c r="D4449"/>
      <c r="E4449"/>
      <c r="F4449"/>
    </row>
    <row r="4450" spans="1:6" ht="15" x14ac:dyDescent="0.25">
      <c r="A4450"/>
      <c r="B4450"/>
      <c r="C4450"/>
      <c r="D4450"/>
      <c r="E4450"/>
      <c r="F4450"/>
    </row>
    <row r="4451" spans="1:6" ht="15" x14ac:dyDescent="0.25">
      <c r="A4451"/>
      <c r="B4451"/>
      <c r="C4451"/>
      <c r="D4451"/>
      <c r="E4451"/>
      <c r="F4451"/>
    </row>
    <row r="4452" spans="1:6" ht="15" x14ac:dyDescent="0.25">
      <c r="A4452"/>
      <c r="B4452"/>
      <c r="C4452"/>
      <c r="D4452"/>
      <c r="E4452"/>
      <c r="F4452"/>
    </row>
    <row r="4453" spans="1:6" ht="15" x14ac:dyDescent="0.25">
      <c r="A4453"/>
      <c r="B4453"/>
      <c r="C4453"/>
      <c r="D4453"/>
      <c r="E4453"/>
      <c r="F4453"/>
    </row>
    <row r="4454" spans="1:6" ht="15" x14ac:dyDescent="0.25">
      <c r="A4454"/>
      <c r="B4454"/>
      <c r="C4454"/>
      <c r="D4454"/>
      <c r="E4454"/>
      <c r="F4454"/>
    </row>
    <row r="4455" spans="1:6" ht="15" x14ac:dyDescent="0.25">
      <c r="A4455"/>
      <c r="B4455"/>
      <c r="C4455"/>
      <c r="D4455"/>
      <c r="E4455"/>
      <c r="F4455"/>
    </row>
    <row r="4456" spans="1:6" ht="15" x14ac:dyDescent="0.25">
      <c r="A4456"/>
      <c r="B4456"/>
      <c r="C4456"/>
      <c r="D4456"/>
      <c r="E4456"/>
      <c r="F4456"/>
    </row>
    <row r="4457" spans="1:6" ht="15" x14ac:dyDescent="0.25">
      <c r="A4457"/>
      <c r="B4457"/>
      <c r="C4457"/>
      <c r="D4457"/>
      <c r="E4457"/>
      <c r="F4457"/>
    </row>
    <row r="4458" spans="1:6" ht="15" x14ac:dyDescent="0.25">
      <c r="A4458"/>
      <c r="B4458"/>
      <c r="C4458"/>
      <c r="D4458"/>
      <c r="E4458"/>
      <c r="F4458"/>
    </row>
    <row r="4459" spans="1:6" ht="15" x14ac:dyDescent="0.25">
      <c r="A4459"/>
      <c r="B4459"/>
      <c r="C4459"/>
      <c r="D4459"/>
      <c r="E4459"/>
      <c r="F4459"/>
    </row>
    <row r="4460" spans="1:6" ht="15" x14ac:dyDescent="0.25">
      <c r="A4460"/>
      <c r="B4460"/>
      <c r="C4460"/>
      <c r="D4460"/>
      <c r="E4460"/>
      <c r="F4460"/>
    </row>
    <row r="4461" spans="1:6" ht="15" x14ac:dyDescent="0.25">
      <c r="A4461"/>
      <c r="B4461"/>
      <c r="C4461"/>
      <c r="D4461"/>
      <c r="E4461"/>
      <c r="F4461"/>
    </row>
    <row r="4462" spans="1:6" ht="15" x14ac:dyDescent="0.25">
      <c r="A4462"/>
      <c r="B4462"/>
      <c r="C4462"/>
      <c r="D4462"/>
      <c r="E4462"/>
      <c r="F4462"/>
    </row>
    <row r="4463" spans="1:6" ht="15" x14ac:dyDescent="0.25">
      <c r="A4463"/>
      <c r="B4463"/>
      <c r="C4463"/>
      <c r="D4463"/>
      <c r="E4463"/>
      <c r="F4463"/>
    </row>
    <row r="4464" spans="1:6" ht="15" x14ac:dyDescent="0.25">
      <c r="A4464"/>
      <c r="B4464"/>
      <c r="C4464"/>
      <c r="D4464"/>
      <c r="E4464"/>
      <c r="F4464"/>
    </row>
    <row r="4465" spans="1:6" ht="15" x14ac:dyDescent="0.25">
      <c r="A4465"/>
      <c r="B4465"/>
      <c r="C4465"/>
      <c r="D4465"/>
      <c r="E4465"/>
      <c r="F4465"/>
    </row>
    <row r="4466" spans="1:6" ht="15" x14ac:dyDescent="0.25">
      <c r="A4466"/>
      <c r="B4466"/>
      <c r="C4466"/>
      <c r="D4466"/>
      <c r="E4466"/>
      <c r="F4466"/>
    </row>
    <row r="4467" spans="1:6" ht="15" x14ac:dyDescent="0.25">
      <c r="A4467"/>
      <c r="B4467"/>
      <c r="C4467"/>
      <c r="D4467"/>
      <c r="E4467"/>
      <c r="F4467"/>
    </row>
    <row r="4468" spans="1:6" ht="15" x14ac:dyDescent="0.25">
      <c r="A4468"/>
      <c r="B4468"/>
      <c r="C4468"/>
      <c r="D4468"/>
      <c r="E4468"/>
      <c r="F4468"/>
    </row>
    <row r="4469" spans="1:6" ht="15" x14ac:dyDescent="0.25">
      <c r="A4469"/>
      <c r="B4469"/>
      <c r="C4469"/>
      <c r="D4469"/>
      <c r="E4469"/>
      <c r="F4469"/>
    </row>
    <row r="4470" spans="1:6" ht="15" x14ac:dyDescent="0.25">
      <c r="A4470"/>
      <c r="B4470"/>
      <c r="C4470"/>
      <c r="D4470"/>
      <c r="E4470"/>
      <c r="F4470"/>
    </row>
    <row r="4471" spans="1:6" ht="15" x14ac:dyDescent="0.25">
      <c r="A4471"/>
      <c r="B4471"/>
      <c r="C4471"/>
      <c r="D4471"/>
      <c r="E4471"/>
      <c r="F4471"/>
    </row>
    <row r="4472" spans="1:6" ht="15" x14ac:dyDescent="0.25">
      <c r="A4472"/>
      <c r="B4472"/>
      <c r="C4472"/>
      <c r="D4472"/>
      <c r="E4472"/>
      <c r="F4472"/>
    </row>
    <row r="4473" spans="1:6" ht="15" x14ac:dyDescent="0.25">
      <c r="A4473"/>
      <c r="B4473"/>
      <c r="C4473"/>
      <c r="D4473"/>
      <c r="E4473"/>
      <c r="F4473"/>
    </row>
    <row r="4474" spans="1:6" ht="15" x14ac:dyDescent="0.25">
      <c r="A4474"/>
      <c r="B4474"/>
      <c r="C4474"/>
      <c r="D4474"/>
      <c r="E4474"/>
      <c r="F4474"/>
    </row>
    <row r="4475" spans="1:6" ht="15" x14ac:dyDescent="0.25">
      <c r="A4475"/>
      <c r="B4475"/>
      <c r="C4475"/>
      <c r="D4475"/>
      <c r="E4475"/>
      <c r="F4475"/>
    </row>
    <row r="4476" spans="1:6" ht="15" x14ac:dyDescent="0.25">
      <c r="A4476"/>
      <c r="B4476"/>
      <c r="C4476"/>
      <c r="D4476"/>
      <c r="E4476"/>
      <c r="F4476"/>
    </row>
    <row r="4477" spans="1:6" ht="15" x14ac:dyDescent="0.25">
      <c r="A4477"/>
      <c r="B4477"/>
      <c r="C4477"/>
      <c r="D4477"/>
      <c r="E4477"/>
      <c r="F4477"/>
    </row>
    <row r="4478" spans="1:6" ht="15" x14ac:dyDescent="0.25">
      <c r="A4478"/>
      <c r="B4478"/>
      <c r="C4478"/>
      <c r="D4478"/>
      <c r="E4478"/>
      <c r="F4478"/>
    </row>
    <row r="4479" spans="1:6" ht="15" x14ac:dyDescent="0.25">
      <c r="A4479"/>
      <c r="B4479"/>
      <c r="C4479"/>
      <c r="D4479"/>
      <c r="E4479"/>
      <c r="F4479"/>
    </row>
    <row r="4480" spans="1:6" ht="15" x14ac:dyDescent="0.25">
      <c r="A4480"/>
      <c r="B4480"/>
      <c r="C4480"/>
      <c r="D4480"/>
      <c r="E4480"/>
      <c r="F4480"/>
    </row>
    <row r="4481" spans="1:6" ht="15" x14ac:dyDescent="0.25">
      <c r="A4481"/>
      <c r="B4481"/>
      <c r="C4481"/>
      <c r="D4481"/>
      <c r="E4481"/>
      <c r="F4481"/>
    </row>
    <row r="4482" spans="1:6" ht="15" x14ac:dyDescent="0.25">
      <c r="A4482"/>
      <c r="B4482"/>
      <c r="C4482"/>
      <c r="D4482"/>
      <c r="E4482"/>
      <c r="F4482"/>
    </row>
    <row r="4483" spans="1:6" ht="15" x14ac:dyDescent="0.25">
      <c r="A4483"/>
      <c r="B4483"/>
      <c r="C4483"/>
      <c r="D4483"/>
      <c r="E4483"/>
      <c r="F4483"/>
    </row>
    <row r="4484" spans="1:6" ht="15" x14ac:dyDescent="0.25">
      <c r="A4484"/>
      <c r="B4484"/>
      <c r="C4484"/>
      <c r="D4484"/>
      <c r="E4484"/>
      <c r="F4484"/>
    </row>
    <row r="4485" spans="1:6" ht="15" x14ac:dyDescent="0.25">
      <c r="A4485"/>
      <c r="B4485"/>
      <c r="C4485"/>
      <c r="D4485"/>
      <c r="E4485"/>
      <c r="F4485"/>
    </row>
    <row r="4486" spans="1:6" ht="15" x14ac:dyDescent="0.25">
      <c r="A4486"/>
      <c r="B4486"/>
      <c r="C4486"/>
      <c r="D4486"/>
      <c r="E4486"/>
      <c r="F4486"/>
    </row>
    <row r="4487" spans="1:6" ht="15" x14ac:dyDescent="0.25">
      <c r="A4487"/>
      <c r="B4487"/>
      <c r="C4487"/>
      <c r="D4487"/>
      <c r="E4487"/>
      <c r="F4487"/>
    </row>
    <row r="4488" spans="1:6" ht="15" x14ac:dyDescent="0.25">
      <c r="A4488"/>
      <c r="B4488"/>
      <c r="C4488"/>
      <c r="D4488"/>
      <c r="E4488"/>
      <c r="F4488"/>
    </row>
    <row r="4489" spans="1:6" ht="15" x14ac:dyDescent="0.25">
      <c r="A4489"/>
      <c r="B4489"/>
      <c r="C4489"/>
      <c r="D4489"/>
      <c r="E4489"/>
      <c r="F4489"/>
    </row>
    <row r="4490" spans="1:6" ht="15" x14ac:dyDescent="0.25">
      <c r="A4490"/>
      <c r="B4490"/>
      <c r="C4490"/>
      <c r="D4490"/>
      <c r="E4490"/>
      <c r="F4490"/>
    </row>
    <row r="4491" spans="1:6" ht="15" x14ac:dyDescent="0.25">
      <c r="A4491"/>
      <c r="B4491"/>
      <c r="C4491"/>
      <c r="D4491"/>
      <c r="E4491"/>
      <c r="F4491"/>
    </row>
    <row r="4492" spans="1:6" ht="15" x14ac:dyDescent="0.25">
      <c r="A4492"/>
      <c r="B4492"/>
      <c r="C4492"/>
      <c r="D4492"/>
      <c r="E4492"/>
      <c r="F4492"/>
    </row>
    <row r="4493" spans="1:6" ht="15" x14ac:dyDescent="0.25">
      <c r="A4493"/>
      <c r="B4493"/>
      <c r="C4493"/>
      <c r="D4493"/>
      <c r="E4493"/>
      <c r="F4493"/>
    </row>
    <row r="4494" spans="1:6" ht="15" x14ac:dyDescent="0.25">
      <c r="A4494"/>
      <c r="B4494"/>
      <c r="C4494"/>
      <c r="D4494"/>
      <c r="E4494"/>
      <c r="F4494"/>
    </row>
    <row r="4495" spans="1:6" ht="15" x14ac:dyDescent="0.25">
      <c r="A4495"/>
      <c r="B4495"/>
      <c r="C4495"/>
      <c r="D4495"/>
      <c r="E4495"/>
      <c r="F4495"/>
    </row>
    <row r="4496" spans="1:6" ht="15" x14ac:dyDescent="0.25">
      <c r="A4496"/>
      <c r="B4496"/>
      <c r="C4496"/>
      <c r="D4496"/>
      <c r="E4496"/>
      <c r="F4496"/>
    </row>
    <row r="4497" spans="1:6" ht="15" x14ac:dyDescent="0.25">
      <c r="A4497"/>
      <c r="B4497"/>
      <c r="C4497"/>
      <c r="D4497"/>
      <c r="E4497"/>
      <c r="F4497"/>
    </row>
    <row r="4498" spans="1:6" ht="15" x14ac:dyDescent="0.25">
      <c r="A4498"/>
      <c r="B4498"/>
      <c r="C4498"/>
      <c r="D4498"/>
      <c r="E4498"/>
      <c r="F4498"/>
    </row>
    <row r="4499" spans="1:6" ht="15" x14ac:dyDescent="0.25">
      <c r="A4499"/>
      <c r="B4499"/>
      <c r="C4499"/>
      <c r="D4499"/>
      <c r="E4499"/>
      <c r="F4499"/>
    </row>
    <row r="4500" spans="1:6" ht="15" x14ac:dyDescent="0.25">
      <c r="A4500"/>
      <c r="B4500"/>
      <c r="C4500"/>
      <c r="D4500"/>
      <c r="E4500"/>
      <c r="F4500"/>
    </row>
    <row r="4501" spans="1:6" ht="15" x14ac:dyDescent="0.25">
      <c r="A4501"/>
      <c r="B4501"/>
      <c r="C4501"/>
      <c r="D4501"/>
      <c r="E4501"/>
      <c r="F4501"/>
    </row>
    <row r="4502" spans="1:6" ht="15" x14ac:dyDescent="0.25">
      <c r="A4502"/>
      <c r="B4502"/>
      <c r="C4502"/>
      <c r="D4502"/>
      <c r="E4502"/>
      <c r="F4502"/>
    </row>
    <row r="4503" spans="1:6" ht="15" x14ac:dyDescent="0.25">
      <c r="A4503"/>
      <c r="B4503"/>
      <c r="C4503"/>
      <c r="D4503"/>
      <c r="E4503"/>
      <c r="F4503"/>
    </row>
    <row r="4504" spans="1:6" ht="15" x14ac:dyDescent="0.25">
      <c r="A4504"/>
      <c r="B4504"/>
      <c r="C4504"/>
      <c r="D4504"/>
      <c r="E4504"/>
      <c r="F4504"/>
    </row>
    <row r="4505" spans="1:6" ht="15" x14ac:dyDescent="0.25">
      <c r="A4505"/>
      <c r="B4505"/>
      <c r="C4505"/>
      <c r="D4505"/>
      <c r="E4505"/>
      <c r="F4505"/>
    </row>
    <row r="4506" spans="1:6" ht="15" x14ac:dyDescent="0.25">
      <c r="A4506"/>
      <c r="B4506"/>
      <c r="C4506"/>
      <c r="D4506"/>
      <c r="E4506"/>
      <c r="F4506"/>
    </row>
    <row r="4507" spans="1:6" ht="15" x14ac:dyDescent="0.25">
      <c r="A4507"/>
      <c r="B4507"/>
      <c r="C4507"/>
      <c r="D4507"/>
      <c r="E4507"/>
      <c r="F4507"/>
    </row>
    <row r="4508" spans="1:6" ht="15" x14ac:dyDescent="0.25">
      <c r="A4508"/>
      <c r="B4508"/>
      <c r="C4508"/>
      <c r="D4508"/>
      <c r="E4508"/>
      <c r="F4508"/>
    </row>
    <row r="4509" spans="1:6" ht="15" x14ac:dyDescent="0.25">
      <c r="A4509"/>
      <c r="B4509"/>
      <c r="C4509"/>
      <c r="D4509"/>
      <c r="E4509"/>
      <c r="F4509"/>
    </row>
    <row r="4510" spans="1:6" ht="15" x14ac:dyDescent="0.25">
      <c r="A4510"/>
      <c r="B4510"/>
      <c r="C4510"/>
      <c r="D4510"/>
      <c r="E4510"/>
      <c r="F4510"/>
    </row>
    <row r="4511" spans="1:6" ht="15" x14ac:dyDescent="0.25">
      <c r="A4511"/>
      <c r="B4511"/>
      <c r="C4511"/>
      <c r="D4511"/>
      <c r="E4511"/>
      <c r="F4511"/>
    </row>
    <row r="4512" spans="1:6" ht="15" x14ac:dyDescent="0.25">
      <c r="A4512"/>
      <c r="B4512"/>
      <c r="C4512"/>
      <c r="D4512"/>
      <c r="E4512"/>
      <c r="F4512"/>
    </row>
    <row r="4513" spans="1:6" ht="15" x14ac:dyDescent="0.25">
      <c r="A4513"/>
      <c r="B4513"/>
      <c r="C4513"/>
      <c r="D4513"/>
      <c r="E4513"/>
      <c r="F4513"/>
    </row>
    <row r="4514" spans="1:6" ht="15" x14ac:dyDescent="0.25">
      <c r="A4514"/>
      <c r="B4514"/>
      <c r="C4514"/>
      <c r="D4514"/>
      <c r="E4514"/>
      <c r="F4514"/>
    </row>
    <row r="4515" spans="1:6" ht="15" x14ac:dyDescent="0.25">
      <c r="A4515"/>
      <c r="B4515"/>
      <c r="C4515"/>
      <c r="D4515"/>
      <c r="E4515"/>
      <c r="F4515"/>
    </row>
    <row r="4516" spans="1:6" ht="15" x14ac:dyDescent="0.25">
      <c r="A4516"/>
      <c r="B4516"/>
      <c r="C4516"/>
      <c r="D4516"/>
      <c r="E4516"/>
      <c r="F4516"/>
    </row>
    <row r="4517" spans="1:6" ht="15" x14ac:dyDescent="0.25">
      <c r="A4517"/>
      <c r="B4517"/>
      <c r="C4517"/>
      <c r="D4517"/>
      <c r="E4517"/>
      <c r="F4517"/>
    </row>
    <row r="4518" spans="1:6" ht="15" x14ac:dyDescent="0.25">
      <c r="A4518"/>
      <c r="B4518"/>
      <c r="C4518"/>
      <c r="D4518"/>
      <c r="E4518"/>
      <c r="F4518"/>
    </row>
    <row r="4519" spans="1:6" ht="15" x14ac:dyDescent="0.25">
      <c r="A4519"/>
      <c r="B4519"/>
      <c r="C4519"/>
      <c r="D4519"/>
      <c r="E4519"/>
      <c r="F4519"/>
    </row>
    <row r="4520" spans="1:6" ht="15" x14ac:dyDescent="0.25">
      <c r="A4520"/>
      <c r="B4520"/>
      <c r="C4520"/>
      <c r="D4520"/>
      <c r="E4520"/>
      <c r="F4520"/>
    </row>
    <row r="4521" spans="1:6" ht="15" x14ac:dyDescent="0.25">
      <c r="A4521"/>
      <c r="B4521"/>
      <c r="C4521"/>
      <c r="D4521"/>
      <c r="E4521"/>
      <c r="F4521"/>
    </row>
    <row r="4522" spans="1:6" ht="15" x14ac:dyDescent="0.25">
      <c r="A4522"/>
      <c r="B4522"/>
      <c r="C4522"/>
      <c r="D4522"/>
      <c r="E4522"/>
      <c r="F4522"/>
    </row>
    <row r="4523" spans="1:6" ht="15" x14ac:dyDescent="0.25">
      <c r="A4523"/>
      <c r="B4523"/>
      <c r="C4523"/>
      <c r="D4523"/>
      <c r="E4523"/>
      <c r="F4523"/>
    </row>
    <row r="4524" spans="1:6" ht="15" x14ac:dyDescent="0.25">
      <c r="A4524"/>
      <c r="B4524"/>
      <c r="C4524"/>
      <c r="D4524"/>
      <c r="E4524"/>
      <c r="F4524"/>
    </row>
    <row r="4525" spans="1:6" ht="15" x14ac:dyDescent="0.25">
      <c r="A4525"/>
      <c r="B4525"/>
      <c r="C4525"/>
      <c r="D4525"/>
      <c r="E4525"/>
      <c r="F4525"/>
    </row>
    <row r="4526" spans="1:6" ht="15" x14ac:dyDescent="0.25">
      <c r="A4526"/>
      <c r="B4526"/>
      <c r="C4526"/>
      <c r="D4526"/>
      <c r="E4526"/>
      <c r="F4526"/>
    </row>
    <row r="4527" spans="1:6" ht="15" x14ac:dyDescent="0.25">
      <c r="A4527"/>
      <c r="B4527"/>
      <c r="C4527"/>
      <c r="D4527"/>
      <c r="E4527"/>
      <c r="F4527"/>
    </row>
    <row r="4528" spans="1:6" ht="15" x14ac:dyDescent="0.25">
      <c r="A4528"/>
      <c r="B4528"/>
      <c r="C4528"/>
      <c r="D4528"/>
      <c r="E4528"/>
      <c r="F4528"/>
    </row>
    <row r="4529" spans="1:6" ht="15" x14ac:dyDescent="0.25">
      <c r="A4529"/>
      <c r="B4529"/>
      <c r="C4529"/>
      <c r="D4529"/>
      <c r="E4529"/>
      <c r="F4529"/>
    </row>
    <row r="4530" spans="1:6" ht="15" x14ac:dyDescent="0.25">
      <c r="A4530"/>
      <c r="B4530"/>
      <c r="C4530"/>
      <c r="D4530"/>
      <c r="E4530"/>
      <c r="F4530"/>
    </row>
    <row r="4531" spans="1:6" ht="15" x14ac:dyDescent="0.25">
      <c r="A4531"/>
      <c r="B4531"/>
      <c r="C4531"/>
      <c r="D4531"/>
      <c r="E4531"/>
      <c r="F4531"/>
    </row>
    <row r="4532" spans="1:6" ht="15" x14ac:dyDescent="0.25">
      <c r="A4532"/>
      <c r="B4532"/>
      <c r="C4532"/>
      <c r="D4532"/>
      <c r="E4532"/>
      <c r="F4532"/>
    </row>
    <row r="4533" spans="1:6" ht="15" x14ac:dyDescent="0.25">
      <c r="A4533"/>
      <c r="B4533"/>
      <c r="C4533"/>
      <c r="D4533"/>
      <c r="E4533"/>
      <c r="F4533"/>
    </row>
    <row r="4534" spans="1:6" ht="15" x14ac:dyDescent="0.25">
      <c r="A4534"/>
      <c r="B4534"/>
      <c r="C4534"/>
      <c r="D4534"/>
      <c r="E4534"/>
      <c r="F4534"/>
    </row>
    <row r="4535" spans="1:6" ht="15" x14ac:dyDescent="0.25">
      <c r="A4535"/>
      <c r="B4535"/>
      <c r="C4535"/>
      <c r="D4535"/>
      <c r="E4535"/>
      <c r="F4535"/>
    </row>
    <row r="4536" spans="1:6" ht="15" x14ac:dyDescent="0.25">
      <c r="A4536"/>
      <c r="B4536"/>
      <c r="C4536"/>
      <c r="D4536"/>
      <c r="E4536"/>
      <c r="F4536"/>
    </row>
    <row r="4537" spans="1:6" ht="15" x14ac:dyDescent="0.25">
      <c r="A4537"/>
      <c r="B4537"/>
      <c r="C4537"/>
      <c r="D4537"/>
      <c r="E4537"/>
      <c r="F4537"/>
    </row>
    <row r="4538" spans="1:6" ht="15" x14ac:dyDescent="0.25">
      <c r="A4538"/>
      <c r="B4538"/>
      <c r="C4538"/>
      <c r="D4538"/>
      <c r="E4538"/>
      <c r="F4538"/>
    </row>
    <row r="4539" spans="1:6" ht="15" x14ac:dyDescent="0.25">
      <c r="A4539"/>
      <c r="B4539"/>
      <c r="C4539"/>
      <c r="D4539"/>
      <c r="E4539"/>
      <c r="F4539"/>
    </row>
    <row r="4540" spans="1:6" ht="15" x14ac:dyDescent="0.25">
      <c r="A4540"/>
      <c r="B4540"/>
      <c r="C4540"/>
      <c r="D4540"/>
      <c r="E4540"/>
      <c r="F4540"/>
    </row>
    <row r="4541" spans="1:6" ht="15" x14ac:dyDescent="0.25">
      <c r="A4541"/>
      <c r="B4541"/>
      <c r="C4541"/>
      <c r="D4541"/>
      <c r="E4541"/>
      <c r="F4541"/>
    </row>
    <row r="4542" spans="1:6" ht="15" x14ac:dyDescent="0.25">
      <c r="A4542"/>
      <c r="B4542"/>
      <c r="C4542"/>
      <c r="D4542"/>
      <c r="E4542"/>
      <c r="F4542"/>
    </row>
    <row r="4543" spans="1:6" ht="15" x14ac:dyDescent="0.25">
      <c r="A4543"/>
      <c r="B4543"/>
      <c r="C4543"/>
      <c r="D4543"/>
      <c r="E4543"/>
      <c r="F4543"/>
    </row>
    <row r="4544" spans="1:6" ht="15" x14ac:dyDescent="0.25">
      <c r="A4544"/>
      <c r="B4544"/>
      <c r="C4544"/>
      <c r="D4544"/>
      <c r="E4544"/>
      <c r="F4544"/>
    </row>
    <row r="4545" spans="1:6" ht="15" x14ac:dyDescent="0.25">
      <c r="A4545"/>
      <c r="B4545"/>
      <c r="C4545"/>
      <c r="D4545"/>
      <c r="E4545"/>
      <c r="F4545"/>
    </row>
    <row r="4546" spans="1:6" ht="15" x14ac:dyDescent="0.25">
      <c r="A4546"/>
      <c r="B4546"/>
      <c r="C4546"/>
      <c r="D4546"/>
      <c r="E4546"/>
      <c r="F4546"/>
    </row>
    <row r="4547" spans="1:6" ht="15" x14ac:dyDescent="0.25">
      <c r="A4547"/>
      <c r="B4547"/>
      <c r="C4547"/>
      <c r="D4547"/>
      <c r="E4547"/>
      <c r="F4547"/>
    </row>
    <row r="4548" spans="1:6" ht="15" x14ac:dyDescent="0.25">
      <c r="A4548"/>
      <c r="B4548"/>
      <c r="C4548"/>
      <c r="D4548"/>
      <c r="E4548"/>
      <c r="F4548"/>
    </row>
    <row r="4549" spans="1:6" ht="15" x14ac:dyDescent="0.25">
      <c r="A4549"/>
      <c r="B4549"/>
      <c r="C4549"/>
      <c r="D4549"/>
      <c r="E4549"/>
      <c r="F4549"/>
    </row>
    <row r="4550" spans="1:6" ht="15" x14ac:dyDescent="0.25">
      <c r="A4550"/>
      <c r="B4550"/>
      <c r="C4550"/>
      <c r="D4550"/>
      <c r="E4550"/>
      <c r="F4550"/>
    </row>
    <row r="4551" spans="1:6" ht="15" x14ac:dyDescent="0.25">
      <c r="A4551"/>
      <c r="B4551"/>
      <c r="C4551"/>
      <c r="D4551"/>
      <c r="E4551"/>
      <c r="F4551"/>
    </row>
    <row r="4552" spans="1:6" ht="15" x14ac:dyDescent="0.25">
      <c r="A4552"/>
      <c r="B4552"/>
      <c r="C4552"/>
      <c r="D4552"/>
      <c r="E4552"/>
      <c r="F4552"/>
    </row>
    <row r="4553" spans="1:6" ht="15" x14ac:dyDescent="0.25">
      <c r="A4553"/>
      <c r="B4553"/>
      <c r="C4553"/>
      <c r="D4553"/>
      <c r="E4553"/>
      <c r="F4553"/>
    </row>
    <row r="4554" spans="1:6" ht="15" x14ac:dyDescent="0.25">
      <c r="A4554"/>
      <c r="B4554"/>
      <c r="C4554"/>
      <c r="D4554"/>
      <c r="E4554"/>
      <c r="F4554"/>
    </row>
    <row r="4555" spans="1:6" ht="15" x14ac:dyDescent="0.25">
      <c r="A4555"/>
      <c r="B4555"/>
      <c r="C4555"/>
      <c r="D4555"/>
      <c r="E4555"/>
      <c r="F4555"/>
    </row>
    <row r="4556" spans="1:6" ht="15" x14ac:dyDescent="0.25">
      <c r="A4556"/>
      <c r="B4556"/>
      <c r="C4556"/>
      <c r="D4556"/>
      <c r="E4556"/>
      <c r="F4556"/>
    </row>
    <row r="4557" spans="1:6" ht="15" x14ac:dyDescent="0.25">
      <c r="A4557"/>
      <c r="B4557"/>
      <c r="C4557"/>
      <c r="D4557"/>
      <c r="E4557"/>
      <c r="F4557"/>
    </row>
    <row r="4558" spans="1:6" ht="15" x14ac:dyDescent="0.25">
      <c r="A4558"/>
      <c r="B4558"/>
      <c r="C4558"/>
      <c r="D4558"/>
      <c r="E4558"/>
      <c r="F4558"/>
    </row>
    <row r="4559" spans="1:6" ht="15" x14ac:dyDescent="0.25">
      <c r="A4559"/>
      <c r="B4559"/>
      <c r="C4559"/>
      <c r="D4559"/>
      <c r="E4559"/>
      <c r="F4559"/>
    </row>
    <row r="4560" spans="1:6" ht="15" x14ac:dyDescent="0.25">
      <c r="A4560"/>
      <c r="B4560"/>
      <c r="C4560"/>
      <c r="D4560"/>
      <c r="E4560"/>
      <c r="F4560"/>
    </row>
    <row r="4561" spans="1:6" ht="15" x14ac:dyDescent="0.25">
      <c r="A4561"/>
      <c r="B4561"/>
      <c r="C4561"/>
      <c r="D4561"/>
      <c r="E4561"/>
      <c r="F4561"/>
    </row>
    <row r="4562" spans="1:6" ht="15" x14ac:dyDescent="0.25">
      <c r="A4562"/>
      <c r="B4562"/>
      <c r="C4562"/>
      <c r="D4562"/>
      <c r="E4562"/>
      <c r="F4562"/>
    </row>
    <row r="4563" spans="1:6" ht="15" x14ac:dyDescent="0.25">
      <c r="A4563"/>
      <c r="B4563"/>
      <c r="C4563"/>
      <c r="D4563"/>
      <c r="E4563"/>
      <c r="F4563"/>
    </row>
    <row r="4564" spans="1:6" ht="15" x14ac:dyDescent="0.25">
      <c r="A4564"/>
      <c r="B4564"/>
      <c r="C4564"/>
      <c r="D4564"/>
      <c r="E4564"/>
      <c r="F4564"/>
    </row>
    <row r="4565" spans="1:6" ht="15" x14ac:dyDescent="0.25">
      <c r="A4565"/>
      <c r="B4565"/>
      <c r="C4565"/>
      <c r="D4565"/>
      <c r="E4565"/>
      <c r="F4565"/>
    </row>
    <row r="4566" spans="1:6" ht="15" x14ac:dyDescent="0.25">
      <c r="A4566"/>
      <c r="B4566"/>
      <c r="C4566"/>
      <c r="D4566"/>
      <c r="E4566"/>
      <c r="F4566"/>
    </row>
    <row r="4567" spans="1:6" ht="15" x14ac:dyDescent="0.25">
      <c r="A4567"/>
      <c r="B4567"/>
      <c r="C4567"/>
      <c r="D4567"/>
      <c r="E4567"/>
      <c r="F4567"/>
    </row>
    <row r="4568" spans="1:6" ht="15" x14ac:dyDescent="0.25">
      <c r="A4568"/>
      <c r="B4568"/>
      <c r="C4568"/>
      <c r="D4568"/>
      <c r="E4568"/>
      <c r="F4568"/>
    </row>
    <row r="4569" spans="1:6" ht="15" x14ac:dyDescent="0.25">
      <c r="A4569"/>
      <c r="B4569"/>
      <c r="C4569"/>
      <c r="D4569"/>
      <c r="E4569"/>
      <c r="F4569"/>
    </row>
    <row r="4570" spans="1:6" ht="15" x14ac:dyDescent="0.25">
      <c r="A4570"/>
      <c r="B4570"/>
      <c r="C4570"/>
      <c r="D4570"/>
      <c r="E4570"/>
      <c r="F4570"/>
    </row>
    <row r="4571" spans="1:6" ht="15" x14ac:dyDescent="0.25">
      <c r="A4571"/>
      <c r="B4571"/>
      <c r="C4571"/>
      <c r="D4571"/>
      <c r="E4571"/>
      <c r="F4571"/>
    </row>
    <row r="4572" spans="1:6" ht="15" x14ac:dyDescent="0.25">
      <c r="A4572"/>
      <c r="B4572"/>
      <c r="C4572"/>
      <c r="D4572"/>
      <c r="E4572"/>
      <c r="F4572"/>
    </row>
    <row r="4573" spans="1:6" ht="15" x14ac:dyDescent="0.25">
      <c r="A4573"/>
      <c r="B4573"/>
      <c r="C4573"/>
      <c r="D4573"/>
      <c r="E4573"/>
      <c r="F4573"/>
    </row>
    <row r="4574" spans="1:6" ht="15" x14ac:dyDescent="0.25">
      <c r="A4574"/>
      <c r="B4574"/>
      <c r="C4574"/>
      <c r="D4574"/>
      <c r="E4574"/>
      <c r="F4574"/>
    </row>
    <row r="4575" spans="1:6" ht="15" x14ac:dyDescent="0.25">
      <c r="A4575"/>
      <c r="B4575"/>
      <c r="C4575"/>
      <c r="D4575"/>
      <c r="E4575"/>
      <c r="F4575"/>
    </row>
    <row r="4576" spans="1:6" ht="15" x14ac:dyDescent="0.25">
      <c r="A4576"/>
      <c r="B4576"/>
      <c r="C4576"/>
      <c r="D4576"/>
      <c r="E4576"/>
      <c r="F4576"/>
    </row>
    <row r="4577" spans="1:6" ht="15" x14ac:dyDescent="0.25">
      <c r="A4577"/>
      <c r="B4577"/>
      <c r="C4577"/>
      <c r="D4577"/>
      <c r="E4577"/>
      <c r="F4577"/>
    </row>
    <row r="4578" spans="1:6" ht="15" x14ac:dyDescent="0.25">
      <c r="A4578"/>
      <c r="B4578"/>
      <c r="C4578"/>
      <c r="D4578"/>
      <c r="E4578"/>
      <c r="F4578"/>
    </row>
    <row r="4579" spans="1:6" ht="15" x14ac:dyDescent="0.25">
      <c r="A4579"/>
      <c r="B4579"/>
      <c r="C4579"/>
      <c r="D4579"/>
      <c r="E4579"/>
      <c r="F4579"/>
    </row>
    <row r="4580" spans="1:6" ht="15" x14ac:dyDescent="0.25">
      <c r="A4580"/>
      <c r="B4580"/>
      <c r="C4580"/>
      <c r="D4580"/>
      <c r="E4580"/>
      <c r="F4580"/>
    </row>
    <row r="4581" spans="1:6" ht="15" x14ac:dyDescent="0.25">
      <c r="A4581"/>
      <c r="B4581"/>
      <c r="C4581"/>
      <c r="D4581"/>
      <c r="E4581"/>
      <c r="F4581"/>
    </row>
    <row r="4582" spans="1:6" ht="15" x14ac:dyDescent="0.25">
      <c r="A4582"/>
      <c r="B4582"/>
      <c r="C4582"/>
      <c r="D4582"/>
      <c r="E4582"/>
      <c r="F4582"/>
    </row>
    <row r="4583" spans="1:6" ht="15" x14ac:dyDescent="0.25">
      <c r="A4583"/>
      <c r="B4583"/>
      <c r="C4583"/>
      <c r="D4583"/>
      <c r="E4583"/>
      <c r="F4583"/>
    </row>
    <row r="4584" spans="1:6" ht="15" x14ac:dyDescent="0.25">
      <c r="A4584"/>
      <c r="B4584"/>
      <c r="C4584"/>
      <c r="D4584"/>
      <c r="E4584"/>
      <c r="F4584"/>
    </row>
    <row r="4585" spans="1:6" ht="15" x14ac:dyDescent="0.25">
      <c r="A4585"/>
      <c r="B4585"/>
      <c r="C4585"/>
      <c r="D4585"/>
      <c r="E4585"/>
      <c r="F4585"/>
    </row>
    <row r="4586" spans="1:6" ht="15" x14ac:dyDescent="0.25">
      <c r="A4586"/>
      <c r="B4586"/>
      <c r="C4586"/>
      <c r="D4586"/>
      <c r="E4586"/>
      <c r="F4586"/>
    </row>
    <row r="4587" spans="1:6" ht="15" x14ac:dyDescent="0.25">
      <c r="A4587"/>
      <c r="B4587"/>
      <c r="C4587"/>
      <c r="D4587"/>
      <c r="E4587"/>
      <c r="F4587"/>
    </row>
    <row r="4588" spans="1:6" ht="15" x14ac:dyDescent="0.25">
      <c r="A4588"/>
      <c r="B4588"/>
      <c r="C4588"/>
      <c r="D4588"/>
      <c r="E4588"/>
      <c r="F4588"/>
    </row>
    <row r="4589" spans="1:6" ht="15" x14ac:dyDescent="0.25">
      <c r="A4589"/>
      <c r="B4589"/>
      <c r="C4589"/>
      <c r="D4589"/>
      <c r="E4589"/>
      <c r="F4589"/>
    </row>
    <row r="4590" spans="1:6" ht="15" x14ac:dyDescent="0.25">
      <c r="A4590"/>
      <c r="B4590"/>
      <c r="C4590"/>
      <c r="D4590"/>
      <c r="E4590"/>
      <c r="F4590"/>
    </row>
    <row r="4591" spans="1:6" ht="15" x14ac:dyDescent="0.25">
      <c r="A4591"/>
      <c r="B4591"/>
      <c r="C4591"/>
      <c r="D4591"/>
      <c r="E4591"/>
      <c r="F4591"/>
    </row>
    <row r="4592" spans="1:6" ht="15" x14ac:dyDescent="0.25">
      <c r="A4592"/>
      <c r="B4592"/>
      <c r="C4592"/>
      <c r="D4592"/>
      <c r="E4592"/>
      <c r="F4592"/>
    </row>
    <row r="4593" spans="1:6" ht="15" x14ac:dyDescent="0.25">
      <c r="A4593"/>
      <c r="B4593"/>
      <c r="C4593"/>
      <c r="D4593"/>
      <c r="E4593"/>
      <c r="F4593"/>
    </row>
    <row r="4594" spans="1:6" ht="15" x14ac:dyDescent="0.25">
      <c r="A4594"/>
      <c r="B4594"/>
      <c r="C4594"/>
      <c r="D4594"/>
      <c r="E4594"/>
      <c r="F4594"/>
    </row>
    <row r="4595" spans="1:6" ht="15" x14ac:dyDescent="0.25">
      <c r="A4595"/>
      <c r="B4595"/>
      <c r="C4595"/>
      <c r="D4595"/>
      <c r="E4595"/>
      <c r="F4595"/>
    </row>
    <row r="4596" spans="1:6" ht="15" x14ac:dyDescent="0.25">
      <c r="A4596"/>
      <c r="B4596"/>
      <c r="C4596"/>
      <c r="D4596"/>
      <c r="E4596"/>
      <c r="F4596"/>
    </row>
    <row r="4597" spans="1:6" ht="15" x14ac:dyDescent="0.25">
      <c r="A4597"/>
      <c r="B4597"/>
      <c r="C4597"/>
      <c r="D4597"/>
      <c r="E4597"/>
      <c r="F4597"/>
    </row>
    <row r="4598" spans="1:6" ht="15" x14ac:dyDescent="0.25">
      <c r="A4598"/>
      <c r="B4598"/>
      <c r="C4598"/>
      <c r="D4598"/>
      <c r="E4598"/>
      <c r="F4598"/>
    </row>
    <row r="4599" spans="1:6" ht="15" x14ac:dyDescent="0.25">
      <c r="A4599"/>
      <c r="B4599"/>
      <c r="C4599"/>
      <c r="D4599"/>
      <c r="E4599"/>
      <c r="F4599"/>
    </row>
    <row r="4600" spans="1:6" ht="15" x14ac:dyDescent="0.25">
      <c r="A4600"/>
      <c r="B4600"/>
      <c r="C4600"/>
      <c r="D4600"/>
      <c r="E4600"/>
      <c r="F4600"/>
    </row>
    <row r="4601" spans="1:6" ht="15" x14ac:dyDescent="0.25">
      <c r="A4601"/>
      <c r="B4601"/>
      <c r="C4601"/>
      <c r="D4601"/>
      <c r="E4601"/>
      <c r="F4601"/>
    </row>
    <row r="4602" spans="1:6" ht="15" x14ac:dyDescent="0.25">
      <c r="A4602"/>
      <c r="B4602"/>
      <c r="C4602"/>
      <c r="D4602"/>
      <c r="E4602"/>
      <c r="F4602"/>
    </row>
    <row r="4603" spans="1:6" ht="15" x14ac:dyDescent="0.25">
      <c r="A4603"/>
      <c r="B4603"/>
      <c r="C4603"/>
      <c r="D4603"/>
      <c r="E4603"/>
      <c r="F4603"/>
    </row>
    <row r="4604" spans="1:6" ht="15" x14ac:dyDescent="0.25">
      <c r="A4604"/>
      <c r="B4604"/>
      <c r="C4604"/>
      <c r="D4604"/>
      <c r="E4604"/>
      <c r="F4604"/>
    </row>
    <row r="4605" spans="1:6" ht="15" x14ac:dyDescent="0.25">
      <c r="A4605"/>
      <c r="B4605"/>
      <c r="C4605"/>
      <c r="D4605"/>
      <c r="E4605"/>
      <c r="F4605"/>
    </row>
    <row r="4606" spans="1:6" ht="15" x14ac:dyDescent="0.25">
      <c r="A4606"/>
      <c r="B4606"/>
      <c r="C4606"/>
      <c r="D4606"/>
      <c r="E4606"/>
      <c r="F4606"/>
    </row>
    <row r="4607" spans="1:6" ht="15" x14ac:dyDescent="0.25">
      <c r="A4607"/>
      <c r="B4607"/>
      <c r="C4607"/>
      <c r="D4607"/>
      <c r="E4607"/>
      <c r="F4607"/>
    </row>
    <row r="4608" spans="1:6" ht="15" x14ac:dyDescent="0.25">
      <c r="A4608"/>
      <c r="B4608"/>
      <c r="C4608"/>
      <c r="D4608"/>
      <c r="E4608"/>
      <c r="F4608"/>
    </row>
    <row r="4609" spans="1:6" ht="15" x14ac:dyDescent="0.25">
      <c r="A4609"/>
      <c r="B4609"/>
      <c r="C4609"/>
      <c r="D4609"/>
      <c r="E4609"/>
      <c r="F4609"/>
    </row>
    <row r="4610" spans="1:6" ht="15" x14ac:dyDescent="0.25">
      <c r="A4610"/>
      <c r="B4610"/>
      <c r="C4610"/>
      <c r="D4610"/>
      <c r="E4610"/>
      <c r="F4610"/>
    </row>
    <row r="4611" spans="1:6" ht="15" x14ac:dyDescent="0.25">
      <c r="A4611"/>
      <c r="B4611"/>
      <c r="C4611"/>
      <c r="D4611"/>
      <c r="E4611"/>
      <c r="F4611"/>
    </row>
    <row r="4612" spans="1:6" ht="15" x14ac:dyDescent="0.25">
      <c r="A4612"/>
      <c r="B4612"/>
      <c r="C4612"/>
      <c r="D4612"/>
      <c r="E4612"/>
      <c r="F4612"/>
    </row>
    <row r="4613" spans="1:6" ht="15" x14ac:dyDescent="0.25">
      <c r="A4613"/>
      <c r="B4613"/>
      <c r="C4613"/>
      <c r="D4613"/>
      <c r="E4613"/>
      <c r="F4613"/>
    </row>
    <row r="4614" spans="1:6" ht="15" x14ac:dyDescent="0.25">
      <c r="A4614"/>
      <c r="B4614"/>
      <c r="C4614"/>
      <c r="D4614"/>
      <c r="E4614"/>
      <c r="F4614"/>
    </row>
    <row r="4615" spans="1:6" ht="15" x14ac:dyDescent="0.25">
      <c r="A4615"/>
      <c r="B4615"/>
      <c r="C4615"/>
      <c r="D4615"/>
      <c r="E4615"/>
      <c r="F4615"/>
    </row>
    <row r="4616" spans="1:6" ht="15" x14ac:dyDescent="0.25">
      <c r="A4616"/>
      <c r="B4616"/>
      <c r="C4616"/>
      <c r="D4616"/>
      <c r="E4616"/>
      <c r="F4616"/>
    </row>
    <row r="4617" spans="1:6" ht="15" x14ac:dyDescent="0.25">
      <c r="A4617"/>
      <c r="B4617"/>
      <c r="C4617"/>
      <c r="D4617"/>
      <c r="E4617"/>
      <c r="F4617"/>
    </row>
    <row r="4618" spans="1:6" ht="15" x14ac:dyDescent="0.25">
      <c r="A4618"/>
      <c r="B4618"/>
      <c r="C4618"/>
      <c r="D4618"/>
      <c r="E4618"/>
      <c r="F4618"/>
    </row>
    <row r="4619" spans="1:6" ht="15" x14ac:dyDescent="0.25">
      <c r="A4619"/>
      <c r="B4619"/>
      <c r="C4619"/>
      <c r="D4619"/>
      <c r="E4619"/>
      <c r="F4619"/>
    </row>
    <row r="4620" spans="1:6" ht="15" x14ac:dyDescent="0.25">
      <c r="A4620"/>
      <c r="B4620"/>
      <c r="C4620"/>
      <c r="D4620"/>
      <c r="E4620"/>
      <c r="F4620"/>
    </row>
    <row r="4621" spans="1:6" ht="15" x14ac:dyDescent="0.25">
      <c r="A4621"/>
      <c r="B4621"/>
      <c r="C4621"/>
      <c r="D4621"/>
      <c r="E4621"/>
      <c r="F4621"/>
    </row>
    <row r="4622" spans="1:6" ht="15" x14ac:dyDescent="0.25">
      <c r="A4622"/>
      <c r="B4622"/>
      <c r="C4622"/>
      <c r="D4622"/>
      <c r="E4622"/>
      <c r="F4622"/>
    </row>
    <row r="4623" spans="1:6" ht="15" x14ac:dyDescent="0.25">
      <c r="A4623"/>
      <c r="B4623"/>
      <c r="C4623"/>
      <c r="D4623"/>
      <c r="E4623"/>
      <c r="F4623"/>
    </row>
    <row r="4624" spans="1:6" ht="15" x14ac:dyDescent="0.25">
      <c r="A4624"/>
      <c r="B4624"/>
      <c r="C4624"/>
      <c r="D4624"/>
      <c r="E4624"/>
      <c r="F4624"/>
    </row>
    <row r="4625" spans="1:6" ht="15" x14ac:dyDescent="0.25">
      <c r="A4625"/>
      <c r="B4625"/>
      <c r="C4625"/>
      <c r="D4625"/>
      <c r="E4625"/>
      <c r="F4625"/>
    </row>
    <row r="4626" spans="1:6" ht="15" x14ac:dyDescent="0.25">
      <c r="A4626"/>
      <c r="B4626"/>
      <c r="C4626"/>
      <c r="D4626"/>
      <c r="E4626"/>
      <c r="F4626"/>
    </row>
    <row r="4627" spans="1:6" ht="15" x14ac:dyDescent="0.25">
      <c r="A4627"/>
      <c r="B4627"/>
      <c r="C4627"/>
      <c r="D4627"/>
      <c r="E4627"/>
      <c r="F4627"/>
    </row>
    <row r="4628" spans="1:6" ht="15" x14ac:dyDescent="0.25">
      <c r="A4628"/>
      <c r="B4628"/>
      <c r="C4628"/>
      <c r="D4628"/>
      <c r="E4628"/>
      <c r="F4628"/>
    </row>
    <row r="4629" spans="1:6" ht="15" x14ac:dyDescent="0.25">
      <c r="A4629"/>
      <c r="B4629"/>
      <c r="C4629"/>
      <c r="D4629"/>
      <c r="E4629"/>
      <c r="F4629"/>
    </row>
    <row r="4630" spans="1:6" ht="15" x14ac:dyDescent="0.25">
      <c r="A4630"/>
      <c r="B4630"/>
      <c r="C4630"/>
      <c r="D4630"/>
      <c r="E4630"/>
      <c r="F4630"/>
    </row>
    <row r="4631" spans="1:6" ht="15" x14ac:dyDescent="0.25">
      <c r="A4631"/>
      <c r="B4631"/>
      <c r="C4631"/>
      <c r="D4631"/>
      <c r="E4631"/>
      <c r="F4631"/>
    </row>
    <row r="4632" spans="1:6" ht="15" x14ac:dyDescent="0.25">
      <c r="A4632"/>
      <c r="B4632"/>
      <c r="C4632"/>
      <c r="D4632"/>
      <c r="E4632"/>
      <c r="F4632"/>
    </row>
    <row r="4633" spans="1:6" ht="15" x14ac:dyDescent="0.25">
      <c r="A4633"/>
      <c r="B4633"/>
      <c r="C4633"/>
      <c r="D4633"/>
      <c r="E4633"/>
      <c r="F4633"/>
    </row>
    <row r="4634" spans="1:6" ht="15" x14ac:dyDescent="0.25">
      <c r="A4634"/>
      <c r="B4634"/>
      <c r="C4634"/>
      <c r="D4634"/>
      <c r="E4634"/>
      <c r="F4634"/>
    </row>
    <row r="4635" spans="1:6" ht="15" x14ac:dyDescent="0.25">
      <c r="A4635"/>
      <c r="B4635"/>
      <c r="C4635"/>
      <c r="D4635"/>
      <c r="E4635"/>
      <c r="F4635"/>
    </row>
    <row r="4636" spans="1:6" ht="15" x14ac:dyDescent="0.25">
      <c r="A4636"/>
      <c r="B4636"/>
      <c r="C4636"/>
      <c r="D4636"/>
      <c r="E4636"/>
      <c r="F4636"/>
    </row>
    <row r="4637" spans="1:6" ht="15" x14ac:dyDescent="0.25">
      <c r="A4637"/>
      <c r="B4637"/>
      <c r="C4637"/>
      <c r="D4637"/>
      <c r="E4637"/>
      <c r="F4637"/>
    </row>
    <row r="4638" spans="1:6" ht="15" x14ac:dyDescent="0.25">
      <c r="A4638"/>
      <c r="B4638"/>
      <c r="C4638"/>
      <c r="D4638"/>
      <c r="E4638"/>
      <c r="F4638"/>
    </row>
    <row r="4639" spans="1:6" ht="15" x14ac:dyDescent="0.25">
      <c r="A4639"/>
      <c r="B4639"/>
      <c r="C4639"/>
      <c r="D4639"/>
      <c r="E4639"/>
      <c r="F4639"/>
    </row>
    <row r="4640" spans="1:6" ht="15" x14ac:dyDescent="0.25">
      <c r="A4640"/>
      <c r="B4640"/>
      <c r="C4640"/>
      <c r="D4640"/>
      <c r="E4640"/>
      <c r="F4640"/>
    </row>
    <row r="4641" spans="1:6" ht="15" x14ac:dyDescent="0.25">
      <c r="A4641"/>
      <c r="B4641"/>
      <c r="C4641"/>
      <c r="D4641"/>
      <c r="E4641"/>
      <c r="F4641"/>
    </row>
    <row r="4642" spans="1:6" ht="15" x14ac:dyDescent="0.25">
      <c r="A4642"/>
      <c r="B4642"/>
      <c r="C4642"/>
      <c r="D4642"/>
      <c r="E4642"/>
      <c r="F4642"/>
    </row>
    <row r="4643" spans="1:6" ht="15" x14ac:dyDescent="0.25">
      <c r="A4643"/>
      <c r="B4643"/>
      <c r="C4643"/>
      <c r="D4643"/>
      <c r="E4643"/>
      <c r="F4643"/>
    </row>
    <row r="4644" spans="1:6" ht="15" x14ac:dyDescent="0.25">
      <c r="A4644"/>
      <c r="B4644"/>
      <c r="C4644"/>
      <c r="D4644"/>
      <c r="E4644"/>
      <c r="F4644"/>
    </row>
    <row r="4645" spans="1:6" ht="15" x14ac:dyDescent="0.25">
      <c r="A4645"/>
      <c r="B4645"/>
      <c r="C4645"/>
      <c r="D4645"/>
      <c r="E4645"/>
      <c r="F4645"/>
    </row>
    <row r="4646" spans="1:6" ht="15" x14ac:dyDescent="0.25">
      <c r="A4646"/>
      <c r="B4646"/>
      <c r="C4646"/>
      <c r="D4646"/>
      <c r="E4646"/>
      <c r="F4646"/>
    </row>
    <row r="4647" spans="1:6" ht="15" x14ac:dyDescent="0.25">
      <c r="A4647"/>
      <c r="B4647"/>
      <c r="C4647"/>
      <c r="D4647"/>
      <c r="E4647"/>
      <c r="F4647"/>
    </row>
    <row r="4648" spans="1:6" ht="15" x14ac:dyDescent="0.25">
      <c r="A4648"/>
      <c r="B4648"/>
      <c r="C4648"/>
      <c r="D4648"/>
      <c r="E4648"/>
      <c r="F4648"/>
    </row>
    <row r="4649" spans="1:6" ht="15" x14ac:dyDescent="0.25">
      <c r="A4649"/>
      <c r="B4649"/>
      <c r="C4649"/>
      <c r="D4649"/>
      <c r="E4649"/>
      <c r="F4649"/>
    </row>
    <row r="4650" spans="1:6" ht="15" x14ac:dyDescent="0.25">
      <c r="A4650"/>
      <c r="B4650"/>
      <c r="C4650"/>
      <c r="D4650"/>
      <c r="E4650"/>
      <c r="F4650"/>
    </row>
    <row r="4651" spans="1:6" ht="15" x14ac:dyDescent="0.25">
      <c r="A4651"/>
      <c r="B4651"/>
      <c r="C4651"/>
      <c r="D4651"/>
      <c r="E4651"/>
      <c r="F4651"/>
    </row>
    <row r="4652" spans="1:6" ht="15" x14ac:dyDescent="0.25">
      <c r="A4652"/>
      <c r="B4652"/>
      <c r="C4652"/>
      <c r="D4652"/>
      <c r="E4652"/>
      <c r="F4652"/>
    </row>
    <row r="4653" spans="1:6" ht="15" x14ac:dyDescent="0.25">
      <c r="A4653"/>
      <c r="B4653"/>
      <c r="C4653"/>
      <c r="D4653"/>
      <c r="E4653"/>
      <c r="F4653"/>
    </row>
    <row r="4654" spans="1:6" ht="15" x14ac:dyDescent="0.25">
      <c r="A4654"/>
      <c r="B4654"/>
      <c r="C4654"/>
      <c r="D4654"/>
      <c r="E4654"/>
      <c r="F4654"/>
    </row>
    <row r="4655" spans="1:6" ht="15" x14ac:dyDescent="0.25">
      <c r="A4655"/>
      <c r="B4655"/>
      <c r="C4655"/>
      <c r="D4655"/>
      <c r="E4655"/>
      <c r="F4655"/>
    </row>
    <row r="4656" spans="1:6" ht="15" x14ac:dyDescent="0.25">
      <c r="A4656"/>
      <c r="B4656"/>
      <c r="C4656"/>
      <c r="D4656"/>
      <c r="E4656"/>
      <c r="F4656"/>
    </row>
    <row r="4657" spans="1:6" ht="15" x14ac:dyDescent="0.25">
      <c r="A4657"/>
      <c r="B4657"/>
      <c r="C4657"/>
      <c r="D4657"/>
      <c r="E4657"/>
      <c r="F4657"/>
    </row>
    <row r="4658" spans="1:6" ht="15" x14ac:dyDescent="0.25">
      <c r="A4658"/>
      <c r="B4658"/>
      <c r="C4658"/>
      <c r="D4658"/>
      <c r="E4658"/>
      <c r="F4658"/>
    </row>
    <row r="4659" spans="1:6" ht="15" x14ac:dyDescent="0.25">
      <c r="A4659"/>
      <c r="B4659"/>
      <c r="C4659"/>
      <c r="D4659"/>
      <c r="E4659"/>
      <c r="F4659"/>
    </row>
    <row r="4660" spans="1:6" ht="15" x14ac:dyDescent="0.25">
      <c r="A4660"/>
      <c r="B4660"/>
      <c r="C4660"/>
      <c r="D4660"/>
      <c r="E4660"/>
      <c r="F4660"/>
    </row>
    <row r="4661" spans="1:6" ht="15" x14ac:dyDescent="0.25">
      <c r="A4661"/>
      <c r="B4661"/>
      <c r="C4661"/>
      <c r="D4661"/>
      <c r="E4661"/>
      <c r="F4661"/>
    </row>
    <row r="4662" spans="1:6" ht="15" x14ac:dyDescent="0.25">
      <c r="A4662"/>
      <c r="B4662"/>
      <c r="C4662"/>
      <c r="D4662"/>
      <c r="E4662"/>
      <c r="F4662"/>
    </row>
    <row r="4663" spans="1:6" ht="15" x14ac:dyDescent="0.25">
      <c r="A4663"/>
      <c r="B4663"/>
      <c r="C4663"/>
      <c r="D4663"/>
      <c r="E4663"/>
      <c r="F4663"/>
    </row>
    <row r="4664" spans="1:6" ht="15" x14ac:dyDescent="0.25">
      <c r="A4664"/>
      <c r="B4664"/>
      <c r="C4664"/>
      <c r="D4664"/>
      <c r="E4664"/>
      <c r="F4664"/>
    </row>
    <row r="4665" spans="1:6" ht="15" x14ac:dyDescent="0.25">
      <c r="A4665"/>
      <c r="B4665"/>
      <c r="C4665"/>
      <c r="D4665"/>
      <c r="E4665"/>
      <c r="F4665"/>
    </row>
    <row r="4666" spans="1:6" ht="15" x14ac:dyDescent="0.25">
      <c r="A4666"/>
      <c r="B4666"/>
      <c r="C4666"/>
      <c r="D4666"/>
      <c r="E4666"/>
      <c r="F4666"/>
    </row>
    <row r="4667" spans="1:6" ht="15" x14ac:dyDescent="0.25">
      <c r="A4667"/>
      <c r="B4667"/>
      <c r="C4667"/>
      <c r="D4667"/>
      <c r="E4667"/>
      <c r="F4667"/>
    </row>
    <row r="4668" spans="1:6" ht="15" x14ac:dyDescent="0.25">
      <c r="A4668"/>
      <c r="B4668"/>
      <c r="C4668"/>
      <c r="D4668"/>
      <c r="E4668"/>
      <c r="F4668"/>
    </row>
    <row r="4669" spans="1:6" ht="15" x14ac:dyDescent="0.25">
      <c r="A4669"/>
      <c r="B4669"/>
      <c r="C4669"/>
      <c r="D4669"/>
      <c r="E4669"/>
      <c r="F4669"/>
    </row>
    <row r="4670" spans="1:6" ht="15" x14ac:dyDescent="0.25">
      <c r="A4670"/>
      <c r="B4670"/>
      <c r="C4670"/>
      <c r="D4670"/>
      <c r="E4670"/>
      <c r="F4670"/>
    </row>
    <row r="4671" spans="1:6" ht="15" x14ac:dyDescent="0.25">
      <c r="A4671"/>
      <c r="B4671"/>
      <c r="C4671"/>
      <c r="D4671"/>
      <c r="E4671"/>
      <c r="F4671"/>
    </row>
    <row r="4672" spans="1:6" ht="15" x14ac:dyDescent="0.25">
      <c r="A4672"/>
      <c r="B4672"/>
      <c r="C4672"/>
      <c r="D4672"/>
      <c r="E4672"/>
      <c r="F4672"/>
    </row>
    <row r="4673" spans="1:6" ht="15" x14ac:dyDescent="0.25">
      <c r="A4673"/>
      <c r="B4673"/>
      <c r="C4673"/>
      <c r="D4673"/>
      <c r="E4673"/>
      <c r="F4673"/>
    </row>
    <row r="4674" spans="1:6" ht="15" x14ac:dyDescent="0.25">
      <c r="A4674"/>
      <c r="B4674"/>
      <c r="C4674"/>
      <c r="D4674"/>
      <c r="E4674"/>
      <c r="F4674"/>
    </row>
    <row r="4675" spans="1:6" ht="15" x14ac:dyDescent="0.25">
      <c r="A4675"/>
      <c r="B4675"/>
      <c r="C4675"/>
      <c r="D4675"/>
      <c r="E4675"/>
      <c r="F4675"/>
    </row>
    <row r="4676" spans="1:6" ht="15" x14ac:dyDescent="0.25">
      <c r="A4676"/>
      <c r="B4676"/>
      <c r="C4676"/>
      <c r="D4676"/>
      <c r="E4676"/>
      <c r="F4676"/>
    </row>
    <row r="4677" spans="1:6" ht="15" x14ac:dyDescent="0.25">
      <c r="A4677"/>
      <c r="B4677"/>
      <c r="C4677"/>
      <c r="D4677"/>
      <c r="E4677"/>
      <c r="F4677"/>
    </row>
    <row r="4678" spans="1:6" ht="15" x14ac:dyDescent="0.25">
      <c r="A4678"/>
      <c r="B4678"/>
      <c r="C4678"/>
      <c r="D4678"/>
      <c r="E4678"/>
      <c r="F4678"/>
    </row>
    <row r="4679" spans="1:6" ht="15" x14ac:dyDescent="0.25">
      <c r="A4679"/>
      <c r="B4679"/>
      <c r="C4679"/>
      <c r="D4679"/>
      <c r="E4679"/>
      <c r="F4679"/>
    </row>
    <row r="4680" spans="1:6" ht="15" x14ac:dyDescent="0.25">
      <c r="A4680"/>
      <c r="B4680"/>
      <c r="C4680"/>
      <c r="D4680"/>
      <c r="E4680"/>
      <c r="F4680"/>
    </row>
    <row r="4681" spans="1:6" ht="15" x14ac:dyDescent="0.25">
      <c r="A4681"/>
      <c r="B4681"/>
      <c r="C4681"/>
      <c r="D4681"/>
      <c r="E4681"/>
      <c r="F4681"/>
    </row>
    <row r="4682" spans="1:6" ht="15" x14ac:dyDescent="0.25">
      <c r="A4682"/>
      <c r="B4682"/>
      <c r="C4682"/>
      <c r="D4682"/>
      <c r="E4682"/>
      <c r="F4682"/>
    </row>
    <row r="4683" spans="1:6" ht="15" x14ac:dyDescent="0.25">
      <c r="A4683"/>
      <c r="B4683"/>
      <c r="C4683"/>
      <c r="D4683"/>
      <c r="E4683"/>
      <c r="F4683"/>
    </row>
    <row r="4684" spans="1:6" ht="15" x14ac:dyDescent="0.25">
      <c r="A4684"/>
      <c r="B4684"/>
      <c r="C4684"/>
      <c r="D4684"/>
      <c r="E4684"/>
      <c r="F4684"/>
    </row>
    <row r="4685" spans="1:6" ht="15" x14ac:dyDescent="0.25">
      <c r="A4685"/>
      <c r="B4685"/>
      <c r="C4685"/>
      <c r="D4685"/>
      <c r="E4685"/>
      <c r="F4685"/>
    </row>
    <row r="4686" spans="1:6" ht="15" x14ac:dyDescent="0.25">
      <c r="A4686"/>
      <c r="B4686"/>
      <c r="C4686"/>
      <c r="D4686"/>
      <c r="E4686"/>
      <c r="F4686"/>
    </row>
    <row r="4687" spans="1:6" ht="15" x14ac:dyDescent="0.25">
      <c r="A4687"/>
      <c r="B4687"/>
      <c r="C4687"/>
      <c r="D4687"/>
      <c r="E4687"/>
      <c r="F4687"/>
    </row>
    <row r="4688" spans="1:6" ht="15" x14ac:dyDescent="0.25">
      <c r="A4688"/>
      <c r="B4688"/>
      <c r="C4688"/>
      <c r="D4688"/>
      <c r="E4688"/>
      <c r="F4688"/>
    </row>
    <row r="4689" spans="1:6" ht="15" x14ac:dyDescent="0.25">
      <c r="A4689"/>
      <c r="B4689"/>
      <c r="C4689"/>
      <c r="D4689"/>
      <c r="E4689"/>
      <c r="F4689"/>
    </row>
    <row r="4690" spans="1:6" ht="15" x14ac:dyDescent="0.25">
      <c r="A4690"/>
      <c r="B4690"/>
      <c r="C4690"/>
      <c r="D4690"/>
      <c r="E4690"/>
      <c r="F4690"/>
    </row>
    <row r="4691" spans="1:6" ht="15" x14ac:dyDescent="0.25">
      <c r="A4691"/>
      <c r="B4691"/>
      <c r="C4691"/>
      <c r="D4691"/>
      <c r="E4691"/>
      <c r="F4691"/>
    </row>
    <row r="4692" spans="1:6" ht="15" x14ac:dyDescent="0.25">
      <c r="A4692"/>
      <c r="B4692"/>
      <c r="C4692"/>
      <c r="D4692"/>
      <c r="E4692"/>
      <c r="F4692"/>
    </row>
    <row r="4693" spans="1:6" ht="15" x14ac:dyDescent="0.25">
      <c r="A4693"/>
      <c r="B4693"/>
      <c r="C4693"/>
      <c r="D4693"/>
      <c r="E4693"/>
      <c r="F4693"/>
    </row>
    <row r="4694" spans="1:6" ht="15" x14ac:dyDescent="0.25">
      <c r="A4694"/>
      <c r="B4694"/>
      <c r="C4694"/>
      <c r="D4694"/>
      <c r="E4694"/>
      <c r="F4694"/>
    </row>
    <row r="4695" spans="1:6" ht="15" x14ac:dyDescent="0.25">
      <c r="A4695"/>
      <c r="B4695"/>
      <c r="C4695"/>
      <c r="D4695"/>
      <c r="E4695"/>
      <c r="F4695"/>
    </row>
    <row r="4696" spans="1:6" ht="15" x14ac:dyDescent="0.25">
      <c r="A4696"/>
      <c r="B4696"/>
      <c r="C4696"/>
      <c r="D4696"/>
      <c r="E4696"/>
      <c r="F4696"/>
    </row>
    <row r="4697" spans="1:6" ht="15" x14ac:dyDescent="0.25">
      <c r="A4697"/>
      <c r="B4697"/>
      <c r="C4697"/>
      <c r="D4697"/>
      <c r="E4697"/>
      <c r="F4697"/>
    </row>
    <row r="4698" spans="1:6" ht="15" x14ac:dyDescent="0.25">
      <c r="A4698"/>
      <c r="B4698"/>
      <c r="C4698"/>
      <c r="D4698"/>
      <c r="E4698"/>
      <c r="F4698"/>
    </row>
    <row r="4699" spans="1:6" ht="15" x14ac:dyDescent="0.25">
      <c r="A4699"/>
      <c r="B4699"/>
      <c r="C4699"/>
      <c r="D4699"/>
      <c r="E4699"/>
      <c r="F4699"/>
    </row>
    <row r="4700" spans="1:6" ht="15" x14ac:dyDescent="0.25">
      <c r="A4700"/>
      <c r="B4700"/>
      <c r="C4700"/>
      <c r="D4700"/>
      <c r="E4700"/>
      <c r="F4700"/>
    </row>
    <row r="4701" spans="1:6" ht="15" x14ac:dyDescent="0.25">
      <c r="A4701"/>
      <c r="B4701"/>
      <c r="C4701"/>
      <c r="D4701"/>
      <c r="E4701"/>
      <c r="F4701"/>
    </row>
    <row r="4702" spans="1:6" ht="15" x14ac:dyDescent="0.25">
      <c r="A4702"/>
      <c r="B4702"/>
      <c r="C4702"/>
      <c r="D4702"/>
      <c r="E4702"/>
      <c r="F4702"/>
    </row>
    <row r="4703" spans="1:6" ht="15" x14ac:dyDescent="0.25">
      <c r="A4703"/>
      <c r="B4703"/>
      <c r="C4703"/>
      <c r="D4703"/>
      <c r="E4703"/>
      <c r="F4703"/>
    </row>
    <row r="4704" spans="1:6" ht="15" x14ac:dyDescent="0.25">
      <c r="A4704"/>
      <c r="B4704"/>
      <c r="C4704"/>
      <c r="D4704"/>
      <c r="E4704"/>
      <c r="F4704"/>
    </row>
    <row r="4705" spans="1:6" ht="15" x14ac:dyDescent="0.25">
      <c r="A4705"/>
      <c r="B4705"/>
      <c r="C4705"/>
      <c r="D4705"/>
      <c r="E4705"/>
      <c r="F4705"/>
    </row>
    <row r="4706" spans="1:6" ht="15" x14ac:dyDescent="0.25">
      <c r="A4706"/>
      <c r="B4706"/>
      <c r="C4706"/>
      <c r="D4706"/>
      <c r="E4706"/>
      <c r="F4706"/>
    </row>
    <row r="4707" spans="1:6" ht="15" x14ac:dyDescent="0.25">
      <c r="A4707"/>
      <c r="B4707"/>
      <c r="C4707"/>
      <c r="D4707"/>
      <c r="E4707"/>
      <c r="F4707"/>
    </row>
    <row r="4708" spans="1:6" ht="15" x14ac:dyDescent="0.25">
      <c r="A4708"/>
      <c r="B4708"/>
      <c r="C4708"/>
      <c r="D4708"/>
      <c r="E4708"/>
      <c r="F4708"/>
    </row>
    <row r="4709" spans="1:6" ht="15" x14ac:dyDescent="0.25">
      <c r="A4709"/>
      <c r="B4709"/>
      <c r="C4709"/>
      <c r="D4709"/>
      <c r="E4709"/>
      <c r="F4709"/>
    </row>
    <row r="4710" spans="1:6" ht="15" x14ac:dyDescent="0.25">
      <c r="A4710"/>
      <c r="B4710"/>
      <c r="C4710"/>
      <c r="D4710"/>
      <c r="E4710"/>
      <c r="F4710"/>
    </row>
    <row r="4711" spans="1:6" ht="15" x14ac:dyDescent="0.25">
      <c r="A4711"/>
      <c r="B4711"/>
      <c r="C4711"/>
      <c r="D4711"/>
      <c r="E4711"/>
      <c r="F4711"/>
    </row>
    <row r="4712" spans="1:6" ht="15" x14ac:dyDescent="0.25">
      <c r="A4712"/>
      <c r="B4712"/>
      <c r="C4712"/>
      <c r="D4712"/>
      <c r="E4712"/>
      <c r="F4712"/>
    </row>
    <row r="4713" spans="1:6" ht="15" x14ac:dyDescent="0.25">
      <c r="A4713"/>
      <c r="B4713"/>
      <c r="C4713"/>
      <c r="D4713"/>
      <c r="E4713"/>
      <c r="F4713"/>
    </row>
    <row r="4714" spans="1:6" ht="15" x14ac:dyDescent="0.25">
      <c r="A4714"/>
      <c r="B4714"/>
      <c r="C4714"/>
      <c r="D4714"/>
      <c r="E4714"/>
      <c r="F4714"/>
    </row>
    <row r="4715" spans="1:6" ht="15" x14ac:dyDescent="0.25">
      <c r="A4715"/>
      <c r="B4715"/>
      <c r="C4715"/>
      <c r="D4715"/>
      <c r="E4715"/>
      <c r="F4715"/>
    </row>
    <row r="4716" spans="1:6" ht="15" x14ac:dyDescent="0.25">
      <c r="A4716"/>
      <c r="B4716"/>
      <c r="C4716"/>
      <c r="D4716"/>
      <c r="E4716"/>
      <c r="F4716"/>
    </row>
    <row r="4717" spans="1:6" ht="15" x14ac:dyDescent="0.25">
      <c r="A4717"/>
      <c r="B4717"/>
      <c r="C4717"/>
      <c r="D4717"/>
      <c r="E4717"/>
      <c r="F4717"/>
    </row>
    <row r="4718" spans="1:6" ht="15" x14ac:dyDescent="0.25">
      <c r="A4718"/>
      <c r="B4718"/>
      <c r="C4718"/>
      <c r="D4718"/>
      <c r="E4718"/>
      <c r="F4718"/>
    </row>
    <row r="4719" spans="1:6" ht="15" x14ac:dyDescent="0.25">
      <c r="A4719"/>
      <c r="B4719"/>
      <c r="C4719"/>
      <c r="D4719"/>
      <c r="E4719"/>
      <c r="F4719"/>
    </row>
    <row r="4720" spans="1:6" ht="15" x14ac:dyDescent="0.25">
      <c r="A4720"/>
      <c r="B4720"/>
      <c r="C4720"/>
      <c r="D4720"/>
      <c r="E4720"/>
      <c r="F4720"/>
    </row>
    <row r="4721" spans="1:6" ht="15" x14ac:dyDescent="0.25">
      <c r="A4721"/>
      <c r="B4721"/>
      <c r="C4721"/>
      <c r="D4721"/>
      <c r="E4721"/>
      <c r="F4721"/>
    </row>
    <row r="4722" spans="1:6" ht="15" x14ac:dyDescent="0.25">
      <c r="A4722"/>
      <c r="B4722"/>
      <c r="C4722"/>
      <c r="D4722"/>
      <c r="E4722"/>
      <c r="F4722"/>
    </row>
    <row r="4723" spans="1:6" ht="15" x14ac:dyDescent="0.25">
      <c r="A4723"/>
      <c r="B4723"/>
      <c r="C4723"/>
      <c r="D4723"/>
      <c r="E4723"/>
      <c r="F4723"/>
    </row>
    <row r="4724" spans="1:6" ht="15" x14ac:dyDescent="0.25">
      <c r="A4724"/>
      <c r="B4724"/>
      <c r="C4724"/>
      <c r="D4724"/>
      <c r="E4724"/>
      <c r="F4724"/>
    </row>
    <row r="4725" spans="1:6" ht="15" x14ac:dyDescent="0.25">
      <c r="A4725"/>
      <c r="B4725"/>
      <c r="C4725"/>
      <c r="D4725"/>
      <c r="E4725"/>
      <c r="F4725"/>
    </row>
    <row r="4726" spans="1:6" ht="15" x14ac:dyDescent="0.25">
      <c r="A4726"/>
      <c r="B4726"/>
      <c r="C4726"/>
      <c r="D4726"/>
      <c r="E4726"/>
      <c r="F4726"/>
    </row>
    <row r="4727" spans="1:6" ht="15" x14ac:dyDescent="0.25">
      <c r="A4727"/>
      <c r="B4727"/>
      <c r="C4727"/>
      <c r="D4727"/>
      <c r="E4727"/>
      <c r="F4727"/>
    </row>
    <row r="4728" spans="1:6" ht="15" x14ac:dyDescent="0.25">
      <c r="A4728"/>
      <c r="B4728"/>
      <c r="C4728"/>
      <c r="D4728"/>
      <c r="E4728"/>
      <c r="F4728"/>
    </row>
    <row r="4729" spans="1:6" ht="15" x14ac:dyDescent="0.25">
      <c r="A4729"/>
      <c r="B4729"/>
      <c r="C4729"/>
      <c r="D4729"/>
      <c r="E4729"/>
      <c r="F4729"/>
    </row>
    <row r="4730" spans="1:6" ht="15" x14ac:dyDescent="0.25">
      <c r="A4730"/>
      <c r="B4730"/>
      <c r="C4730"/>
      <c r="D4730"/>
      <c r="E4730"/>
      <c r="F4730"/>
    </row>
    <row r="4731" spans="1:6" ht="15" x14ac:dyDescent="0.25">
      <c r="A4731"/>
      <c r="B4731"/>
      <c r="C4731"/>
      <c r="D4731"/>
      <c r="E4731"/>
      <c r="F4731"/>
    </row>
    <row r="4732" spans="1:6" ht="15" x14ac:dyDescent="0.25">
      <c r="A4732"/>
      <c r="B4732"/>
      <c r="C4732"/>
      <c r="D4732"/>
      <c r="E4732"/>
      <c r="F4732"/>
    </row>
    <row r="4733" spans="1:6" ht="15" x14ac:dyDescent="0.25">
      <c r="A4733"/>
      <c r="B4733"/>
      <c r="C4733"/>
      <c r="D4733"/>
      <c r="E4733"/>
      <c r="F4733"/>
    </row>
    <row r="4734" spans="1:6" ht="15" x14ac:dyDescent="0.25">
      <c r="A4734"/>
      <c r="B4734"/>
      <c r="C4734"/>
      <c r="D4734"/>
      <c r="E4734"/>
      <c r="F4734"/>
    </row>
    <row r="4735" spans="1:6" ht="15" x14ac:dyDescent="0.25">
      <c r="A4735"/>
      <c r="B4735"/>
      <c r="C4735"/>
      <c r="D4735"/>
      <c r="E4735"/>
      <c r="F4735"/>
    </row>
    <row r="4736" spans="1:6" ht="15" x14ac:dyDescent="0.25">
      <c r="A4736"/>
      <c r="B4736"/>
      <c r="C4736"/>
      <c r="D4736"/>
      <c r="E4736"/>
      <c r="F4736"/>
    </row>
    <row r="4737" spans="1:6" ht="15" x14ac:dyDescent="0.25">
      <c r="A4737"/>
      <c r="B4737"/>
      <c r="C4737"/>
      <c r="D4737"/>
      <c r="E4737"/>
      <c r="F4737"/>
    </row>
    <row r="4738" spans="1:6" ht="15" x14ac:dyDescent="0.25">
      <c r="A4738"/>
      <c r="B4738"/>
      <c r="C4738"/>
      <c r="D4738"/>
      <c r="E4738"/>
      <c r="F4738"/>
    </row>
    <row r="4739" spans="1:6" ht="15" x14ac:dyDescent="0.25">
      <c r="A4739"/>
      <c r="B4739"/>
      <c r="C4739"/>
      <c r="D4739"/>
      <c r="E4739"/>
      <c r="F4739"/>
    </row>
    <row r="4740" spans="1:6" ht="15" x14ac:dyDescent="0.25">
      <c r="A4740"/>
      <c r="B4740"/>
      <c r="C4740"/>
      <c r="D4740"/>
      <c r="E4740"/>
      <c r="F4740"/>
    </row>
    <row r="4741" spans="1:6" ht="15" x14ac:dyDescent="0.25">
      <c r="A4741"/>
      <c r="B4741"/>
      <c r="C4741"/>
      <c r="D4741"/>
      <c r="E4741"/>
      <c r="F4741"/>
    </row>
    <row r="4742" spans="1:6" ht="15" x14ac:dyDescent="0.25">
      <c r="A4742"/>
      <c r="B4742"/>
      <c r="C4742"/>
      <c r="D4742"/>
      <c r="E4742"/>
      <c r="F4742"/>
    </row>
    <row r="4743" spans="1:6" ht="15" x14ac:dyDescent="0.25">
      <c r="A4743"/>
      <c r="B4743"/>
      <c r="C4743"/>
      <c r="D4743"/>
      <c r="E4743"/>
      <c r="F4743"/>
    </row>
    <row r="4744" spans="1:6" ht="15" x14ac:dyDescent="0.25">
      <c r="A4744"/>
      <c r="B4744"/>
      <c r="C4744"/>
      <c r="D4744"/>
      <c r="E4744"/>
      <c r="F4744"/>
    </row>
    <row r="4745" spans="1:6" ht="15" x14ac:dyDescent="0.25">
      <c r="A4745"/>
      <c r="B4745"/>
      <c r="C4745"/>
      <c r="D4745"/>
      <c r="E4745"/>
      <c r="F4745"/>
    </row>
    <row r="4746" spans="1:6" ht="15" x14ac:dyDescent="0.25">
      <c r="A4746"/>
      <c r="B4746"/>
      <c r="C4746"/>
      <c r="D4746"/>
      <c r="E4746"/>
      <c r="F4746"/>
    </row>
    <row r="4747" spans="1:6" ht="15" x14ac:dyDescent="0.25">
      <c r="A4747"/>
      <c r="B4747"/>
      <c r="C4747"/>
      <c r="D4747"/>
      <c r="E4747"/>
      <c r="F4747"/>
    </row>
    <row r="4748" spans="1:6" ht="15" x14ac:dyDescent="0.25">
      <c r="A4748"/>
      <c r="B4748"/>
      <c r="C4748"/>
      <c r="D4748"/>
      <c r="E4748"/>
      <c r="F4748"/>
    </row>
    <row r="4749" spans="1:6" ht="15" x14ac:dyDescent="0.25">
      <c r="A4749"/>
      <c r="B4749"/>
      <c r="C4749"/>
      <c r="D4749"/>
      <c r="E4749"/>
      <c r="F4749"/>
    </row>
    <row r="4750" spans="1:6" ht="15" x14ac:dyDescent="0.25">
      <c r="A4750"/>
      <c r="B4750"/>
      <c r="C4750"/>
      <c r="D4750"/>
      <c r="E4750"/>
      <c r="F4750"/>
    </row>
    <row r="4751" spans="1:6" ht="15" x14ac:dyDescent="0.25">
      <c r="A4751"/>
      <c r="B4751"/>
      <c r="C4751"/>
      <c r="D4751"/>
      <c r="E4751"/>
      <c r="F4751"/>
    </row>
    <row r="4752" spans="1:6" ht="15" x14ac:dyDescent="0.25">
      <c r="A4752"/>
      <c r="B4752"/>
      <c r="C4752"/>
      <c r="D4752"/>
      <c r="E4752"/>
      <c r="F4752"/>
    </row>
    <row r="4753" spans="1:6" ht="15" x14ac:dyDescent="0.25">
      <c r="A4753"/>
      <c r="B4753"/>
      <c r="C4753"/>
      <c r="D4753"/>
      <c r="E4753"/>
      <c r="F4753"/>
    </row>
    <row r="4754" spans="1:6" ht="15" x14ac:dyDescent="0.25">
      <c r="A4754"/>
      <c r="B4754"/>
      <c r="C4754"/>
      <c r="D4754"/>
      <c r="E4754"/>
      <c r="F4754"/>
    </row>
    <row r="4755" spans="1:6" ht="15" x14ac:dyDescent="0.25">
      <c r="A4755"/>
      <c r="B4755"/>
      <c r="C4755"/>
      <c r="D4755"/>
      <c r="E4755"/>
      <c r="F4755"/>
    </row>
    <row r="4756" spans="1:6" ht="15" x14ac:dyDescent="0.25">
      <c r="A4756"/>
      <c r="B4756"/>
      <c r="C4756"/>
      <c r="D4756"/>
      <c r="E4756"/>
      <c r="F4756"/>
    </row>
    <row r="4757" spans="1:6" ht="15" x14ac:dyDescent="0.25">
      <c r="A4757"/>
      <c r="B4757"/>
      <c r="C4757"/>
      <c r="D4757"/>
      <c r="E4757"/>
      <c r="F4757"/>
    </row>
    <row r="4758" spans="1:6" ht="15" x14ac:dyDescent="0.25">
      <c r="A4758"/>
      <c r="B4758"/>
      <c r="C4758"/>
      <c r="D4758"/>
      <c r="E4758"/>
      <c r="F4758"/>
    </row>
    <row r="4759" spans="1:6" ht="15" x14ac:dyDescent="0.25">
      <c r="A4759"/>
      <c r="B4759"/>
      <c r="C4759"/>
      <c r="D4759"/>
      <c r="E4759"/>
      <c r="F4759"/>
    </row>
    <row r="4760" spans="1:6" ht="15" x14ac:dyDescent="0.25">
      <c r="A4760"/>
      <c r="B4760"/>
      <c r="C4760"/>
      <c r="D4760"/>
      <c r="E4760"/>
      <c r="F4760"/>
    </row>
    <row r="4761" spans="1:6" ht="15" x14ac:dyDescent="0.25">
      <c r="A4761"/>
      <c r="B4761"/>
      <c r="C4761"/>
      <c r="D4761"/>
      <c r="E4761"/>
      <c r="F4761"/>
    </row>
    <row r="4762" spans="1:6" ht="15" x14ac:dyDescent="0.25">
      <c r="A4762"/>
      <c r="B4762"/>
      <c r="C4762"/>
      <c r="D4762"/>
      <c r="E4762"/>
      <c r="F4762"/>
    </row>
    <row r="4763" spans="1:6" ht="15" x14ac:dyDescent="0.25">
      <c r="A4763"/>
      <c r="B4763"/>
      <c r="C4763"/>
      <c r="D4763"/>
      <c r="E4763"/>
      <c r="F4763"/>
    </row>
    <row r="4764" spans="1:6" ht="15" x14ac:dyDescent="0.25">
      <c r="A4764"/>
      <c r="B4764"/>
      <c r="C4764"/>
      <c r="D4764"/>
      <c r="E4764"/>
      <c r="F4764"/>
    </row>
    <row r="4765" spans="1:6" ht="15" x14ac:dyDescent="0.25">
      <c r="A4765"/>
      <c r="B4765"/>
      <c r="C4765"/>
      <c r="D4765"/>
      <c r="E4765"/>
      <c r="F4765"/>
    </row>
    <row r="4766" spans="1:6" ht="15" x14ac:dyDescent="0.25">
      <c r="A4766"/>
      <c r="B4766"/>
      <c r="C4766"/>
      <c r="D4766"/>
      <c r="E4766"/>
      <c r="F4766"/>
    </row>
    <row r="4767" spans="1:6" ht="15" x14ac:dyDescent="0.25">
      <c r="A4767"/>
      <c r="B4767"/>
      <c r="C4767"/>
      <c r="D4767"/>
      <c r="E4767"/>
      <c r="F4767"/>
    </row>
    <row r="4768" spans="1:6" ht="15" x14ac:dyDescent="0.25">
      <c r="A4768"/>
      <c r="B4768"/>
      <c r="C4768"/>
      <c r="D4768"/>
      <c r="E4768"/>
      <c r="F4768"/>
    </row>
    <row r="4769" spans="1:6" ht="15" x14ac:dyDescent="0.25">
      <c r="A4769"/>
      <c r="B4769"/>
      <c r="C4769"/>
      <c r="D4769"/>
      <c r="E4769"/>
      <c r="F4769"/>
    </row>
    <row r="4770" spans="1:6" ht="15" x14ac:dyDescent="0.25">
      <c r="A4770"/>
      <c r="B4770"/>
      <c r="C4770"/>
      <c r="D4770"/>
      <c r="E4770"/>
      <c r="F4770"/>
    </row>
    <row r="4771" spans="1:6" ht="15" x14ac:dyDescent="0.25">
      <c r="A4771"/>
      <c r="B4771"/>
      <c r="C4771"/>
      <c r="D4771"/>
      <c r="E4771"/>
      <c r="F4771"/>
    </row>
    <row r="4772" spans="1:6" ht="15" x14ac:dyDescent="0.25">
      <c r="A4772"/>
      <c r="B4772"/>
      <c r="C4772"/>
      <c r="D4772"/>
      <c r="E4772"/>
      <c r="F4772"/>
    </row>
    <row r="4773" spans="1:6" ht="15" x14ac:dyDescent="0.25">
      <c r="A4773"/>
      <c r="B4773"/>
      <c r="C4773"/>
      <c r="D4773"/>
      <c r="E4773"/>
      <c r="F4773"/>
    </row>
    <row r="4774" spans="1:6" ht="15" x14ac:dyDescent="0.25">
      <c r="A4774"/>
      <c r="B4774"/>
      <c r="C4774"/>
      <c r="D4774"/>
      <c r="E4774"/>
      <c r="F4774"/>
    </row>
    <row r="4775" spans="1:6" ht="15" x14ac:dyDescent="0.25">
      <c r="A4775"/>
      <c r="B4775"/>
      <c r="C4775"/>
      <c r="D4775"/>
      <c r="E4775"/>
      <c r="F4775"/>
    </row>
    <row r="4776" spans="1:6" ht="15" x14ac:dyDescent="0.25">
      <c r="A4776"/>
      <c r="B4776"/>
      <c r="C4776"/>
      <c r="D4776"/>
      <c r="E4776"/>
      <c r="F4776"/>
    </row>
    <row r="4777" spans="1:6" ht="15" x14ac:dyDescent="0.25">
      <c r="A4777"/>
      <c r="B4777"/>
      <c r="C4777"/>
      <c r="D4777"/>
      <c r="E4777"/>
      <c r="F4777"/>
    </row>
    <row r="4778" spans="1:6" ht="15" x14ac:dyDescent="0.25">
      <c r="A4778"/>
      <c r="B4778"/>
      <c r="C4778"/>
      <c r="D4778"/>
      <c r="E4778"/>
      <c r="F4778"/>
    </row>
    <row r="4779" spans="1:6" ht="15" x14ac:dyDescent="0.25">
      <c r="A4779"/>
      <c r="B4779"/>
      <c r="C4779"/>
      <c r="D4779"/>
      <c r="E4779"/>
      <c r="F4779"/>
    </row>
    <row r="4780" spans="1:6" ht="15" x14ac:dyDescent="0.25">
      <c r="A4780"/>
      <c r="B4780"/>
      <c r="C4780"/>
      <c r="D4780"/>
      <c r="E4780"/>
      <c r="F4780"/>
    </row>
    <row r="4781" spans="1:6" ht="15" x14ac:dyDescent="0.25">
      <c r="A4781"/>
      <c r="B4781"/>
      <c r="C4781"/>
      <c r="D4781"/>
      <c r="E4781"/>
      <c r="F4781"/>
    </row>
    <row r="4782" spans="1:6" ht="15" x14ac:dyDescent="0.25">
      <c r="A4782"/>
      <c r="B4782"/>
      <c r="C4782"/>
      <c r="D4782"/>
      <c r="E4782"/>
      <c r="F4782"/>
    </row>
    <row r="4783" spans="1:6" ht="15" x14ac:dyDescent="0.25">
      <c r="A4783"/>
      <c r="B4783"/>
      <c r="C4783"/>
      <c r="D4783"/>
      <c r="E4783"/>
      <c r="F4783"/>
    </row>
    <row r="4784" spans="1:6" ht="15" x14ac:dyDescent="0.25">
      <c r="A4784"/>
      <c r="B4784"/>
      <c r="C4784"/>
      <c r="D4784"/>
      <c r="E4784"/>
      <c r="F4784"/>
    </row>
    <row r="4785" spans="1:6" ht="15" x14ac:dyDescent="0.25">
      <c r="A4785"/>
      <c r="B4785"/>
      <c r="C4785"/>
      <c r="D4785"/>
      <c r="E4785"/>
      <c r="F4785"/>
    </row>
    <row r="4786" spans="1:6" ht="15" x14ac:dyDescent="0.25">
      <c r="A4786"/>
      <c r="B4786"/>
      <c r="C4786"/>
      <c r="D4786"/>
      <c r="E4786"/>
      <c r="F4786"/>
    </row>
    <row r="4787" spans="1:6" ht="15" x14ac:dyDescent="0.25">
      <c r="A4787"/>
      <c r="B4787"/>
      <c r="C4787"/>
      <c r="D4787"/>
      <c r="E4787"/>
      <c r="F4787"/>
    </row>
    <row r="4788" spans="1:6" ht="15" x14ac:dyDescent="0.25">
      <c r="A4788"/>
      <c r="B4788"/>
      <c r="C4788"/>
      <c r="D4788"/>
      <c r="E4788"/>
      <c r="F4788"/>
    </row>
    <row r="4789" spans="1:6" ht="15" x14ac:dyDescent="0.25">
      <c r="A4789"/>
      <c r="B4789"/>
      <c r="C4789"/>
      <c r="D4789"/>
      <c r="E4789"/>
      <c r="F4789"/>
    </row>
    <row r="4790" spans="1:6" ht="15" x14ac:dyDescent="0.25">
      <c r="A4790"/>
      <c r="B4790"/>
      <c r="C4790"/>
      <c r="D4790"/>
      <c r="E4790"/>
      <c r="F4790"/>
    </row>
    <row r="4791" spans="1:6" ht="15" x14ac:dyDescent="0.25">
      <c r="A4791"/>
      <c r="B4791"/>
      <c r="C4791"/>
      <c r="D4791"/>
      <c r="E4791"/>
      <c r="F4791"/>
    </row>
    <row r="4792" spans="1:6" ht="15" x14ac:dyDescent="0.25">
      <c r="A4792"/>
      <c r="B4792"/>
      <c r="C4792"/>
      <c r="D4792"/>
      <c r="E4792"/>
      <c r="F4792"/>
    </row>
    <row r="4793" spans="1:6" ht="15" x14ac:dyDescent="0.25">
      <c r="A4793"/>
      <c r="B4793"/>
      <c r="C4793"/>
      <c r="D4793"/>
      <c r="E4793"/>
      <c r="F4793"/>
    </row>
    <row r="4794" spans="1:6" ht="15" x14ac:dyDescent="0.25">
      <c r="A4794"/>
      <c r="B4794"/>
      <c r="C4794"/>
      <c r="D4794"/>
      <c r="E4794"/>
      <c r="F4794"/>
    </row>
    <row r="4795" spans="1:6" ht="15" x14ac:dyDescent="0.25">
      <c r="A4795"/>
      <c r="B4795"/>
      <c r="C4795"/>
      <c r="D4795"/>
      <c r="E4795"/>
      <c r="F4795"/>
    </row>
    <row r="4796" spans="1:6" ht="15" x14ac:dyDescent="0.25">
      <c r="A4796"/>
      <c r="B4796"/>
      <c r="C4796"/>
      <c r="D4796"/>
      <c r="E4796"/>
      <c r="F4796"/>
    </row>
    <row r="4797" spans="1:6" ht="15" x14ac:dyDescent="0.25">
      <c r="A4797"/>
      <c r="B4797"/>
      <c r="C4797"/>
      <c r="D4797"/>
      <c r="E4797"/>
      <c r="F4797"/>
    </row>
    <row r="4798" spans="1:6" ht="15" x14ac:dyDescent="0.25">
      <c r="A4798"/>
      <c r="B4798"/>
      <c r="C4798"/>
      <c r="D4798"/>
      <c r="E4798"/>
      <c r="F4798"/>
    </row>
    <row r="4799" spans="1:6" ht="15" x14ac:dyDescent="0.25">
      <c r="A4799"/>
      <c r="B4799"/>
      <c r="C4799"/>
      <c r="D4799"/>
      <c r="E4799"/>
      <c r="F4799"/>
    </row>
    <row r="4800" spans="1:6" ht="15" x14ac:dyDescent="0.25">
      <c r="A4800"/>
      <c r="B4800"/>
      <c r="C4800"/>
      <c r="D4800"/>
      <c r="E4800"/>
      <c r="F4800"/>
    </row>
    <row r="4801" spans="1:6" ht="15" x14ac:dyDescent="0.25">
      <c r="A4801"/>
      <c r="B4801"/>
      <c r="C4801"/>
      <c r="D4801"/>
      <c r="E4801"/>
      <c r="F4801"/>
    </row>
    <row r="4802" spans="1:6" ht="15" x14ac:dyDescent="0.25">
      <c r="A4802"/>
      <c r="B4802"/>
      <c r="C4802"/>
      <c r="D4802"/>
      <c r="E4802"/>
      <c r="F4802"/>
    </row>
    <row r="4803" spans="1:6" ht="15" x14ac:dyDescent="0.25">
      <c r="A4803"/>
      <c r="B4803"/>
      <c r="C4803"/>
      <c r="D4803"/>
      <c r="E4803"/>
      <c r="F4803"/>
    </row>
    <row r="4804" spans="1:6" ht="15" x14ac:dyDescent="0.25">
      <c r="A4804"/>
      <c r="B4804"/>
      <c r="C4804"/>
      <c r="D4804"/>
      <c r="E4804"/>
      <c r="F4804"/>
    </row>
    <row r="4805" spans="1:6" ht="15" x14ac:dyDescent="0.25">
      <c r="A4805"/>
      <c r="B4805"/>
      <c r="C4805"/>
      <c r="D4805"/>
      <c r="E4805"/>
      <c r="F4805"/>
    </row>
    <row r="4806" spans="1:6" ht="15" x14ac:dyDescent="0.25">
      <c r="A4806"/>
      <c r="B4806"/>
      <c r="C4806"/>
      <c r="D4806"/>
      <c r="E4806"/>
      <c r="F4806"/>
    </row>
    <row r="4807" spans="1:6" ht="15" x14ac:dyDescent="0.25">
      <c r="A4807"/>
      <c r="B4807"/>
      <c r="C4807"/>
      <c r="D4807"/>
      <c r="E4807"/>
      <c r="F4807"/>
    </row>
    <row r="4808" spans="1:6" ht="15" x14ac:dyDescent="0.25">
      <c r="A4808"/>
      <c r="B4808"/>
      <c r="C4808"/>
      <c r="D4808"/>
      <c r="E4808"/>
      <c r="F4808"/>
    </row>
    <row r="4809" spans="1:6" ht="15" x14ac:dyDescent="0.25">
      <c r="A4809"/>
      <c r="B4809"/>
      <c r="C4809"/>
      <c r="D4809"/>
      <c r="E4809"/>
      <c r="F4809"/>
    </row>
    <row r="4810" spans="1:6" ht="15" x14ac:dyDescent="0.25">
      <c r="A4810"/>
      <c r="B4810"/>
      <c r="C4810"/>
      <c r="D4810"/>
      <c r="E4810"/>
      <c r="F4810"/>
    </row>
    <row r="4811" spans="1:6" ht="15" x14ac:dyDescent="0.25">
      <c r="A4811"/>
      <c r="B4811"/>
      <c r="C4811"/>
      <c r="D4811"/>
      <c r="E4811"/>
      <c r="F4811"/>
    </row>
    <row r="4812" spans="1:6" ht="15" x14ac:dyDescent="0.25">
      <c r="A4812"/>
      <c r="B4812"/>
      <c r="C4812"/>
      <c r="D4812"/>
      <c r="E4812"/>
      <c r="F4812"/>
    </row>
    <row r="4813" spans="1:6" ht="15" x14ac:dyDescent="0.25">
      <c r="A4813"/>
      <c r="B4813"/>
      <c r="C4813"/>
      <c r="D4813"/>
      <c r="E4813"/>
      <c r="F4813"/>
    </row>
    <row r="4814" spans="1:6" ht="15" x14ac:dyDescent="0.25">
      <c r="A4814"/>
      <c r="B4814"/>
      <c r="C4814"/>
      <c r="D4814"/>
      <c r="E4814"/>
      <c r="F4814"/>
    </row>
    <row r="4815" spans="1:6" ht="15" x14ac:dyDescent="0.25">
      <c r="A4815"/>
      <c r="B4815"/>
      <c r="C4815"/>
      <c r="D4815"/>
      <c r="E4815"/>
      <c r="F4815"/>
    </row>
    <row r="4816" spans="1:6" ht="15" x14ac:dyDescent="0.25">
      <c r="A4816"/>
      <c r="B4816"/>
      <c r="C4816"/>
      <c r="D4816"/>
      <c r="E4816"/>
      <c r="F4816"/>
    </row>
    <row r="4817" spans="1:6" ht="15" x14ac:dyDescent="0.25">
      <c r="A4817"/>
      <c r="B4817"/>
      <c r="C4817"/>
      <c r="D4817"/>
      <c r="E4817"/>
      <c r="F4817"/>
    </row>
    <row r="4818" spans="1:6" ht="15" x14ac:dyDescent="0.25">
      <c r="A4818"/>
      <c r="B4818"/>
      <c r="C4818"/>
      <c r="D4818"/>
      <c r="E4818"/>
      <c r="F4818"/>
    </row>
    <row r="4819" spans="1:6" ht="15" x14ac:dyDescent="0.25">
      <c r="A4819"/>
      <c r="B4819"/>
      <c r="C4819"/>
      <c r="D4819"/>
      <c r="E4819"/>
      <c r="F4819"/>
    </row>
    <row r="4820" spans="1:6" ht="15" x14ac:dyDescent="0.25">
      <c r="A4820"/>
      <c r="B4820"/>
      <c r="C4820"/>
      <c r="D4820"/>
      <c r="E4820"/>
      <c r="F4820"/>
    </row>
    <row r="4821" spans="1:6" ht="15" x14ac:dyDescent="0.25">
      <c r="A4821"/>
      <c r="B4821"/>
      <c r="C4821"/>
      <c r="D4821"/>
      <c r="E4821"/>
      <c r="F4821"/>
    </row>
    <row r="4822" spans="1:6" ht="15" x14ac:dyDescent="0.25">
      <c r="A4822"/>
      <c r="B4822"/>
      <c r="C4822"/>
      <c r="D4822"/>
      <c r="E4822"/>
      <c r="F4822"/>
    </row>
    <row r="4823" spans="1:6" ht="15" x14ac:dyDescent="0.25">
      <c r="A4823"/>
      <c r="B4823"/>
      <c r="C4823"/>
      <c r="D4823"/>
      <c r="E4823"/>
      <c r="F4823"/>
    </row>
    <row r="4824" spans="1:6" ht="15" x14ac:dyDescent="0.25">
      <c r="A4824"/>
      <c r="B4824"/>
      <c r="C4824"/>
      <c r="D4824"/>
      <c r="E4824"/>
      <c r="F4824"/>
    </row>
    <row r="4825" spans="1:6" ht="15" x14ac:dyDescent="0.25">
      <c r="A4825"/>
      <c r="B4825"/>
      <c r="C4825"/>
      <c r="D4825"/>
      <c r="E4825"/>
      <c r="F4825"/>
    </row>
    <row r="4826" spans="1:6" ht="15" x14ac:dyDescent="0.25">
      <c r="A4826"/>
      <c r="B4826"/>
      <c r="C4826"/>
      <c r="D4826"/>
      <c r="E4826"/>
      <c r="F4826"/>
    </row>
    <row r="4827" spans="1:6" ht="15" x14ac:dyDescent="0.25">
      <c r="A4827"/>
      <c r="B4827"/>
      <c r="C4827"/>
      <c r="D4827"/>
      <c r="E4827"/>
      <c r="F4827"/>
    </row>
    <row r="4828" spans="1:6" ht="15" x14ac:dyDescent="0.25">
      <c r="A4828"/>
      <c r="B4828"/>
      <c r="C4828"/>
      <c r="D4828"/>
      <c r="E4828"/>
      <c r="F4828"/>
    </row>
    <row r="4829" spans="1:6" ht="15" x14ac:dyDescent="0.25">
      <c r="A4829"/>
      <c r="B4829"/>
      <c r="C4829"/>
      <c r="D4829"/>
      <c r="E4829"/>
      <c r="F4829"/>
    </row>
    <row r="4830" spans="1:6" ht="15" x14ac:dyDescent="0.25">
      <c r="A4830"/>
      <c r="B4830"/>
      <c r="C4830"/>
      <c r="D4830"/>
      <c r="E4830"/>
      <c r="F4830"/>
    </row>
    <row r="4831" spans="1:6" ht="15" x14ac:dyDescent="0.25">
      <c r="A4831"/>
      <c r="B4831"/>
      <c r="C4831"/>
      <c r="D4831"/>
      <c r="E4831"/>
      <c r="F4831"/>
    </row>
    <row r="4832" spans="1:6" ht="15" x14ac:dyDescent="0.25">
      <c r="A4832"/>
      <c r="B4832"/>
      <c r="C4832"/>
      <c r="D4832"/>
      <c r="E4832"/>
      <c r="F4832"/>
    </row>
    <row r="4833" spans="1:6" ht="15" x14ac:dyDescent="0.25">
      <c r="A4833"/>
      <c r="B4833"/>
      <c r="C4833"/>
      <c r="D4833"/>
      <c r="E4833"/>
      <c r="F4833"/>
    </row>
    <row r="4834" spans="1:6" ht="15" x14ac:dyDescent="0.25">
      <c r="A4834"/>
      <c r="B4834"/>
      <c r="C4834"/>
      <c r="D4834"/>
      <c r="E4834"/>
      <c r="F4834"/>
    </row>
    <row r="4835" spans="1:6" ht="15" x14ac:dyDescent="0.25">
      <c r="A4835"/>
      <c r="B4835"/>
      <c r="C4835"/>
      <c r="D4835"/>
      <c r="E4835"/>
      <c r="F4835"/>
    </row>
    <row r="4836" spans="1:6" ht="15" x14ac:dyDescent="0.25">
      <c r="A4836"/>
      <c r="B4836"/>
      <c r="C4836"/>
      <c r="D4836"/>
      <c r="E4836"/>
      <c r="F4836"/>
    </row>
    <row r="4837" spans="1:6" ht="15" x14ac:dyDescent="0.25">
      <c r="A4837"/>
      <c r="B4837"/>
      <c r="C4837"/>
      <c r="D4837"/>
      <c r="E4837"/>
      <c r="F4837"/>
    </row>
    <row r="4838" spans="1:6" ht="15" x14ac:dyDescent="0.25">
      <c r="A4838"/>
      <c r="B4838"/>
      <c r="C4838"/>
      <c r="D4838"/>
      <c r="E4838"/>
      <c r="F4838"/>
    </row>
    <row r="4839" spans="1:6" ht="15" x14ac:dyDescent="0.25">
      <c r="A4839"/>
      <c r="B4839"/>
      <c r="C4839"/>
      <c r="D4839"/>
      <c r="E4839"/>
      <c r="F4839"/>
    </row>
    <row r="4840" spans="1:6" ht="15" x14ac:dyDescent="0.25">
      <c r="A4840"/>
      <c r="B4840"/>
      <c r="C4840"/>
      <c r="D4840"/>
      <c r="E4840"/>
      <c r="F4840"/>
    </row>
    <row r="4841" spans="1:6" ht="15" x14ac:dyDescent="0.25">
      <c r="A4841"/>
      <c r="B4841"/>
      <c r="C4841"/>
      <c r="D4841"/>
      <c r="E4841"/>
      <c r="F4841"/>
    </row>
    <row r="4842" spans="1:6" ht="15" x14ac:dyDescent="0.25">
      <c r="A4842"/>
      <c r="B4842"/>
      <c r="C4842"/>
      <c r="D4842"/>
      <c r="E4842"/>
      <c r="F4842"/>
    </row>
    <row r="4843" spans="1:6" ht="15" x14ac:dyDescent="0.25">
      <c r="A4843"/>
      <c r="B4843"/>
      <c r="C4843"/>
      <c r="D4843"/>
      <c r="E4843"/>
      <c r="F4843"/>
    </row>
    <row r="4844" spans="1:6" ht="15" x14ac:dyDescent="0.25">
      <c r="A4844"/>
      <c r="B4844"/>
      <c r="C4844"/>
      <c r="D4844"/>
      <c r="E4844"/>
      <c r="F4844"/>
    </row>
    <row r="4845" spans="1:6" ht="15" x14ac:dyDescent="0.25">
      <c r="A4845"/>
      <c r="B4845"/>
      <c r="C4845"/>
      <c r="D4845"/>
      <c r="E4845"/>
      <c r="F4845"/>
    </row>
    <row r="4846" spans="1:6" ht="15" x14ac:dyDescent="0.25">
      <c r="A4846"/>
      <c r="B4846"/>
      <c r="C4846"/>
      <c r="D4846"/>
      <c r="E4846"/>
      <c r="F4846"/>
    </row>
    <row r="4847" spans="1:6" ht="15" x14ac:dyDescent="0.25">
      <c r="A4847"/>
      <c r="B4847"/>
      <c r="C4847"/>
      <c r="D4847"/>
      <c r="E4847"/>
      <c r="F4847"/>
    </row>
    <row r="4848" spans="1:6" ht="15" x14ac:dyDescent="0.25">
      <c r="A4848"/>
      <c r="B4848"/>
      <c r="C4848"/>
      <c r="D4848"/>
      <c r="E4848"/>
      <c r="F4848"/>
    </row>
    <row r="4849" spans="1:6" ht="15" x14ac:dyDescent="0.25">
      <c r="A4849"/>
      <c r="B4849"/>
      <c r="C4849"/>
      <c r="D4849"/>
      <c r="E4849"/>
      <c r="F4849"/>
    </row>
    <row r="4850" spans="1:6" ht="15" x14ac:dyDescent="0.25">
      <c r="A4850"/>
      <c r="B4850"/>
      <c r="C4850"/>
      <c r="D4850"/>
      <c r="E4850"/>
      <c r="F4850"/>
    </row>
    <row r="4851" spans="1:6" ht="15" x14ac:dyDescent="0.25">
      <c r="A4851"/>
      <c r="B4851"/>
      <c r="C4851"/>
      <c r="D4851"/>
      <c r="E4851"/>
      <c r="F4851"/>
    </row>
    <row r="4852" spans="1:6" ht="15" x14ac:dyDescent="0.25">
      <c r="A4852"/>
      <c r="B4852"/>
      <c r="C4852"/>
      <c r="D4852"/>
      <c r="E4852"/>
      <c r="F4852"/>
    </row>
    <row r="4853" spans="1:6" ht="15" x14ac:dyDescent="0.25">
      <c r="A4853"/>
      <c r="B4853"/>
      <c r="C4853"/>
      <c r="D4853"/>
      <c r="E4853"/>
      <c r="F4853"/>
    </row>
    <row r="4854" spans="1:6" ht="15" x14ac:dyDescent="0.25">
      <c r="A4854"/>
      <c r="B4854"/>
      <c r="C4854"/>
      <c r="D4854"/>
      <c r="E4854"/>
      <c r="F4854"/>
    </row>
    <row r="4855" spans="1:6" ht="15" x14ac:dyDescent="0.25">
      <c r="A4855"/>
      <c r="B4855"/>
      <c r="C4855"/>
      <c r="D4855"/>
      <c r="E4855"/>
      <c r="F4855"/>
    </row>
    <row r="4856" spans="1:6" ht="15" x14ac:dyDescent="0.25">
      <c r="A4856"/>
      <c r="B4856"/>
      <c r="C4856"/>
      <c r="D4856"/>
      <c r="E4856"/>
      <c r="F4856"/>
    </row>
    <row r="4857" spans="1:6" ht="15" x14ac:dyDescent="0.25">
      <c r="A4857"/>
      <c r="B4857"/>
      <c r="C4857"/>
      <c r="D4857"/>
      <c r="E4857"/>
      <c r="F4857"/>
    </row>
    <row r="4858" spans="1:6" ht="15" x14ac:dyDescent="0.25">
      <c r="A4858"/>
      <c r="B4858"/>
      <c r="C4858"/>
      <c r="D4858"/>
      <c r="E4858"/>
      <c r="F4858"/>
    </row>
    <row r="4859" spans="1:6" ht="15" x14ac:dyDescent="0.25">
      <c r="A4859"/>
      <c r="B4859"/>
      <c r="C4859"/>
      <c r="D4859"/>
      <c r="E4859"/>
      <c r="F4859"/>
    </row>
    <row r="4860" spans="1:6" ht="15" x14ac:dyDescent="0.25">
      <c r="A4860"/>
      <c r="B4860"/>
      <c r="C4860"/>
      <c r="D4860"/>
      <c r="E4860"/>
      <c r="F4860"/>
    </row>
    <row r="4861" spans="1:6" ht="15" x14ac:dyDescent="0.25">
      <c r="A4861"/>
      <c r="B4861"/>
      <c r="C4861"/>
      <c r="D4861"/>
      <c r="E4861"/>
      <c r="F4861"/>
    </row>
    <row r="4862" spans="1:6" ht="15" x14ac:dyDescent="0.25">
      <c r="A4862"/>
      <c r="B4862"/>
      <c r="C4862"/>
      <c r="D4862"/>
      <c r="E4862"/>
      <c r="F4862"/>
    </row>
    <row r="4863" spans="1:6" ht="15" x14ac:dyDescent="0.25">
      <c r="A4863"/>
      <c r="B4863"/>
      <c r="C4863"/>
      <c r="D4863"/>
      <c r="E4863"/>
      <c r="F4863"/>
    </row>
    <row r="4864" spans="1:6" ht="15" x14ac:dyDescent="0.25">
      <c r="A4864"/>
      <c r="B4864"/>
      <c r="C4864"/>
      <c r="D4864"/>
      <c r="E4864"/>
      <c r="F4864"/>
    </row>
    <row r="4865" spans="1:6" ht="15" x14ac:dyDescent="0.25">
      <c r="A4865"/>
      <c r="B4865"/>
      <c r="C4865"/>
      <c r="D4865"/>
      <c r="E4865"/>
      <c r="F4865"/>
    </row>
    <row r="4866" spans="1:6" ht="15" x14ac:dyDescent="0.25">
      <c r="A4866"/>
      <c r="B4866"/>
      <c r="C4866"/>
      <c r="D4866"/>
      <c r="E4866"/>
      <c r="F4866"/>
    </row>
    <row r="4867" spans="1:6" ht="15" x14ac:dyDescent="0.25">
      <c r="A4867"/>
      <c r="B4867"/>
      <c r="C4867"/>
      <c r="D4867"/>
      <c r="E4867"/>
      <c r="F4867"/>
    </row>
    <row r="4868" spans="1:6" ht="15" x14ac:dyDescent="0.25">
      <c r="A4868"/>
      <c r="B4868"/>
      <c r="C4868"/>
      <c r="D4868"/>
      <c r="E4868"/>
      <c r="F4868"/>
    </row>
    <row r="4869" spans="1:6" ht="15" x14ac:dyDescent="0.25">
      <c r="A4869"/>
      <c r="B4869"/>
      <c r="C4869"/>
      <c r="D4869"/>
      <c r="E4869"/>
      <c r="F4869"/>
    </row>
    <row r="4870" spans="1:6" ht="15" x14ac:dyDescent="0.25">
      <c r="A4870"/>
      <c r="B4870"/>
      <c r="C4870"/>
      <c r="D4870"/>
      <c r="E4870"/>
      <c r="F4870"/>
    </row>
    <row r="4871" spans="1:6" ht="15" x14ac:dyDescent="0.25">
      <c r="A4871"/>
      <c r="B4871"/>
      <c r="C4871"/>
      <c r="D4871"/>
      <c r="E4871"/>
      <c r="F4871"/>
    </row>
    <row r="4872" spans="1:6" ht="15" x14ac:dyDescent="0.25">
      <c r="A4872"/>
      <c r="B4872"/>
      <c r="C4872"/>
      <c r="D4872"/>
      <c r="E4872"/>
      <c r="F4872"/>
    </row>
    <row r="4873" spans="1:6" ht="15" x14ac:dyDescent="0.25">
      <c r="A4873"/>
      <c r="B4873"/>
      <c r="C4873"/>
      <c r="D4873"/>
      <c r="E4873"/>
      <c r="F4873"/>
    </row>
    <row r="4874" spans="1:6" ht="15" x14ac:dyDescent="0.25">
      <c r="A4874"/>
      <c r="B4874"/>
      <c r="C4874"/>
      <c r="D4874"/>
      <c r="E4874"/>
      <c r="F4874"/>
    </row>
    <row r="4875" spans="1:6" ht="15" x14ac:dyDescent="0.25">
      <c r="A4875"/>
      <c r="B4875"/>
      <c r="C4875"/>
      <c r="D4875"/>
      <c r="E4875"/>
      <c r="F4875"/>
    </row>
    <row r="4876" spans="1:6" ht="15" x14ac:dyDescent="0.25">
      <c r="A4876"/>
      <c r="B4876"/>
      <c r="C4876"/>
      <c r="D4876"/>
      <c r="E4876"/>
      <c r="F4876"/>
    </row>
    <row r="4877" spans="1:6" ht="15" x14ac:dyDescent="0.25">
      <c r="A4877"/>
      <c r="B4877"/>
      <c r="C4877"/>
      <c r="D4877"/>
      <c r="E4877"/>
      <c r="F4877"/>
    </row>
    <row r="4878" spans="1:6" ht="15" x14ac:dyDescent="0.25">
      <c r="A4878"/>
      <c r="B4878"/>
      <c r="C4878"/>
      <c r="D4878"/>
      <c r="E4878"/>
      <c r="F4878"/>
    </row>
    <row r="4879" spans="1:6" ht="15" x14ac:dyDescent="0.25">
      <c r="A4879"/>
      <c r="B4879"/>
      <c r="C4879"/>
      <c r="D4879"/>
      <c r="E4879"/>
      <c r="F4879"/>
    </row>
    <row r="4880" spans="1:6" ht="15" x14ac:dyDescent="0.25">
      <c r="A4880"/>
      <c r="B4880"/>
      <c r="C4880"/>
      <c r="D4880"/>
      <c r="E4880"/>
      <c r="F4880"/>
    </row>
    <row r="4881" spans="1:6" ht="15" x14ac:dyDescent="0.25">
      <c r="A4881"/>
      <c r="B4881"/>
      <c r="C4881"/>
      <c r="D4881"/>
      <c r="E4881"/>
      <c r="F4881"/>
    </row>
    <row r="4882" spans="1:6" ht="15" x14ac:dyDescent="0.25">
      <c r="A4882"/>
      <c r="B4882"/>
      <c r="C4882"/>
      <c r="D4882"/>
      <c r="E4882"/>
      <c r="F4882"/>
    </row>
    <row r="4883" spans="1:6" ht="15" x14ac:dyDescent="0.25">
      <c r="A4883"/>
      <c r="B4883"/>
      <c r="C4883"/>
      <c r="D4883"/>
      <c r="E4883"/>
      <c r="F4883"/>
    </row>
    <row r="4884" spans="1:6" ht="15" x14ac:dyDescent="0.25">
      <c r="A4884"/>
      <c r="B4884"/>
      <c r="C4884"/>
      <c r="D4884"/>
      <c r="E4884"/>
      <c r="F4884"/>
    </row>
    <row r="4885" spans="1:6" ht="15" x14ac:dyDescent="0.25">
      <c r="A4885"/>
      <c r="B4885"/>
      <c r="C4885"/>
      <c r="D4885"/>
      <c r="E4885"/>
      <c r="F4885"/>
    </row>
    <row r="4886" spans="1:6" ht="15" x14ac:dyDescent="0.25">
      <c r="A4886"/>
      <c r="B4886"/>
      <c r="C4886"/>
      <c r="D4886"/>
      <c r="E4886"/>
      <c r="F4886"/>
    </row>
    <row r="4887" spans="1:6" ht="15" x14ac:dyDescent="0.25">
      <c r="A4887"/>
      <c r="B4887"/>
      <c r="C4887"/>
      <c r="D4887"/>
      <c r="E4887"/>
      <c r="F4887"/>
    </row>
    <row r="4888" spans="1:6" ht="15" x14ac:dyDescent="0.25">
      <c r="A4888"/>
      <c r="B4888"/>
      <c r="C4888"/>
      <c r="D4888"/>
      <c r="E4888"/>
      <c r="F4888"/>
    </row>
    <row r="4889" spans="1:6" ht="15" x14ac:dyDescent="0.25">
      <c r="A4889"/>
      <c r="B4889"/>
      <c r="C4889"/>
      <c r="D4889"/>
      <c r="E4889"/>
      <c r="F4889"/>
    </row>
    <row r="4890" spans="1:6" ht="15" x14ac:dyDescent="0.25">
      <c r="A4890"/>
      <c r="B4890"/>
      <c r="C4890"/>
      <c r="D4890"/>
      <c r="E4890"/>
      <c r="F4890"/>
    </row>
    <row r="4891" spans="1:6" ht="15" x14ac:dyDescent="0.25">
      <c r="A4891"/>
      <c r="B4891"/>
      <c r="C4891"/>
      <c r="D4891"/>
      <c r="E4891"/>
      <c r="F4891"/>
    </row>
    <row r="4892" spans="1:6" ht="15" x14ac:dyDescent="0.25">
      <c r="A4892"/>
      <c r="B4892"/>
      <c r="C4892"/>
      <c r="D4892"/>
      <c r="E4892"/>
      <c r="F4892"/>
    </row>
    <row r="4893" spans="1:6" ht="15" x14ac:dyDescent="0.25">
      <c r="A4893"/>
      <c r="B4893"/>
      <c r="C4893"/>
      <c r="D4893"/>
      <c r="E4893"/>
      <c r="F4893"/>
    </row>
    <row r="4894" spans="1:6" ht="15" x14ac:dyDescent="0.25">
      <c r="A4894"/>
      <c r="B4894"/>
      <c r="C4894"/>
      <c r="D4894"/>
      <c r="E4894"/>
      <c r="F4894"/>
    </row>
    <row r="4895" spans="1:6" ht="15" x14ac:dyDescent="0.25">
      <c r="A4895"/>
      <c r="B4895"/>
      <c r="C4895"/>
      <c r="D4895"/>
      <c r="E4895"/>
      <c r="F4895"/>
    </row>
    <row r="4896" spans="1:6" ht="15" x14ac:dyDescent="0.25">
      <c r="A4896"/>
      <c r="B4896"/>
      <c r="C4896"/>
      <c r="D4896"/>
      <c r="E4896"/>
      <c r="F4896"/>
    </row>
    <row r="4897" spans="1:6" ht="15" x14ac:dyDescent="0.25">
      <c r="A4897"/>
      <c r="B4897"/>
      <c r="C4897"/>
      <c r="D4897"/>
      <c r="E4897"/>
      <c r="F4897"/>
    </row>
    <row r="4898" spans="1:6" ht="15" x14ac:dyDescent="0.25">
      <c r="A4898"/>
      <c r="B4898"/>
      <c r="C4898"/>
      <c r="D4898"/>
      <c r="E4898"/>
      <c r="F4898"/>
    </row>
    <row r="4899" spans="1:6" ht="15" x14ac:dyDescent="0.25">
      <c r="A4899"/>
      <c r="B4899"/>
      <c r="C4899"/>
      <c r="D4899"/>
      <c r="E4899"/>
      <c r="F4899"/>
    </row>
    <row r="4900" spans="1:6" ht="15" x14ac:dyDescent="0.25">
      <c r="A4900"/>
      <c r="B4900"/>
      <c r="C4900"/>
      <c r="D4900"/>
      <c r="E4900"/>
      <c r="F4900"/>
    </row>
    <row r="4901" spans="1:6" ht="15" x14ac:dyDescent="0.25">
      <c r="A4901"/>
      <c r="B4901"/>
      <c r="C4901"/>
      <c r="D4901"/>
      <c r="E4901"/>
      <c r="F4901"/>
    </row>
    <row r="4902" spans="1:6" ht="15" x14ac:dyDescent="0.25">
      <c r="A4902"/>
      <c r="B4902"/>
      <c r="C4902"/>
      <c r="D4902"/>
      <c r="E4902"/>
      <c r="F4902"/>
    </row>
    <row r="4903" spans="1:6" ht="15" x14ac:dyDescent="0.25">
      <c r="A4903"/>
      <c r="B4903"/>
      <c r="C4903"/>
      <c r="D4903"/>
      <c r="E4903"/>
      <c r="F4903"/>
    </row>
    <row r="4904" spans="1:6" ht="15" x14ac:dyDescent="0.25">
      <c r="A4904"/>
      <c r="B4904"/>
      <c r="C4904"/>
      <c r="D4904"/>
      <c r="E4904"/>
      <c r="F4904"/>
    </row>
    <row r="4905" spans="1:6" ht="15" x14ac:dyDescent="0.25">
      <c r="A4905"/>
      <c r="B4905"/>
      <c r="C4905"/>
      <c r="D4905"/>
      <c r="E4905"/>
      <c r="F4905"/>
    </row>
    <row r="4906" spans="1:6" ht="15" x14ac:dyDescent="0.25">
      <c r="A4906"/>
      <c r="B4906"/>
      <c r="C4906"/>
      <c r="D4906"/>
      <c r="E4906"/>
      <c r="F4906"/>
    </row>
    <row r="4907" spans="1:6" ht="15" x14ac:dyDescent="0.25">
      <c r="A4907"/>
      <c r="B4907"/>
      <c r="C4907"/>
      <c r="D4907"/>
      <c r="E4907"/>
      <c r="F4907"/>
    </row>
    <row r="4908" spans="1:6" ht="15" x14ac:dyDescent="0.25">
      <c r="A4908"/>
      <c r="B4908"/>
      <c r="C4908"/>
      <c r="D4908"/>
      <c r="E4908"/>
      <c r="F4908"/>
    </row>
    <row r="4909" spans="1:6" ht="15" x14ac:dyDescent="0.25">
      <c r="A4909"/>
      <c r="B4909"/>
      <c r="C4909"/>
      <c r="D4909"/>
      <c r="E4909"/>
      <c r="F4909"/>
    </row>
    <row r="4910" spans="1:6" ht="15" x14ac:dyDescent="0.25">
      <c r="A4910"/>
      <c r="B4910"/>
      <c r="C4910"/>
      <c r="D4910"/>
      <c r="E4910"/>
      <c r="F4910"/>
    </row>
    <row r="4911" spans="1:6" ht="15" x14ac:dyDescent="0.25">
      <c r="A4911"/>
      <c r="B4911"/>
      <c r="C4911"/>
      <c r="D4911"/>
      <c r="E4911"/>
      <c r="F4911"/>
    </row>
    <row r="4912" spans="1:6" ht="15" x14ac:dyDescent="0.25">
      <c r="A4912"/>
      <c r="B4912"/>
      <c r="C4912"/>
      <c r="D4912"/>
      <c r="E4912"/>
      <c r="F4912"/>
    </row>
    <row r="4913" spans="1:6" ht="15" x14ac:dyDescent="0.25">
      <c r="A4913"/>
      <c r="B4913"/>
      <c r="C4913"/>
      <c r="D4913"/>
      <c r="E4913"/>
      <c r="F4913"/>
    </row>
    <row r="4914" spans="1:6" ht="15" x14ac:dyDescent="0.25">
      <c r="A4914"/>
      <c r="B4914"/>
      <c r="C4914"/>
      <c r="D4914"/>
      <c r="E4914"/>
      <c r="F4914"/>
    </row>
    <row r="4915" spans="1:6" ht="15" x14ac:dyDescent="0.25">
      <c r="A4915"/>
      <c r="B4915"/>
      <c r="C4915"/>
      <c r="D4915"/>
      <c r="E4915"/>
      <c r="F4915"/>
    </row>
    <row r="4916" spans="1:6" ht="15" x14ac:dyDescent="0.25">
      <c r="A4916"/>
      <c r="B4916"/>
      <c r="C4916"/>
      <c r="D4916"/>
      <c r="E4916"/>
      <c r="F4916"/>
    </row>
    <row r="4917" spans="1:6" ht="15" x14ac:dyDescent="0.25">
      <c r="A4917"/>
      <c r="B4917"/>
      <c r="C4917"/>
      <c r="D4917"/>
      <c r="E4917"/>
      <c r="F4917"/>
    </row>
    <row r="4918" spans="1:6" ht="15" x14ac:dyDescent="0.25">
      <c r="A4918"/>
      <c r="B4918"/>
      <c r="C4918"/>
      <c r="D4918"/>
      <c r="E4918"/>
      <c r="F4918"/>
    </row>
    <row r="4919" spans="1:6" ht="15" x14ac:dyDescent="0.25">
      <c r="A4919"/>
      <c r="B4919"/>
      <c r="C4919"/>
      <c r="D4919"/>
      <c r="E4919"/>
      <c r="F4919"/>
    </row>
    <row r="4920" spans="1:6" ht="15" x14ac:dyDescent="0.25">
      <c r="A4920"/>
      <c r="B4920"/>
      <c r="C4920"/>
      <c r="D4920"/>
      <c r="E4920"/>
      <c r="F4920"/>
    </row>
    <row r="4921" spans="1:6" ht="15" x14ac:dyDescent="0.25">
      <c r="A4921"/>
      <c r="B4921"/>
      <c r="C4921"/>
      <c r="D4921"/>
      <c r="E4921"/>
      <c r="F4921"/>
    </row>
    <row r="4922" spans="1:6" ht="15" x14ac:dyDescent="0.25">
      <c r="A4922"/>
      <c r="B4922"/>
      <c r="C4922"/>
      <c r="D4922"/>
      <c r="E4922"/>
      <c r="F4922"/>
    </row>
    <row r="4923" spans="1:6" ht="15" x14ac:dyDescent="0.25">
      <c r="A4923"/>
      <c r="B4923"/>
      <c r="C4923"/>
      <c r="D4923"/>
      <c r="E4923"/>
      <c r="F4923"/>
    </row>
    <row r="4924" spans="1:6" ht="15" x14ac:dyDescent="0.25">
      <c r="A4924"/>
      <c r="B4924"/>
      <c r="C4924"/>
      <c r="D4924"/>
      <c r="E4924"/>
      <c r="F4924"/>
    </row>
    <row r="4925" spans="1:6" ht="15" x14ac:dyDescent="0.25">
      <c r="A4925"/>
      <c r="B4925"/>
      <c r="C4925"/>
      <c r="D4925"/>
      <c r="E4925"/>
      <c r="F4925"/>
    </row>
    <row r="4926" spans="1:6" ht="15" x14ac:dyDescent="0.25">
      <c r="A4926"/>
      <c r="B4926"/>
      <c r="C4926"/>
      <c r="D4926"/>
      <c r="E4926"/>
      <c r="F4926"/>
    </row>
    <row r="4927" spans="1:6" ht="15" x14ac:dyDescent="0.25">
      <c r="A4927"/>
      <c r="B4927"/>
      <c r="C4927"/>
      <c r="D4927"/>
      <c r="E4927"/>
      <c r="F4927"/>
    </row>
    <row r="4928" spans="1:6" ht="15" x14ac:dyDescent="0.25">
      <c r="A4928"/>
      <c r="B4928"/>
      <c r="C4928"/>
      <c r="D4928"/>
      <c r="E4928"/>
      <c r="F4928"/>
    </row>
    <row r="4929" spans="1:6" ht="15" x14ac:dyDescent="0.25">
      <c r="A4929"/>
      <c r="B4929"/>
      <c r="C4929"/>
      <c r="D4929"/>
      <c r="E4929"/>
      <c r="F4929"/>
    </row>
    <row r="4930" spans="1:6" ht="15" x14ac:dyDescent="0.25">
      <c r="A4930"/>
      <c r="B4930"/>
      <c r="C4930"/>
      <c r="D4930"/>
      <c r="E4930"/>
      <c r="F4930"/>
    </row>
    <row r="4931" spans="1:6" ht="15" x14ac:dyDescent="0.25">
      <c r="A4931"/>
      <c r="B4931"/>
      <c r="C4931"/>
      <c r="D4931"/>
      <c r="E4931"/>
      <c r="F4931"/>
    </row>
    <row r="4932" spans="1:6" ht="15" x14ac:dyDescent="0.25">
      <c r="A4932"/>
      <c r="B4932"/>
      <c r="C4932"/>
      <c r="D4932"/>
      <c r="E4932"/>
      <c r="F4932"/>
    </row>
    <row r="4933" spans="1:6" ht="15" x14ac:dyDescent="0.25">
      <c r="A4933"/>
      <c r="B4933"/>
      <c r="C4933"/>
      <c r="D4933"/>
      <c r="E4933"/>
      <c r="F4933"/>
    </row>
    <row r="4934" spans="1:6" ht="15" x14ac:dyDescent="0.25">
      <c r="A4934"/>
      <c r="B4934"/>
      <c r="C4934"/>
      <c r="D4934"/>
      <c r="E4934"/>
      <c r="F4934"/>
    </row>
    <row r="4935" spans="1:6" ht="15" x14ac:dyDescent="0.25">
      <c r="A4935"/>
      <c r="B4935"/>
      <c r="C4935"/>
      <c r="D4935"/>
      <c r="E4935"/>
      <c r="F4935"/>
    </row>
    <row r="4936" spans="1:6" ht="15" x14ac:dyDescent="0.25">
      <c r="A4936"/>
      <c r="B4936"/>
      <c r="C4936"/>
      <c r="D4936"/>
      <c r="E4936"/>
      <c r="F4936"/>
    </row>
    <row r="4937" spans="1:6" ht="15" x14ac:dyDescent="0.25">
      <c r="A4937"/>
      <c r="B4937"/>
      <c r="C4937"/>
      <c r="D4937"/>
      <c r="E4937"/>
      <c r="F4937"/>
    </row>
    <row r="4938" spans="1:6" ht="15" x14ac:dyDescent="0.25">
      <c r="A4938"/>
      <c r="B4938"/>
      <c r="C4938"/>
      <c r="D4938"/>
      <c r="E4938"/>
      <c r="F4938"/>
    </row>
    <row r="4939" spans="1:6" ht="15" x14ac:dyDescent="0.25">
      <c r="A4939"/>
      <c r="B4939"/>
      <c r="C4939"/>
      <c r="D4939"/>
      <c r="E4939"/>
      <c r="F4939"/>
    </row>
    <row r="4940" spans="1:6" ht="15" x14ac:dyDescent="0.25">
      <c r="A4940"/>
      <c r="B4940"/>
      <c r="C4940"/>
      <c r="D4940"/>
      <c r="E4940"/>
      <c r="F4940"/>
    </row>
    <row r="4941" spans="1:6" ht="15" x14ac:dyDescent="0.25">
      <c r="A4941"/>
      <c r="B4941"/>
      <c r="C4941"/>
      <c r="D4941"/>
      <c r="E4941"/>
      <c r="F4941"/>
    </row>
    <row r="4942" spans="1:6" ht="15" x14ac:dyDescent="0.25">
      <c r="A4942"/>
      <c r="B4942"/>
      <c r="C4942"/>
      <c r="D4942"/>
      <c r="E4942"/>
      <c r="F4942"/>
    </row>
    <row r="4943" spans="1:6" ht="15" x14ac:dyDescent="0.25">
      <c r="A4943"/>
      <c r="B4943"/>
      <c r="C4943"/>
      <c r="D4943"/>
      <c r="E4943"/>
      <c r="F4943"/>
    </row>
    <row r="4944" spans="1:6" ht="15" x14ac:dyDescent="0.25">
      <c r="A4944"/>
      <c r="B4944"/>
      <c r="C4944"/>
      <c r="D4944"/>
      <c r="E4944"/>
      <c r="F4944"/>
    </row>
    <row r="4945" spans="1:6" ht="15" x14ac:dyDescent="0.25">
      <c r="A4945"/>
      <c r="B4945"/>
      <c r="C4945"/>
      <c r="D4945"/>
      <c r="E4945"/>
      <c r="F4945"/>
    </row>
    <row r="4946" spans="1:6" ht="15" x14ac:dyDescent="0.25">
      <c r="A4946"/>
      <c r="B4946"/>
      <c r="C4946"/>
      <c r="D4946"/>
      <c r="E4946"/>
      <c r="F4946"/>
    </row>
    <row r="4947" spans="1:6" ht="15" x14ac:dyDescent="0.25">
      <c r="A4947"/>
      <c r="B4947"/>
      <c r="C4947"/>
      <c r="D4947"/>
      <c r="E4947"/>
      <c r="F4947"/>
    </row>
    <row r="4948" spans="1:6" ht="15" x14ac:dyDescent="0.25">
      <c r="A4948"/>
      <c r="B4948"/>
      <c r="C4948"/>
      <c r="D4948"/>
      <c r="E4948"/>
      <c r="F4948"/>
    </row>
    <row r="4949" spans="1:6" ht="15" x14ac:dyDescent="0.25">
      <c r="A4949"/>
      <c r="B4949"/>
      <c r="C4949"/>
      <c r="D4949"/>
      <c r="E4949"/>
      <c r="F4949"/>
    </row>
    <row r="4950" spans="1:6" ht="15" x14ac:dyDescent="0.25">
      <c r="A4950"/>
      <c r="B4950"/>
      <c r="C4950"/>
      <c r="D4950"/>
      <c r="E4950"/>
      <c r="F4950"/>
    </row>
    <row r="4951" spans="1:6" ht="15" x14ac:dyDescent="0.25">
      <c r="A4951"/>
      <c r="B4951"/>
      <c r="C4951"/>
      <c r="D4951"/>
      <c r="E4951"/>
      <c r="F4951"/>
    </row>
    <row r="4952" spans="1:6" ht="15" x14ac:dyDescent="0.25">
      <c r="A4952"/>
      <c r="B4952"/>
      <c r="C4952"/>
      <c r="D4952"/>
      <c r="E4952"/>
      <c r="F4952"/>
    </row>
    <row r="4953" spans="1:6" ht="15" x14ac:dyDescent="0.25">
      <c r="A4953"/>
      <c r="B4953"/>
      <c r="C4953"/>
      <c r="D4953"/>
      <c r="E4953"/>
      <c r="F4953"/>
    </row>
    <row r="4954" spans="1:6" ht="15" x14ac:dyDescent="0.25">
      <c r="A4954"/>
      <c r="B4954"/>
      <c r="C4954"/>
      <c r="D4954"/>
      <c r="E4954"/>
      <c r="F4954"/>
    </row>
    <row r="4955" spans="1:6" ht="15" x14ac:dyDescent="0.25">
      <c r="A4955"/>
      <c r="B4955"/>
      <c r="C4955"/>
      <c r="D4955"/>
      <c r="E4955"/>
      <c r="F4955"/>
    </row>
    <row r="4956" spans="1:6" ht="15" x14ac:dyDescent="0.25">
      <c r="A4956"/>
      <c r="B4956"/>
      <c r="C4956"/>
      <c r="D4956"/>
      <c r="E4956"/>
      <c r="F4956"/>
    </row>
    <row r="4957" spans="1:6" ht="15" x14ac:dyDescent="0.25">
      <c r="A4957"/>
      <c r="B4957"/>
      <c r="C4957"/>
      <c r="D4957"/>
      <c r="E4957"/>
      <c r="F4957"/>
    </row>
    <row r="4958" spans="1:6" ht="15" x14ac:dyDescent="0.25">
      <c r="A4958"/>
      <c r="B4958"/>
      <c r="C4958"/>
      <c r="D4958"/>
      <c r="E4958"/>
      <c r="F4958"/>
    </row>
    <row r="4959" spans="1:6" ht="15" x14ac:dyDescent="0.25">
      <c r="A4959"/>
      <c r="B4959"/>
      <c r="C4959"/>
      <c r="D4959"/>
      <c r="E4959"/>
      <c r="F4959"/>
    </row>
    <row r="4960" spans="1:6" ht="15" x14ac:dyDescent="0.25">
      <c r="A4960"/>
      <c r="B4960"/>
      <c r="C4960"/>
      <c r="D4960"/>
      <c r="E4960"/>
      <c r="F4960"/>
    </row>
    <row r="4961" spans="1:6" ht="15" x14ac:dyDescent="0.25">
      <c r="A4961"/>
      <c r="B4961"/>
      <c r="C4961"/>
      <c r="D4961"/>
      <c r="E4961"/>
      <c r="F4961"/>
    </row>
    <row r="4962" spans="1:6" ht="15" x14ac:dyDescent="0.25">
      <c r="A4962"/>
      <c r="B4962"/>
      <c r="C4962"/>
      <c r="D4962"/>
      <c r="E4962"/>
      <c r="F4962"/>
    </row>
    <row r="4963" spans="1:6" ht="15" x14ac:dyDescent="0.25">
      <c r="A4963"/>
      <c r="B4963"/>
      <c r="C4963"/>
      <c r="D4963"/>
      <c r="E4963"/>
      <c r="F4963"/>
    </row>
    <row r="4964" spans="1:6" ht="15" x14ac:dyDescent="0.25">
      <c r="A4964"/>
      <c r="B4964"/>
      <c r="C4964"/>
      <c r="D4964"/>
      <c r="E4964"/>
      <c r="F4964"/>
    </row>
    <row r="4965" spans="1:6" ht="15" x14ac:dyDescent="0.25">
      <c r="A4965"/>
      <c r="B4965"/>
      <c r="C4965"/>
      <c r="D4965"/>
      <c r="E4965"/>
      <c r="F4965"/>
    </row>
    <row r="4966" spans="1:6" ht="15" x14ac:dyDescent="0.25">
      <c r="A4966"/>
      <c r="B4966"/>
      <c r="C4966"/>
      <c r="D4966"/>
      <c r="E4966"/>
      <c r="F4966"/>
    </row>
    <row r="4967" spans="1:6" ht="15" x14ac:dyDescent="0.25">
      <c r="A4967"/>
      <c r="B4967"/>
      <c r="C4967"/>
      <c r="D4967"/>
      <c r="E4967"/>
      <c r="F4967"/>
    </row>
    <row r="4968" spans="1:6" ht="15" x14ac:dyDescent="0.25">
      <c r="A4968"/>
      <c r="B4968"/>
      <c r="C4968"/>
      <c r="D4968"/>
      <c r="E4968"/>
      <c r="F4968"/>
    </row>
    <row r="4969" spans="1:6" ht="15" x14ac:dyDescent="0.25">
      <c r="A4969"/>
      <c r="B4969"/>
      <c r="C4969"/>
      <c r="D4969"/>
      <c r="E4969"/>
      <c r="F4969"/>
    </row>
    <row r="4970" spans="1:6" ht="15" x14ac:dyDescent="0.25">
      <c r="A4970"/>
      <c r="B4970"/>
      <c r="C4970"/>
      <c r="D4970"/>
      <c r="E4970"/>
      <c r="F4970"/>
    </row>
    <row r="4971" spans="1:6" ht="15" x14ac:dyDescent="0.25">
      <c r="A4971"/>
      <c r="B4971"/>
      <c r="C4971"/>
      <c r="D4971"/>
      <c r="E4971"/>
      <c r="F4971"/>
    </row>
    <row r="4972" spans="1:6" ht="15" x14ac:dyDescent="0.25">
      <c r="A4972"/>
      <c r="B4972"/>
      <c r="C4972"/>
      <c r="D4972"/>
      <c r="E4972"/>
      <c r="F4972"/>
    </row>
    <row r="4973" spans="1:6" ht="15" x14ac:dyDescent="0.25">
      <c r="A4973"/>
      <c r="B4973"/>
      <c r="C4973"/>
      <c r="D4973"/>
      <c r="E4973"/>
      <c r="F4973"/>
    </row>
    <row r="4974" spans="1:6" ht="15" x14ac:dyDescent="0.25">
      <c r="A4974"/>
      <c r="B4974"/>
      <c r="C4974"/>
      <c r="D4974"/>
      <c r="E4974"/>
      <c r="F4974"/>
    </row>
    <row r="4975" spans="1:6" ht="15" x14ac:dyDescent="0.25">
      <c r="A4975"/>
      <c r="B4975"/>
      <c r="C4975"/>
      <c r="D4975"/>
      <c r="E4975"/>
      <c r="F4975"/>
    </row>
    <row r="4976" spans="1:6" ht="15" x14ac:dyDescent="0.25">
      <c r="A4976"/>
      <c r="B4976"/>
      <c r="C4976"/>
      <c r="D4976"/>
      <c r="E4976"/>
      <c r="F4976"/>
    </row>
    <row r="4977" spans="1:6" ht="15" x14ac:dyDescent="0.25">
      <c r="A4977"/>
      <c r="B4977"/>
      <c r="C4977"/>
      <c r="D4977"/>
      <c r="E4977"/>
      <c r="F4977"/>
    </row>
    <row r="4978" spans="1:6" ht="15" x14ac:dyDescent="0.25">
      <c r="A4978"/>
      <c r="B4978"/>
      <c r="C4978"/>
      <c r="D4978"/>
      <c r="E4978"/>
      <c r="F4978"/>
    </row>
    <row r="4979" spans="1:6" ht="15" x14ac:dyDescent="0.25">
      <c r="A4979"/>
      <c r="B4979"/>
      <c r="C4979"/>
      <c r="D4979"/>
      <c r="E4979"/>
      <c r="F4979"/>
    </row>
    <row r="4980" spans="1:6" ht="15" x14ac:dyDescent="0.25">
      <c r="A4980"/>
      <c r="B4980"/>
      <c r="C4980"/>
      <c r="D4980"/>
      <c r="E4980"/>
      <c r="F4980"/>
    </row>
    <row r="4981" spans="1:6" ht="15" x14ac:dyDescent="0.25">
      <c r="A4981"/>
      <c r="B4981"/>
      <c r="C4981"/>
      <c r="D4981"/>
      <c r="E4981"/>
      <c r="F4981"/>
    </row>
    <row r="4982" spans="1:6" ht="15" x14ac:dyDescent="0.25">
      <c r="A4982"/>
      <c r="B4982"/>
      <c r="C4982"/>
      <c r="D4982"/>
      <c r="E4982"/>
      <c r="F4982"/>
    </row>
    <row r="4983" spans="1:6" ht="15" x14ac:dyDescent="0.25">
      <c r="A4983"/>
      <c r="B4983"/>
      <c r="C4983"/>
      <c r="D4983"/>
      <c r="E4983"/>
      <c r="F4983"/>
    </row>
    <row r="4984" spans="1:6" ht="15" x14ac:dyDescent="0.25">
      <c r="A4984"/>
      <c r="B4984"/>
      <c r="C4984"/>
      <c r="D4984"/>
      <c r="E4984"/>
      <c r="F4984"/>
    </row>
    <row r="4985" spans="1:6" ht="15" x14ac:dyDescent="0.25">
      <c r="A4985"/>
      <c r="B4985"/>
      <c r="C4985"/>
      <c r="D4985"/>
      <c r="E4985"/>
      <c r="F4985"/>
    </row>
    <row r="4986" spans="1:6" ht="15" x14ac:dyDescent="0.25">
      <c r="A4986"/>
      <c r="B4986"/>
      <c r="C4986"/>
      <c r="D4986"/>
      <c r="E4986"/>
      <c r="F4986"/>
    </row>
    <row r="4987" spans="1:6" ht="15" x14ac:dyDescent="0.25">
      <c r="A4987"/>
      <c r="B4987"/>
      <c r="C4987"/>
      <c r="D4987"/>
      <c r="E4987"/>
      <c r="F4987"/>
    </row>
    <row r="4988" spans="1:6" ht="15" x14ac:dyDescent="0.25">
      <c r="A4988"/>
      <c r="B4988"/>
      <c r="C4988"/>
      <c r="D4988"/>
      <c r="E4988"/>
      <c r="F4988"/>
    </row>
    <row r="4989" spans="1:6" ht="15" x14ac:dyDescent="0.25">
      <c r="A4989"/>
      <c r="B4989"/>
      <c r="C4989"/>
      <c r="D4989"/>
      <c r="E4989"/>
      <c r="F4989"/>
    </row>
    <row r="4990" spans="1:6" ht="15" x14ac:dyDescent="0.25">
      <c r="A4990"/>
      <c r="B4990"/>
      <c r="C4990"/>
      <c r="D4990"/>
      <c r="E4990"/>
      <c r="F4990"/>
    </row>
    <row r="4991" spans="1:6" ht="15" x14ac:dyDescent="0.25">
      <c r="A4991"/>
      <c r="B4991"/>
      <c r="C4991"/>
      <c r="D4991"/>
      <c r="E4991"/>
      <c r="F4991"/>
    </row>
    <row r="4992" spans="1:6" ht="15" x14ac:dyDescent="0.25">
      <c r="A4992"/>
      <c r="B4992"/>
      <c r="C4992"/>
      <c r="D4992"/>
      <c r="E4992"/>
      <c r="F4992"/>
    </row>
    <row r="4993" spans="1:6" ht="15" x14ac:dyDescent="0.25">
      <c r="A4993"/>
      <c r="B4993"/>
      <c r="C4993"/>
      <c r="D4993"/>
      <c r="E4993"/>
      <c r="F4993"/>
    </row>
    <row r="4994" spans="1:6" ht="15" x14ac:dyDescent="0.25">
      <c r="A4994"/>
      <c r="B4994"/>
      <c r="C4994"/>
      <c r="D4994"/>
      <c r="E4994"/>
      <c r="F4994"/>
    </row>
    <row r="4995" spans="1:6" ht="15" x14ac:dyDescent="0.25">
      <c r="A4995"/>
      <c r="B4995"/>
      <c r="C4995"/>
      <c r="D4995"/>
      <c r="E4995"/>
      <c r="F4995"/>
    </row>
    <row r="4996" spans="1:6" ht="15" x14ac:dyDescent="0.25">
      <c r="A4996"/>
      <c r="B4996"/>
      <c r="C4996"/>
      <c r="D4996"/>
      <c r="E4996"/>
      <c r="F4996"/>
    </row>
    <row r="4997" spans="1:6" ht="15" x14ac:dyDescent="0.25">
      <c r="A4997"/>
      <c r="B4997"/>
      <c r="C4997"/>
      <c r="D4997"/>
      <c r="E4997"/>
      <c r="F4997"/>
    </row>
    <row r="4998" spans="1:6" ht="15" x14ac:dyDescent="0.25">
      <c r="A4998"/>
      <c r="B4998"/>
      <c r="C4998"/>
      <c r="D4998"/>
      <c r="E4998"/>
      <c r="F4998"/>
    </row>
    <row r="4999" spans="1:6" ht="15" x14ac:dyDescent="0.25">
      <c r="A4999"/>
      <c r="B4999"/>
      <c r="C4999"/>
      <c r="D4999"/>
      <c r="E4999"/>
      <c r="F4999"/>
    </row>
    <row r="5000" spans="1:6" ht="15" x14ac:dyDescent="0.25">
      <c r="A5000"/>
      <c r="B5000"/>
      <c r="C5000"/>
      <c r="D5000"/>
      <c r="E5000"/>
      <c r="F5000"/>
    </row>
    <row r="5001" spans="1:6" ht="15" x14ac:dyDescent="0.25">
      <c r="A5001"/>
      <c r="B5001"/>
      <c r="C5001"/>
      <c r="D5001"/>
      <c r="E5001"/>
      <c r="F5001"/>
    </row>
  </sheetData>
  <mergeCells count="3">
    <mergeCell ref="G1:K1"/>
    <mergeCell ref="L1:P1"/>
    <mergeCell ref="Q1:U1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0DD5F-114E-4CA6-B01F-8305920D6EC9}">
  <sheetPr codeName="Sheet16">
    <tabColor rgb="FFC00000"/>
  </sheetPr>
  <dimension ref="A1:M265"/>
  <sheetViews>
    <sheetView tabSelected="1" topLeftCell="B1" zoomScale="80" zoomScaleNormal="80" zoomScaleSheetLayoutView="90" workbookViewId="0">
      <selection activeCell="M12" sqref="M12"/>
    </sheetView>
  </sheetViews>
  <sheetFormatPr defaultColWidth="13.42578125" defaultRowHeight="12.75" x14ac:dyDescent="0.2"/>
  <cols>
    <col min="1" max="2" width="13.85546875" style="1" customWidth="1"/>
    <col min="3" max="6" width="13.42578125" style="1" customWidth="1"/>
    <col min="7" max="7" width="20.42578125" style="3" customWidth="1"/>
    <col min="8" max="8" width="19.42578125" style="3" customWidth="1"/>
    <col min="9" max="9" width="18.7109375" style="3" customWidth="1"/>
    <col min="10" max="10" width="19.85546875" style="3" customWidth="1"/>
    <col min="11" max="11" width="19" style="3" customWidth="1"/>
    <col min="12" max="12" width="22.7109375" style="18" customWidth="1"/>
    <col min="13" max="13" width="23" style="1" bestFit="1" customWidth="1"/>
    <col min="14" max="16384" width="13.42578125" style="1"/>
  </cols>
  <sheetData>
    <row r="1" spans="1:13" ht="45" customHeight="1" x14ac:dyDescent="0.2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2" t="s">
        <v>641</v>
      </c>
      <c r="H1" s="12" t="s">
        <v>642</v>
      </c>
      <c r="I1" s="12" t="s">
        <v>643</v>
      </c>
      <c r="J1" s="12" t="s">
        <v>644</v>
      </c>
      <c r="K1" s="12" t="s">
        <v>645</v>
      </c>
      <c r="L1" s="42" t="s">
        <v>640</v>
      </c>
      <c r="M1" s="32" t="s">
        <v>635</v>
      </c>
    </row>
    <row r="2" spans="1:13" x14ac:dyDescent="0.2">
      <c r="A2" s="31" t="s">
        <v>6</v>
      </c>
      <c r="B2" s="31" t="s">
        <v>7</v>
      </c>
      <c r="C2" s="31" t="s">
        <v>8</v>
      </c>
      <c r="D2" s="31" t="s">
        <v>7</v>
      </c>
      <c r="E2" s="31" t="s">
        <v>9</v>
      </c>
      <c r="F2" s="31" t="s">
        <v>7</v>
      </c>
      <c r="G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4</v>
      </c>
      <c r="I2" s="13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" s="13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" s="13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Red Flag</v>
      </c>
      <c r="M2" s="41">
        <f>severity_ej[[#This Row],[Severity - Protection]]</f>
        <v>2</v>
      </c>
    </row>
    <row r="3" spans="1:13" x14ac:dyDescent="0.2">
      <c r="A3" s="31" t="s">
        <v>10</v>
      </c>
      <c r="B3" s="31" t="s">
        <v>11</v>
      </c>
      <c r="C3" s="31" t="s">
        <v>12</v>
      </c>
      <c r="D3" s="31" t="s">
        <v>13</v>
      </c>
      <c r="E3" s="31" t="s">
        <v>14</v>
      </c>
      <c r="F3" s="31" t="s">
        <v>13</v>
      </c>
      <c r="G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3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3" s="41">
        <f>severity_ej[[#This Row],[Severity - Protection]]</f>
        <v>5</v>
      </c>
    </row>
    <row r="4" spans="1:13" x14ac:dyDescent="0.2">
      <c r="A4" s="31" t="s">
        <v>10</v>
      </c>
      <c r="B4" s="31" t="s">
        <v>11</v>
      </c>
      <c r="C4" s="31" t="s">
        <v>12</v>
      </c>
      <c r="D4" s="31" t="s">
        <v>13</v>
      </c>
      <c r="E4" s="31" t="s">
        <v>15</v>
      </c>
      <c r="F4" s="31" t="s">
        <v>16</v>
      </c>
      <c r="G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4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4" s="41">
        <f>severity_ej[[#This Row],[Severity - Protection]]</f>
        <v>3</v>
      </c>
    </row>
    <row r="5" spans="1:13" x14ac:dyDescent="0.2">
      <c r="A5" s="31" t="s">
        <v>10</v>
      </c>
      <c r="B5" s="31" t="s">
        <v>11</v>
      </c>
      <c r="C5" s="31" t="s">
        <v>12</v>
      </c>
      <c r="D5" s="31" t="s">
        <v>13</v>
      </c>
      <c r="E5" s="31" t="s">
        <v>17</v>
      </c>
      <c r="F5" s="31" t="s">
        <v>18</v>
      </c>
      <c r="G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5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5" s="41">
        <f>severity_ej[[#This Row],[Severity - Protection]]</f>
        <v>5</v>
      </c>
    </row>
    <row r="6" spans="1:13" x14ac:dyDescent="0.2">
      <c r="A6" s="31" t="s">
        <v>10</v>
      </c>
      <c r="B6" s="31" t="s">
        <v>11</v>
      </c>
      <c r="C6" s="31" t="s">
        <v>12</v>
      </c>
      <c r="D6" s="31" t="s">
        <v>13</v>
      </c>
      <c r="E6" s="31" t="s">
        <v>19</v>
      </c>
      <c r="F6" s="31" t="s">
        <v>20</v>
      </c>
      <c r="G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6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6" s="41">
        <f>severity_ej[[#This Row],[Severity - Protection]]</f>
        <v>2</v>
      </c>
    </row>
    <row r="7" spans="1:13" x14ac:dyDescent="0.2">
      <c r="A7" s="31" t="s">
        <v>10</v>
      </c>
      <c r="B7" s="31" t="s">
        <v>11</v>
      </c>
      <c r="C7" s="31" t="s">
        <v>12</v>
      </c>
      <c r="D7" s="31" t="s">
        <v>13</v>
      </c>
      <c r="E7" s="31" t="s">
        <v>21</v>
      </c>
      <c r="F7" s="31" t="s">
        <v>22</v>
      </c>
      <c r="G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7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7" s="41">
        <f>severity_ej[[#This Row],[Severity - Protection]]</f>
        <v>2</v>
      </c>
    </row>
    <row r="8" spans="1:13" x14ac:dyDescent="0.2">
      <c r="A8" s="31" t="s">
        <v>10</v>
      </c>
      <c r="B8" s="31" t="s">
        <v>11</v>
      </c>
      <c r="C8" s="31" t="s">
        <v>12</v>
      </c>
      <c r="D8" s="31" t="s">
        <v>13</v>
      </c>
      <c r="E8" s="31" t="s">
        <v>23</v>
      </c>
      <c r="F8" s="31" t="s">
        <v>24</v>
      </c>
      <c r="G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8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8" s="41">
        <f>severity_ej[[#This Row],[Severity - Protection]]</f>
        <v>2</v>
      </c>
    </row>
    <row r="9" spans="1:13" x14ac:dyDescent="0.2">
      <c r="A9" s="31" t="s">
        <v>10</v>
      </c>
      <c r="B9" s="31" t="s">
        <v>11</v>
      </c>
      <c r="C9" s="31" t="s">
        <v>12</v>
      </c>
      <c r="D9" s="31" t="s">
        <v>13</v>
      </c>
      <c r="E9" s="31" t="s">
        <v>25</v>
      </c>
      <c r="F9" s="31" t="s">
        <v>26</v>
      </c>
      <c r="G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9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9" s="41">
        <f>severity_ej[[#This Row],[Severity - Protection]]</f>
        <v>2</v>
      </c>
    </row>
    <row r="10" spans="1:13" x14ac:dyDescent="0.2">
      <c r="A10" s="31" t="s">
        <v>10</v>
      </c>
      <c r="B10" s="31" t="s">
        <v>11</v>
      </c>
      <c r="C10" s="31" t="s">
        <v>27</v>
      </c>
      <c r="D10" s="31" t="s">
        <v>28</v>
      </c>
      <c r="E10" s="31" t="s">
        <v>29</v>
      </c>
      <c r="F10" s="31" t="s">
        <v>28</v>
      </c>
      <c r="G1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0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0" s="41">
        <f>severity_ej[[#This Row],[Severity - Protection]]</f>
        <v>2</v>
      </c>
    </row>
    <row r="11" spans="1:13" x14ac:dyDescent="0.2">
      <c r="A11" s="31" t="s">
        <v>10</v>
      </c>
      <c r="B11" s="31" t="s">
        <v>11</v>
      </c>
      <c r="C11" s="31" t="s">
        <v>27</v>
      </c>
      <c r="D11" s="31" t="s">
        <v>28</v>
      </c>
      <c r="E11" s="31" t="s">
        <v>30</v>
      </c>
      <c r="F11" s="31" t="s">
        <v>31</v>
      </c>
      <c r="G1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1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1" s="41">
        <f>severity_ej[[#This Row],[Severity - Protection]]</f>
        <v>2</v>
      </c>
    </row>
    <row r="12" spans="1:13" x14ac:dyDescent="0.2">
      <c r="A12" s="31" t="s">
        <v>10</v>
      </c>
      <c r="B12" s="31" t="s">
        <v>11</v>
      </c>
      <c r="C12" s="31" t="s">
        <v>27</v>
      </c>
      <c r="D12" s="31" t="s">
        <v>28</v>
      </c>
      <c r="E12" s="31" t="s">
        <v>32</v>
      </c>
      <c r="F12" s="31" t="s">
        <v>33</v>
      </c>
      <c r="G1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2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2" s="41">
        <f>severity_ej[[#This Row],[Severity - Protection]]</f>
        <v>2</v>
      </c>
    </row>
    <row r="13" spans="1:13" x14ac:dyDescent="0.2">
      <c r="A13" s="31" t="s">
        <v>10</v>
      </c>
      <c r="B13" s="31" t="s">
        <v>11</v>
      </c>
      <c r="C13" s="31" t="s">
        <v>27</v>
      </c>
      <c r="D13" s="31" t="s">
        <v>28</v>
      </c>
      <c r="E13" s="31" t="s">
        <v>34</v>
      </c>
      <c r="F13" s="31" t="s">
        <v>35</v>
      </c>
      <c r="G1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3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3" s="41">
        <f>severity_ej[[#This Row],[Severity - Protection]]</f>
        <v>2</v>
      </c>
    </row>
    <row r="14" spans="1:13" x14ac:dyDescent="0.2">
      <c r="A14" s="31" t="s">
        <v>10</v>
      </c>
      <c r="B14" s="31" t="s">
        <v>11</v>
      </c>
      <c r="C14" s="31" t="s">
        <v>27</v>
      </c>
      <c r="D14" s="31" t="s">
        <v>28</v>
      </c>
      <c r="E14" s="31" t="s">
        <v>36</v>
      </c>
      <c r="F14" s="31" t="s">
        <v>37</v>
      </c>
      <c r="G1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4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4" s="41">
        <f>severity_ej[[#This Row],[Severity - Protection]]</f>
        <v>2</v>
      </c>
    </row>
    <row r="15" spans="1:13" x14ac:dyDescent="0.2">
      <c r="A15" s="31" t="s">
        <v>10</v>
      </c>
      <c r="B15" s="31" t="s">
        <v>11</v>
      </c>
      <c r="C15" s="31" t="s">
        <v>27</v>
      </c>
      <c r="D15" s="31" t="s">
        <v>28</v>
      </c>
      <c r="E15" s="31" t="s">
        <v>38</v>
      </c>
      <c r="F15" s="31" t="s">
        <v>39</v>
      </c>
      <c r="G1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5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5" s="41">
        <f>severity_ej[[#This Row],[Severity - Protection]]</f>
        <v>5</v>
      </c>
    </row>
    <row r="16" spans="1:13" x14ac:dyDescent="0.2">
      <c r="A16" s="31" t="s">
        <v>10</v>
      </c>
      <c r="B16" s="31" t="s">
        <v>11</v>
      </c>
      <c r="C16" s="31" t="s">
        <v>27</v>
      </c>
      <c r="D16" s="31" t="s">
        <v>28</v>
      </c>
      <c r="E16" s="31" t="s">
        <v>40</v>
      </c>
      <c r="F16" s="31" t="s">
        <v>41</v>
      </c>
      <c r="G1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6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6" s="41">
        <f>severity_ej[[#This Row],[Severity - Protection]]</f>
        <v>2</v>
      </c>
    </row>
    <row r="17" spans="1:13" x14ac:dyDescent="0.2">
      <c r="A17" s="31" t="s">
        <v>10</v>
      </c>
      <c r="B17" s="31" t="s">
        <v>11</v>
      </c>
      <c r="C17" s="31" t="s">
        <v>42</v>
      </c>
      <c r="D17" s="31" t="s">
        <v>43</v>
      </c>
      <c r="E17" s="31" t="s">
        <v>44</v>
      </c>
      <c r="F17" s="31" t="s">
        <v>43</v>
      </c>
      <c r="G1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1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1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1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17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Red Flag</v>
      </c>
      <c r="M17" s="41">
        <f>severity_ej[[#This Row],[Severity - Protection]]</f>
        <v>3</v>
      </c>
    </row>
    <row r="18" spans="1:13" x14ac:dyDescent="0.2">
      <c r="A18" s="31" t="s">
        <v>10</v>
      </c>
      <c r="B18" s="31" t="s">
        <v>11</v>
      </c>
      <c r="C18" s="31" t="s">
        <v>42</v>
      </c>
      <c r="D18" s="31" t="s">
        <v>43</v>
      </c>
      <c r="E18" s="31" t="s">
        <v>45</v>
      </c>
      <c r="F18" s="31" t="s">
        <v>46</v>
      </c>
      <c r="G1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8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8" s="41">
        <f>severity_ej[[#This Row],[Severity - Protection]]</f>
        <v>2</v>
      </c>
    </row>
    <row r="19" spans="1:13" x14ac:dyDescent="0.2">
      <c r="A19" s="31" t="s">
        <v>10</v>
      </c>
      <c r="B19" s="31" t="s">
        <v>11</v>
      </c>
      <c r="C19" s="31" t="s">
        <v>42</v>
      </c>
      <c r="D19" s="31" t="s">
        <v>43</v>
      </c>
      <c r="E19" s="31" t="s">
        <v>47</v>
      </c>
      <c r="F19" s="31" t="s">
        <v>48</v>
      </c>
      <c r="G1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9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9" s="41">
        <f>severity_ej[[#This Row],[Severity - Protection]]</f>
        <v>2</v>
      </c>
    </row>
    <row r="20" spans="1:13" x14ac:dyDescent="0.2">
      <c r="A20" s="31" t="s">
        <v>10</v>
      </c>
      <c r="B20" s="31" t="s">
        <v>11</v>
      </c>
      <c r="C20" s="31" t="s">
        <v>42</v>
      </c>
      <c r="D20" s="31" t="s">
        <v>43</v>
      </c>
      <c r="E20" s="31" t="s">
        <v>49</v>
      </c>
      <c r="F20" s="31" t="s">
        <v>50</v>
      </c>
      <c r="G2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2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2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2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2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4</v>
      </c>
      <c r="L20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Red Flag</v>
      </c>
      <c r="M20" s="41">
        <f>severity_ej[[#This Row],[Severity - Protection]]</f>
        <v>3</v>
      </c>
    </row>
    <row r="21" spans="1:13" x14ac:dyDescent="0.2">
      <c r="A21" s="31" t="s">
        <v>10</v>
      </c>
      <c r="B21" s="31" t="s">
        <v>11</v>
      </c>
      <c r="C21" s="31" t="s">
        <v>42</v>
      </c>
      <c r="D21" s="31" t="s">
        <v>43</v>
      </c>
      <c r="E21" s="31" t="s">
        <v>51</v>
      </c>
      <c r="F21" s="31" t="s">
        <v>52</v>
      </c>
      <c r="G2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2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2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2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2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21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1" s="41">
        <f>severity_ej[[#This Row],[Severity - Protection]]</f>
        <v>3</v>
      </c>
    </row>
    <row r="22" spans="1:13" x14ac:dyDescent="0.2">
      <c r="A22" s="31" t="s">
        <v>10</v>
      </c>
      <c r="B22" s="31" t="s">
        <v>11</v>
      </c>
      <c r="C22" s="31" t="s">
        <v>42</v>
      </c>
      <c r="D22" s="31" t="s">
        <v>43</v>
      </c>
      <c r="E22" s="31" t="s">
        <v>53</v>
      </c>
      <c r="F22" s="31" t="s">
        <v>54</v>
      </c>
      <c r="G2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2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2" s="41">
        <f>severity_ej[[#This Row],[Severity - Protection]]</f>
        <v>2</v>
      </c>
    </row>
    <row r="23" spans="1:13" x14ac:dyDescent="0.2">
      <c r="A23" s="31" t="s">
        <v>10</v>
      </c>
      <c r="B23" s="31" t="s">
        <v>11</v>
      </c>
      <c r="C23" s="31" t="s">
        <v>42</v>
      </c>
      <c r="D23" s="31" t="s">
        <v>43</v>
      </c>
      <c r="E23" s="31" t="s">
        <v>55</v>
      </c>
      <c r="F23" s="31" t="s">
        <v>56</v>
      </c>
      <c r="G2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2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2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2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2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23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3" s="41">
        <f>severity_ej[[#This Row],[Severity - Protection]]</f>
        <v>3</v>
      </c>
    </row>
    <row r="24" spans="1:13" x14ac:dyDescent="0.2">
      <c r="A24" s="31" t="s">
        <v>10</v>
      </c>
      <c r="B24" s="31" t="s">
        <v>11</v>
      </c>
      <c r="C24" s="31" t="s">
        <v>57</v>
      </c>
      <c r="D24" s="31" t="s">
        <v>58</v>
      </c>
      <c r="E24" s="31" t="s">
        <v>59</v>
      </c>
      <c r="F24" s="31" t="s">
        <v>58</v>
      </c>
      <c r="G2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4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4" s="41">
        <f>severity_ej[[#This Row],[Severity - Protection]]</f>
        <v>2</v>
      </c>
    </row>
    <row r="25" spans="1:13" x14ac:dyDescent="0.2">
      <c r="A25" s="31" t="s">
        <v>10</v>
      </c>
      <c r="B25" s="31" t="s">
        <v>11</v>
      </c>
      <c r="C25" s="31" t="s">
        <v>57</v>
      </c>
      <c r="D25" s="31" t="s">
        <v>58</v>
      </c>
      <c r="E25" s="31" t="s">
        <v>60</v>
      </c>
      <c r="F25" s="31" t="s">
        <v>61</v>
      </c>
      <c r="G2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5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5" s="41">
        <f>severity_ej[[#This Row],[Severity - Protection]]</f>
        <v>2</v>
      </c>
    </row>
    <row r="26" spans="1:13" x14ac:dyDescent="0.2">
      <c r="A26" s="31" t="s">
        <v>10</v>
      </c>
      <c r="B26" s="31" t="s">
        <v>11</v>
      </c>
      <c r="C26" s="31" t="s">
        <v>57</v>
      </c>
      <c r="D26" s="31" t="s">
        <v>58</v>
      </c>
      <c r="E26" s="31" t="s">
        <v>62</v>
      </c>
      <c r="F26" s="31" t="s">
        <v>63</v>
      </c>
      <c r="G2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6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6" s="41">
        <f>severity_ej[[#This Row],[Severity - Protection]]</f>
        <v>5</v>
      </c>
    </row>
    <row r="27" spans="1:13" x14ac:dyDescent="0.2">
      <c r="A27" s="31" t="s">
        <v>10</v>
      </c>
      <c r="B27" s="31" t="s">
        <v>11</v>
      </c>
      <c r="C27" s="31" t="s">
        <v>57</v>
      </c>
      <c r="D27" s="31" t="s">
        <v>58</v>
      </c>
      <c r="E27" s="31" t="s">
        <v>64</v>
      </c>
      <c r="F27" s="31" t="s">
        <v>65</v>
      </c>
      <c r="G2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7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7" s="41">
        <f>severity_ej[[#This Row],[Severity - Protection]]</f>
        <v>2</v>
      </c>
    </row>
    <row r="28" spans="1:13" x14ac:dyDescent="0.2">
      <c r="A28" s="31" t="s">
        <v>10</v>
      </c>
      <c r="B28" s="31" t="s">
        <v>11</v>
      </c>
      <c r="C28" s="31" t="s">
        <v>57</v>
      </c>
      <c r="D28" s="31" t="s">
        <v>58</v>
      </c>
      <c r="E28" s="31" t="s">
        <v>66</v>
      </c>
      <c r="F28" s="31" t="s">
        <v>67</v>
      </c>
      <c r="G2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8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8" s="41">
        <f>severity_ej[[#This Row],[Severity - Protection]]</f>
        <v>5</v>
      </c>
    </row>
    <row r="29" spans="1:13" x14ac:dyDescent="0.2">
      <c r="A29" s="31" t="s">
        <v>10</v>
      </c>
      <c r="B29" s="31" t="s">
        <v>11</v>
      </c>
      <c r="C29" s="31" t="s">
        <v>57</v>
      </c>
      <c r="D29" s="31" t="s">
        <v>58</v>
      </c>
      <c r="E29" s="31" t="s">
        <v>68</v>
      </c>
      <c r="F29" s="31" t="s">
        <v>69</v>
      </c>
      <c r="G2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2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2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2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2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4</v>
      </c>
      <c r="L29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Red Flag</v>
      </c>
      <c r="M29" s="41">
        <f>severity_ej[[#This Row],[Severity - Protection]]</f>
        <v>3</v>
      </c>
    </row>
    <row r="30" spans="1:13" x14ac:dyDescent="0.2">
      <c r="A30" s="31" t="s">
        <v>10</v>
      </c>
      <c r="B30" s="31" t="s">
        <v>11</v>
      </c>
      <c r="C30" s="31" t="s">
        <v>70</v>
      </c>
      <c r="D30" s="31" t="s">
        <v>71</v>
      </c>
      <c r="E30" s="31" t="s">
        <v>72</v>
      </c>
      <c r="F30" s="31" t="s">
        <v>71</v>
      </c>
      <c r="G3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3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3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3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3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4</v>
      </c>
      <c r="L30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Red Flag</v>
      </c>
      <c r="M30" s="41">
        <f>severity_ej[[#This Row],[Severity - Protection]]</f>
        <v>3</v>
      </c>
    </row>
    <row r="31" spans="1:13" x14ac:dyDescent="0.2">
      <c r="A31" s="31" t="s">
        <v>10</v>
      </c>
      <c r="B31" s="31" t="s">
        <v>11</v>
      </c>
      <c r="C31" s="31" t="s">
        <v>70</v>
      </c>
      <c r="D31" s="31" t="s">
        <v>71</v>
      </c>
      <c r="E31" s="31" t="s">
        <v>73</v>
      </c>
      <c r="F31" s="31" t="s">
        <v>74</v>
      </c>
      <c r="G3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3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3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3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3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31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31" s="41">
        <f>severity_ej[[#This Row],[Severity - Protection]]</f>
        <v>5</v>
      </c>
    </row>
    <row r="32" spans="1:13" x14ac:dyDescent="0.2">
      <c r="A32" s="31" t="s">
        <v>10</v>
      </c>
      <c r="B32" s="31" t="s">
        <v>11</v>
      </c>
      <c r="C32" s="31" t="s">
        <v>70</v>
      </c>
      <c r="D32" s="31" t="s">
        <v>71</v>
      </c>
      <c r="E32" s="31" t="s">
        <v>75</v>
      </c>
      <c r="F32" s="31" t="s">
        <v>76</v>
      </c>
      <c r="G3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3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3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3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3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32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32" s="41">
        <f>severity_ej[[#This Row],[Severity - Protection]]</f>
        <v>5</v>
      </c>
    </row>
    <row r="33" spans="1:13" x14ac:dyDescent="0.2">
      <c r="A33" s="31" t="s">
        <v>10</v>
      </c>
      <c r="B33" s="31" t="s">
        <v>11</v>
      </c>
      <c r="C33" s="31" t="s">
        <v>70</v>
      </c>
      <c r="D33" s="31" t="s">
        <v>71</v>
      </c>
      <c r="E33" s="31" t="s">
        <v>77</v>
      </c>
      <c r="F33" s="31" t="s">
        <v>78</v>
      </c>
      <c r="G3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3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3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3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3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33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33" s="41">
        <f>severity_ej[[#This Row],[Severity - Protection]]</f>
        <v>5</v>
      </c>
    </row>
    <row r="34" spans="1:13" x14ac:dyDescent="0.2">
      <c r="A34" s="31" t="s">
        <v>10</v>
      </c>
      <c r="B34" s="31" t="s">
        <v>11</v>
      </c>
      <c r="C34" s="31" t="s">
        <v>79</v>
      </c>
      <c r="D34" s="31" t="s">
        <v>80</v>
      </c>
      <c r="E34" s="31" t="s">
        <v>81</v>
      </c>
      <c r="F34" s="31" t="s">
        <v>82</v>
      </c>
      <c r="G3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3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3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3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3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34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34" s="41">
        <f>severity_ej[[#This Row],[Severity - Protection]]</f>
        <v>2</v>
      </c>
    </row>
    <row r="35" spans="1:13" x14ac:dyDescent="0.2">
      <c r="A35" s="31" t="s">
        <v>10</v>
      </c>
      <c r="B35" s="31" t="s">
        <v>11</v>
      </c>
      <c r="C35" s="31" t="s">
        <v>79</v>
      </c>
      <c r="D35" s="31" t="s">
        <v>80</v>
      </c>
      <c r="E35" s="31" t="s">
        <v>83</v>
      </c>
      <c r="F35" s="31" t="s">
        <v>84</v>
      </c>
      <c r="G3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3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3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3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3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35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35" s="41">
        <f>severity_ej[[#This Row],[Severity - Protection]]</f>
        <v>5</v>
      </c>
    </row>
    <row r="36" spans="1:13" x14ac:dyDescent="0.2">
      <c r="A36" s="31" t="s">
        <v>10</v>
      </c>
      <c r="B36" s="31" t="s">
        <v>11</v>
      </c>
      <c r="C36" s="31" t="s">
        <v>79</v>
      </c>
      <c r="D36" s="31" t="s">
        <v>80</v>
      </c>
      <c r="E36" s="31" t="s">
        <v>85</v>
      </c>
      <c r="F36" s="31" t="s">
        <v>86</v>
      </c>
      <c r="G3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3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3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3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3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36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36" s="41">
        <f>severity_ej[[#This Row],[Severity - Protection]]</f>
        <v>5</v>
      </c>
    </row>
    <row r="37" spans="1:13" x14ac:dyDescent="0.2">
      <c r="A37" s="31" t="s">
        <v>10</v>
      </c>
      <c r="B37" s="31" t="s">
        <v>11</v>
      </c>
      <c r="C37" s="31" t="s">
        <v>87</v>
      </c>
      <c r="D37" s="31" t="s">
        <v>88</v>
      </c>
      <c r="E37" s="31" t="s">
        <v>89</v>
      </c>
      <c r="F37" s="31" t="s">
        <v>88</v>
      </c>
      <c r="G3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3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3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3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3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37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37" s="41">
        <f>severity_ej[[#This Row],[Severity - Protection]]</f>
        <v>2</v>
      </c>
    </row>
    <row r="38" spans="1:13" x14ac:dyDescent="0.2">
      <c r="A38" s="31" t="s">
        <v>10</v>
      </c>
      <c r="B38" s="31" t="s">
        <v>11</v>
      </c>
      <c r="C38" s="31" t="s">
        <v>87</v>
      </c>
      <c r="D38" s="31" t="s">
        <v>88</v>
      </c>
      <c r="E38" s="31" t="s">
        <v>90</v>
      </c>
      <c r="F38" s="31" t="s">
        <v>91</v>
      </c>
      <c r="G3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3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3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3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3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38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38" s="41">
        <f>severity_ej[[#This Row],[Severity - Protection]]</f>
        <v>2</v>
      </c>
    </row>
    <row r="39" spans="1:13" x14ac:dyDescent="0.2">
      <c r="A39" s="31" t="s">
        <v>10</v>
      </c>
      <c r="B39" s="31" t="s">
        <v>11</v>
      </c>
      <c r="C39" s="31" t="s">
        <v>87</v>
      </c>
      <c r="D39" s="31" t="s">
        <v>88</v>
      </c>
      <c r="E39" s="31" t="s">
        <v>92</v>
      </c>
      <c r="F39" s="31" t="s">
        <v>93</v>
      </c>
      <c r="G3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3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3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3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3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39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39" s="41">
        <f>severity_ej[[#This Row],[Severity - Protection]]</f>
        <v>2</v>
      </c>
    </row>
    <row r="40" spans="1:13" x14ac:dyDescent="0.2">
      <c r="A40" s="31" t="s">
        <v>10</v>
      </c>
      <c r="B40" s="31" t="s">
        <v>11</v>
      </c>
      <c r="C40" s="31" t="s">
        <v>87</v>
      </c>
      <c r="D40" s="31" t="s">
        <v>88</v>
      </c>
      <c r="E40" s="31" t="s">
        <v>94</v>
      </c>
      <c r="F40" s="31" t="s">
        <v>95</v>
      </c>
      <c r="G4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4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4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4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4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40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40" s="41">
        <f>severity_ej[[#This Row],[Severity - Protection]]</f>
        <v>5</v>
      </c>
    </row>
    <row r="41" spans="1:13" x14ac:dyDescent="0.2">
      <c r="A41" s="31" t="s">
        <v>10</v>
      </c>
      <c r="B41" s="31" t="s">
        <v>11</v>
      </c>
      <c r="C41" s="31" t="s">
        <v>96</v>
      </c>
      <c r="D41" s="31" t="s">
        <v>97</v>
      </c>
      <c r="E41" s="31" t="s">
        <v>98</v>
      </c>
      <c r="F41" s="31" t="s">
        <v>97</v>
      </c>
      <c r="G4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4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4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4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4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41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41" s="41">
        <f>severity_ej[[#This Row],[Severity - Protection]]</f>
        <v>2</v>
      </c>
    </row>
    <row r="42" spans="1:13" x14ac:dyDescent="0.2">
      <c r="A42" s="31" t="s">
        <v>10</v>
      </c>
      <c r="B42" s="31" t="s">
        <v>11</v>
      </c>
      <c r="C42" s="31" t="s">
        <v>96</v>
      </c>
      <c r="D42" s="31" t="s">
        <v>97</v>
      </c>
      <c r="E42" s="31" t="s">
        <v>99</v>
      </c>
      <c r="F42" s="31" t="s">
        <v>100</v>
      </c>
      <c r="G4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4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4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4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4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42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42" s="41">
        <f>severity_ej[[#This Row],[Severity - Protection]]</f>
        <v>2</v>
      </c>
    </row>
    <row r="43" spans="1:13" x14ac:dyDescent="0.2">
      <c r="A43" s="31" t="s">
        <v>101</v>
      </c>
      <c r="B43" s="31" t="s">
        <v>102</v>
      </c>
      <c r="C43" s="31" t="s">
        <v>103</v>
      </c>
      <c r="D43" s="31" t="s">
        <v>102</v>
      </c>
      <c r="E43" s="31" t="s">
        <v>104</v>
      </c>
      <c r="F43" s="31" t="s">
        <v>105</v>
      </c>
      <c r="G4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4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4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4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4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4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43" s="41">
        <f>severity_ej[[#This Row],[Severity - Protection]]</f>
        <v>2</v>
      </c>
    </row>
    <row r="44" spans="1:13" x14ac:dyDescent="0.2">
      <c r="A44" s="31" t="s">
        <v>101</v>
      </c>
      <c r="B44" s="31" t="s">
        <v>102</v>
      </c>
      <c r="C44" s="31" t="s">
        <v>103</v>
      </c>
      <c r="D44" s="31" t="s">
        <v>102</v>
      </c>
      <c r="E44" s="31" t="s">
        <v>106</v>
      </c>
      <c r="F44" s="31" t="s">
        <v>107</v>
      </c>
      <c r="G4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4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4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4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4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4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44" s="41">
        <f>severity_ej[[#This Row],[Severity - Protection]]</f>
        <v>2</v>
      </c>
    </row>
    <row r="45" spans="1:13" x14ac:dyDescent="0.2">
      <c r="A45" s="31" t="s">
        <v>101</v>
      </c>
      <c r="B45" s="31" t="s">
        <v>102</v>
      </c>
      <c r="C45" s="31" t="s">
        <v>103</v>
      </c>
      <c r="D45" s="31" t="s">
        <v>102</v>
      </c>
      <c r="E45" s="31" t="s">
        <v>108</v>
      </c>
      <c r="F45" s="31" t="s">
        <v>109</v>
      </c>
      <c r="G4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4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4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4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4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4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45" s="41">
        <f>severity_ej[[#This Row],[Severity - Protection]]</f>
        <v>2</v>
      </c>
    </row>
    <row r="46" spans="1:13" x14ac:dyDescent="0.2">
      <c r="A46" s="31" t="s">
        <v>101</v>
      </c>
      <c r="B46" s="31" t="s">
        <v>102</v>
      </c>
      <c r="C46" s="31" t="s">
        <v>103</v>
      </c>
      <c r="D46" s="31" t="s">
        <v>102</v>
      </c>
      <c r="E46" s="31" t="s">
        <v>110</v>
      </c>
      <c r="F46" s="31" t="s">
        <v>111</v>
      </c>
      <c r="G4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4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4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4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4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4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46" s="41">
        <f>severity_ej[[#This Row],[Severity - Protection]]</f>
        <v>5</v>
      </c>
    </row>
    <row r="47" spans="1:13" x14ac:dyDescent="0.2">
      <c r="A47" s="31" t="s">
        <v>101</v>
      </c>
      <c r="B47" s="31" t="s">
        <v>102</v>
      </c>
      <c r="C47" s="31" t="s">
        <v>103</v>
      </c>
      <c r="D47" s="31" t="s">
        <v>102</v>
      </c>
      <c r="E47" s="31" t="s">
        <v>112</v>
      </c>
      <c r="F47" s="31" t="s">
        <v>113</v>
      </c>
      <c r="G4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4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4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4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4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4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47" s="41">
        <f>severity_ej[[#This Row],[Severity - Protection]]</f>
        <v>3</v>
      </c>
    </row>
    <row r="48" spans="1:13" x14ac:dyDescent="0.2">
      <c r="A48" s="31" t="s">
        <v>101</v>
      </c>
      <c r="B48" s="31" t="s">
        <v>102</v>
      </c>
      <c r="C48" s="31" t="s">
        <v>103</v>
      </c>
      <c r="D48" s="31" t="s">
        <v>102</v>
      </c>
      <c r="E48" s="31" t="s">
        <v>114</v>
      </c>
      <c r="F48" s="31" t="s">
        <v>115</v>
      </c>
      <c r="G4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4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4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4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4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4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48" s="41">
        <f>severity_ej[[#This Row],[Severity - Protection]]</f>
        <v>3</v>
      </c>
    </row>
    <row r="49" spans="1:13" x14ac:dyDescent="0.2">
      <c r="A49" s="31" t="s">
        <v>101</v>
      </c>
      <c r="B49" s="31" t="s">
        <v>102</v>
      </c>
      <c r="C49" s="31" t="s">
        <v>103</v>
      </c>
      <c r="D49" s="31" t="s">
        <v>102</v>
      </c>
      <c r="E49" s="31" t="s">
        <v>116</v>
      </c>
      <c r="F49" s="31" t="s">
        <v>117</v>
      </c>
      <c r="G4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4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4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4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4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4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49" s="41">
        <f>severity_ej[[#This Row],[Severity - Protection]]</f>
        <v>2</v>
      </c>
    </row>
    <row r="50" spans="1:13" x14ac:dyDescent="0.2">
      <c r="A50" s="31" t="s">
        <v>101</v>
      </c>
      <c r="B50" s="31" t="s">
        <v>102</v>
      </c>
      <c r="C50" s="31" t="s">
        <v>118</v>
      </c>
      <c r="D50" s="31" t="s">
        <v>119</v>
      </c>
      <c r="E50" s="31" t="s">
        <v>120</v>
      </c>
      <c r="F50" s="31" t="s">
        <v>119</v>
      </c>
      <c r="G5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5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5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5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5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5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50" s="41">
        <f>severity_ej[[#This Row],[Severity - Protection]]</f>
        <v>3</v>
      </c>
    </row>
    <row r="51" spans="1:13" x14ac:dyDescent="0.2">
      <c r="A51" s="31" t="s">
        <v>101</v>
      </c>
      <c r="B51" s="31" t="s">
        <v>102</v>
      </c>
      <c r="C51" s="31" t="s">
        <v>118</v>
      </c>
      <c r="D51" s="31" t="s">
        <v>119</v>
      </c>
      <c r="E51" s="31" t="s">
        <v>121</v>
      </c>
      <c r="F51" s="31" t="s">
        <v>122</v>
      </c>
      <c r="G5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5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5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5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5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5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51" s="41">
        <f>severity_ej[[#This Row],[Severity - Protection]]</f>
        <v>2</v>
      </c>
    </row>
    <row r="52" spans="1:13" x14ac:dyDescent="0.2">
      <c r="A52" s="31" t="s">
        <v>101</v>
      </c>
      <c r="B52" s="31" t="s">
        <v>102</v>
      </c>
      <c r="C52" s="31" t="s">
        <v>118</v>
      </c>
      <c r="D52" s="31" t="s">
        <v>119</v>
      </c>
      <c r="E52" s="31" t="s">
        <v>123</v>
      </c>
      <c r="F52" s="31" t="s">
        <v>124</v>
      </c>
      <c r="G5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5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5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5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5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5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52" s="41">
        <f>severity_ej[[#This Row],[Severity - Protection]]</f>
        <v>2</v>
      </c>
    </row>
    <row r="53" spans="1:13" x14ac:dyDescent="0.2">
      <c r="A53" s="31" t="s">
        <v>101</v>
      </c>
      <c r="B53" s="31" t="s">
        <v>102</v>
      </c>
      <c r="C53" s="31" t="s">
        <v>118</v>
      </c>
      <c r="D53" s="31" t="s">
        <v>119</v>
      </c>
      <c r="E53" s="31" t="s">
        <v>125</v>
      </c>
      <c r="F53" s="31" t="s">
        <v>126</v>
      </c>
      <c r="G5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5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5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5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5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5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53" s="41">
        <f>severity_ej[[#This Row],[Severity - Protection]]</f>
        <v>2</v>
      </c>
    </row>
    <row r="54" spans="1:13" x14ac:dyDescent="0.2">
      <c r="A54" s="31" t="s">
        <v>101</v>
      </c>
      <c r="B54" s="31" t="s">
        <v>102</v>
      </c>
      <c r="C54" s="31" t="s">
        <v>118</v>
      </c>
      <c r="D54" s="31" t="s">
        <v>119</v>
      </c>
      <c r="E54" s="31" t="s">
        <v>127</v>
      </c>
      <c r="F54" s="31" t="s">
        <v>128</v>
      </c>
      <c r="G5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5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5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5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5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5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54" s="41">
        <f>severity_ej[[#This Row],[Severity - Protection]]</f>
        <v>2</v>
      </c>
    </row>
    <row r="55" spans="1:13" x14ac:dyDescent="0.2">
      <c r="A55" s="31" t="s">
        <v>101</v>
      </c>
      <c r="B55" s="31" t="s">
        <v>102</v>
      </c>
      <c r="C55" s="31" t="s">
        <v>118</v>
      </c>
      <c r="D55" s="31" t="s">
        <v>119</v>
      </c>
      <c r="E55" s="31" t="s">
        <v>129</v>
      </c>
      <c r="F55" s="31" t="s">
        <v>130</v>
      </c>
      <c r="G5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5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5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5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5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5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55" s="41">
        <f>severity_ej[[#This Row],[Severity - Protection]]</f>
        <v>3</v>
      </c>
    </row>
    <row r="56" spans="1:13" x14ac:dyDescent="0.2">
      <c r="A56" s="31" t="s">
        <v>101</v>
      </c>
      <c r="B56" s="31" t="s">
        <v>102</v>
      </c>
      <c r="C56" s="31" t="s">
        <v>118</v>
      </c>
      <c r="D56" s="31" t="s">
        <v>119</v>
      </c>
      <c r="E56" s="31" t="s">
        <v>131</v>
      </c>
      <c r="F56" s="31" t="s">
        <v>132</v>
      </c>
      <c r="G5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5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5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5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5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5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56" s="41">
        <f>severity_ej[[#This Row],[Severity - Protection]]</f>
        <v>2</v>
      </c>
    </row>
    <row r="57" spans="1:13" x14ac:dyDescent="0.2">
      <c r="A57" s="31" t="s">
        <v>101</v>
      </c>
      <c r="B57" s="31" t="s">
        <v>102</v>
      </c>
      <c r="C57" s="31" t="s">
        <v>133</v>
      </c>
      <c r="D57" s="31" t="s">
        <v>134</v>
      </c>
      <c r="E57" s="31" t="s">
        <v>135</v>
      </c>
      <c r="F57" s="31" t="s">
        <v>134</v>
      </c>
      <c r="G5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5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5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5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5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5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57" s="41">
        <f>severity_ej[[#This Row],[Severity - Protection]]</f>
        <v>2</v>
      </c>
    </row>
    <row r="58" spans="1:13" x14ac:dyDescent="0.2">
      <c r="A58" s="31" t="s">
        <v>101</v>
      </c>
      <c r="B58" s="31" t="s">
        <v>102</v>
      </c>
      <c r="C58" s="31" t="s">
        <v>133</v>
      </c>
      <c r="D58" s="31" t="s">
        <v>134</v>
      </c>
      <c r="E58" s="31" t="s">
        <v>136</v>
      </c>
      <c r="F58" s="31" t="s">
        <v>137</v>
      </c>
      <c r="G5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5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5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5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5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5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58" s="41">
        <f>severity_ej[[#This Row],[Severity - Protection]]</f>
        <v>3</v>
      </c>
    </row>
    <row r="59" spans="1:13" x14ac:dyDescent="0.2">
      <c r="A59" s="31" t="s">
        <v>101</v>
      </c>
      <c r="B59" s="31" t="s">
        <v>102</v>
      </c>
      <c r="C59" s="31" t="s">
        <v>133</v>
      </c>
      <c r="D59" s="31" t="s">
        <v>134</v>
      </c>
      <c r="E59" s="31" t="s">
        <v>138</v>
      </c>
      <c r="F59" s="31" t="s">
        <v>139</v>
      </c>
      <c r="G5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5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5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5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5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5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59" s="41">
        <f>severity_ej[[#This Row],[Severity - Protection]]</f>
        <v>2</v>
      </c>
    </row>
    <row r="60" spans="1:13" x14ac:dyDescent="0.2">
      <c r="A60" s="31" t="s">
        <v>101</v>
      </c>
      <c r="B60" s="31" t="s">
        <v>102</v>
      </c>
      <c r="C60" s="31" t="s">
        <v>133</v>
      </c>
      <c r="D60" s="31" t="s">
        <v>134</v>
      </c>
      <c r="E60" s="31" t="s">
        <v>140</v>
      </c>
      <c r="F60" s="31" t="s">
        <v>141</v>
      </c>
      <c r="G6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6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6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6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6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6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60" s="41">
        <f>severity_ej[[#This Row],[Severity - Protection]]</f>
        <v>3</v>
      </c>
    </row>
    <row r="61" spans="1:13" x14ac:dyDescent="0.2">
      <c r="A61" s="31" t="s">
        <v>101</v>
      </c>
      <c r="B61" s="31" t="s">
        <v>102</v>
      </c>
      <c r="C61" s="31" t="s">
        <v>142</v>
      </c>
      <c r="D61" s="31" t="s">
        <v>143</v>
      </c>
      <c r="E61" s="31" t="s">
        <v>144</v>
      </c>
      <c r="F61" s="31" t="s">
        <v>143</v>
      </c>
      <c r="G6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6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6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6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6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6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61" s="41">
        <f>severity_ej[[#This Row],[Severity - Protection]]</f>
        <v>2</v>
      </c>
    </row>
    <row r="62" spans="1:13" x14ac:dyDescent="0.2">
      <c r="A62" s="31" t="s">
        <v>101</v>
      </c>
      <c r="B62" s="31" t="s">
        <v>102</v>
      </c>
      <c r="C62" s="31" t="s">
        <v>142</v>
      </c>
      <c r="D62" s="31" t="s">
        <v>143</v>
      </c>
      <c r="E62" s="31" t="s">
        <v>145</v>
      </c>
      <c r="F62" s="31" t="s">
        <v>146</v>
      </c>
      <c r="G6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6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6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6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6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6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62" s="41">
        <f>severity_ej[[#This Row],[Severity - Protection]]</f>
        <v>2</v>
      </c>
    </row>
    <row r="63" spans="1:13" x14ac:dyDescent="0.2">
      <c r="A63" s="31" t="s">
        <v>101</v>
      </c>
      <c r="B63" s="31" t="s">
        <v>102</v>
      </c>
      <c r="C63" s="31" t="s">
        <v>142</v>
      </c>
      <c r="D63" s="31" t="s">
        <v>143</v>
      </c>
      <c r="E63" s="31" t="s">
        <v>147</v>
      </c>
      <c r="F63" s="31" t="s">
        <v>148</v>
      </c>
      <c r="G6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6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6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6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6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6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63" s="41">
        <f>severity_ej[[#This Row],[Severity - Protection]]</f>
        <v>5</v>
      </c>
    </row>
    <row r="64" spans="1:13" x14ac:dyDescent="0.2">
      <c r="A64" s="31" t="s">
        <v>101</v>
      </c>
      <c r="B64" s="31" t="s">
        <v>102</v>
      </c>
      <c r="C64" s="31" t="s">
        <v>149</v>
      </c>
      <c r="D64" s="31" t="s">
        <v>150</v>
      </c>
      <c r="E64" s="31" t="s">
        <v>151</v>
      </c>
      <c r="F64" s="31" t="s">
        <v>150</v>
      </c>
      <c r="G6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6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6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6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6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6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64" s="41">
        <f>severity_ej[[#This Row],[Severity - Protection]]</f>
        <v>3</v>
      </c>
    </row>
    <row r="65" spans="1:13" x14ac:dyDescent="0.2">
      <c r="A65" s="31" t="s">
        <v>101</v>
      </c>
      <c r="B65" s="31" t="s">
        <v>102</v>
      </c>
      <c r="C65" s="31" t="s">
        <v>149</v>
      </c>
      <c r="D65" s="31" t="s">
        <v>150</v>
      </c>
      <c r="E65" s="31" t="s">
        <v>152</v>
      </c>
      <c r="F65" s="31" t="s">
        <v>153</v>
      </c>
      <c r="G6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6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6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6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6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6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65" s="41">
        <f>severity_ej[[#This Row],[Severity - Protection]]</f>
        <v>5</v>
      </c>
    </row>
    <row r="66" spans="1:13" x14ac:dyDescent="0.2">
      <c r="A66" s="31" t="s">
        <v>101</v>
      </c>
      <c r="B66" s="31" t="s">
        <v>102</v>
      </c>
      <c r="C66" s="31" t="s">
        <v>154</v>
      </c>
      <c r="D66" s="31" t="s">
        <v>155</v>
      </c>
      <c r="E66" s="31" t="s">
        <v>156</v>
      </c>
      <c r="F66" s="31" t="s">
        <v>155</v>
      </c>
      <c r="G6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6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6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6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6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6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66" s="41">
        <f>severity_ej[[#This Row],[Severity - Protection]]</f>
        <v>3</v>
      </c>
    </row>
    <row r="67" spans="1:13" x14ac:dyDescent="0.2">
      <c r="A67" s="31" t="s">
        <v>101</v>
      </c>
      <c r="B67" s="31" t="s">
        <v>102</v>
      </c>
      <c r="C67" s="31" t="s">
        <v>154</v>
      </c>
      <c r="D67" s="31" t="s">
        <v>155</v>
      </c>
      <c r="E67" s="31" t="s">
        <v>157</v>
      </c>
      <c r="F67" s="31" t="s">
        <v>158</v>
      </c>
      <c r="G6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6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6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6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6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6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67" s="41">
        <f>severity_ej[[#This Row],[Severity - Protection]]</f>
        <v>5</v>
      </c>
    </row>
    <row r="68" spans="1:13" x14ac:dyDescent="0.2">
      <c r="A68" s="31" t="s">
        <v>101</v>
      </c>
      <c r="B68" s="31" t="s">
        <v>102</v>
      </c>
      <c r="C68" s="31" t="s">
        <v>159</v>
      </c>
      <c r="D68" s="31" t="s">
        <v>160</v>
      </c>
      <c r="E68" s="31" t="s">
        <v>161</v>
      </c>
      <c r="F68" s="31" t="s">
        <v>160</v>
      </c>
      <c r="G6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6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6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6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6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6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68" s="41">
        <f>severity_ej[[#This Row],[Severity - Protection]]</f>
        <v>2</v>
      </c>
    </row>
    <row r="69" spans="1:13" x14ac:dyDescent="0.2">
      <c r="A69" s="31" t="s">
        <v>101</v>
      </c>
      <c r="B69" s="31" t="s">
        <v>102</v>
      </c>
      <c r="C69" s="31" t="s">
        <v>159</v>
      </c>
      <c r="D69" s="31" t="s">
        <v>160</v>
      </c>
      <c r="E69" s="31" t="s">
        <v>162</v>
      </c>
      <c r="F69" s="31" t="s">
        <v>163</v>
      </c>
      <c r="G6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6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6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6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6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6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69" s="41">
        <f>severity_ej[[#This Row],[Severity - Protection]]</f>
        <v>3</v>
      </c>
    </row>
    <row r="70" spans="1:13" x14ac:dyDescent="0.2">
      <c r="A70" s="31" t="s">
        <v>101</v>
      </c>
      <c r="B70" s="31" t="s">
        <v>102</v>
      </c>
      <c r="C70" s="31" t="s">
        <v>159</v>
      </c>
      <c r="D70" s="31" t="s">
        <v>160</v>
      </c>
      <c r="E70" s="31" t="s">
        <v>164</v>
      </c>
      <c r="F70" s="31" t="s">
        <v>165</v>
      </c>
      <c r="G7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7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7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7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7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7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70" s="41">
        <f>severity_ej[[#This Row],[Severity - Protection]]</f>
        <v>2</v>
      </c>
    </row>
    <row r="71" spans="1:13" x14ac:dyDescent="0.2">
      <c r="A71" s="31" t="s">
        <v>101</v>
      </c>
      <c r="B71" s="31" t="s">
        <v>102</v>
      </c>
      <c r="C71" s="31" t="s">
        <v>159</v>
      </c>
      <c r="D71" s="31" t="s">
        <v>160</v>
      </c>
      <c r="E71" s="31" t="s">
        <v>166</v>
      </c>
      <c r="F71" s="31" t="s">
        <v>167</v>
      </c>
      <c r="G7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7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7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7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7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7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71" s="41">
        <f>severity_ej[[#This Row],[Severity - Protection]]</f>
        <v>2</v>
      </c>
    </row>
    <row r="72" spans="1:13" x14ac:dyDescent="0.2">
      <c r="A72" s="31" t="s">
        <v>101</v>
      </c>
      <c r="B72" s="31" t="s">
        <v>102</v>
      </c>
      <c r="C72" s="31" t="s">
        <v>159</v>
      </c>
      <c r="D72" s="31" t="s">
        <v>160</v>
      </c>
      <c r="E72" s="31" t="s">
        <v>168</v>
      </c>
      <c r="F72" s="31" t="s">
        <v>169</v>
      </c>
      <c r="G7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7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7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7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7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7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72" s="41">
        <f>severity_ej[[#This Row],[Severity - Protection]]</f>
        <v>2</v>
      </c>
    </row>
    <row r="73" spans="1:13" x14ac:dyDescent="0.2">
      <c r="A73" s="31" t="s">
        <v>101</v>
      </c>
      <c r="B73" s="31" t="s">
        <v>102</v>
      </c>
      <c r="C73" s="31" t="s">
        <v>170</v>
      </c>
      <c r="D73" s="31" t="s">
        <v>171</v>
      </c>
      <c r="E73" s="31" t="s">
        <v>172</v>
      </c>
      <c r="F73" s="31" t="s">
        <v>171</v>
      </c>
      <c r="G7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7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7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7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7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7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73" s="41">
        <f>severity_ej[[#This Row],[Severity - Protection]]</f>
        <v>5</v>
      </c>
    </row>
    <row r="74" spans="1:13" x14ac:dyDescent="0.2">
      <c r="A74" s="31" t="s">
        <v>101</v>
      </c>
      <c r="B74" s="31" t="s">
        <v>102</v>
      </c>
      <c r="C74" s="31" t="s">
        <v>170</v>
      </c>
      <c r="D74" s="31" t="s">
        <v>171</v>
      </c>
      <c r="E74" s="31" t="s">
        <v>173</v>
      </c>
      <c r="F74" s="31" t="s">
        <v>174</v>
      </c>
      <c r="G7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7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7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7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7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74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74" s="41">
        <f>severity_ej[[#This Row],[Severity - Protection]]</f>
        <v>2</v>
      </c>
    </row>
    <row r="75" spans="1:13" x14ac:dyDescent="0.2">
      <c r="A75" s="31" t="s">
        <v>101</v>
      </c>
      <c r="B75" s="31" t="s">
        <v>102</v>
      </c>
      <c r="C75" s="31" t="s">
        <v>170</v>
      </c>
      <c r="D75" s="31" t="s">
        <v>171</v>
      </c>
      <c r="E75" s="31" t="s">
        <v>175</v>
      </c>
      <c r="F75" s="31" t="s">
        <v>176</v>
      </c>
      <c r="G7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7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7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7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7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7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75" s="41">
        <f>severity_ej[[#This Row],[Severity - Protection]]</f>
        <v>2</v>
      </c>
    </row>
    <row r="76" spans="1:13" x14ac:dyDescent="0.2">
      <c r="A76" s="31" t="s">
        <v>101</v>
      </c>
      <c r="B76" s="31" t="s">
        <v>102</v>
      </c>
      <c r="C76" s="31" t="s">
        <v>177</v>
      </c>
      <c r="D76" s="31" t="s">
        <v>178</v>
      </c>
      <c r="E76" s="31" t="s">
        <v>179</v>
      </c>
      <c r="F76" s="31" t="s">
        <v>180</v>
      </c>
      <c r="G7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7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7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7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7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7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76" s="41">
        <f>severity_ej[[#This Row],[Severity - Protection]]</f>
        <v>2</v>
      </c>
    </row>
    <row r="77" spans="1:13" x14ac:dyDescent="0.2">
      <c r="A77" s="31" t="s">
        <v>101</v>
      </c>
      <c r="B77" s="31" t="s">
        <v>102</v>
      </c>
      <c r="C77" s="31" t="s">
        <v>177</v>
      </c>
      <c r="D77" s="31" t="s">
        <v>178</v>
      </c>
      <c r="E77" s="31" t="s">
        <v>181</v>
      </c>
      <c r="F77" s="31" t="s">
        <v>182</v>
      </c>
      <c r="G7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7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7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7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7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7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77" s="41">
        <f>severity_ej[[#This Row],[Severity - Protection]]</f>
        <v>2</v>
      </c>
    </row>
    <row r="78" spans="1:13" x14ac:dyDescent="0.2">
      <c r="A78" s="31" t="s">
        <v>101</v>
      </c>
      <c r="B78" s="31" t="s">
        <v>102</v>
      </c>
      <c r="C78" s="31" t="s">
        <v>177</v>
      </c>
      <c r="D78" s="31" t="s">
        <v>178</v>
      </c>
      <c r="E78" s="31" t="s">
        <v>183</v>
      </c>
      <c r="F78" s="31" t="s">
        <v>184</v>
      </c>
      <c r="G7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7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7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7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7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7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78" s="41">
        <f>severity_ej[[#This Row],[Severity - Protection]]</f>
        <v>5</v>
      </c>
    </row>
    <row r="79" spans="1:13" x14ac:dyDescent="0.2">
      <c r="A79" s="31" t="s">
        <v>185</v>
      </c>
      <c r="B79" s="31" t="s">
        <v>186</v>
      </c>
      <c r="C79" s="31" t="s">
        <v>187</v>
      </c>
      <c r="D79" s="31" t="s">
        <v>186</v>
      </c>
      <c r="E79" s="31" t="s">
        <v>188</v>
      </c>
      <c r="F79" s="31" t="s">
        <v>186</v>
      </c>
      <c r="G7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7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7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7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7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7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79" s="41">
        <f>severity_ej[[#This Row],[Severity - Protection]]</f>
        <v>2</v>
      </c>
    </row>
    <row r="80" spans="1:13" x14ac:dyDescent="0.2">
      <c r="A80" s="31" t="s">
        <v>185</v>
      </c>
      <c r="B80" s="31" t="s">
        <v>186</v>
      </c>
      <c r="C80" s="31" t="s">
        <v>187</v>
      </c>
      <c r="D80" s="31" t="s">
        <v>186</v>
      </c>
      <c r="E80" s="31" t="s">
        <v>189</v>
      </c>
      <c r="F80" s="31" t="s">
        <v>190</v>
      </c>
      <c r="G8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8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8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8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8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8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80" s="41">
        <f>severity_ej[[#This Row],[Severity - Protection]]</f>
        <v>2</v>
      </c>
    </row>
    <row r="81" spans="1:13" x14ac:dyDescent="0.2">
      <c r="A81" s="31" t="s">
        <v>185</v>
      </c>
      <c r="B81" s="31" t="s">
        <v>186</v>
      </c>
      <c r="C81" s="31" t="s">
        <v>187</v>
      </c>
      <c r="D81" s="31" t="s">
        <v>186</v>
      </c>
      <c r="E81" s="31" t="s">
        <v>191</v>
      </c>
      <c r="F81" s="31" t="s">
        <v>192</v>
      </c>
      <c r="G8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8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8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8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8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8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81" s="41">
        <f>severity_ej[[#This Row],[Severity - Protection]]</f>
        <v>3</v>
      </c>
    </row>
    <row r="82" spans="1:13" x14ac:dyDescent="0.2">
      <c r="A82" s="31" t="s">
        <v>185</v>
      </c>
      <c r="B82" s="31" t="s">
        <v>186</v>
      </c>
      <c r="C82" s="31" t="s">
        <v>187</v>
      </c>
      <c r="D82" s="31" t="s">
        <v>186</v>
      </c>
      <c r="E82" s="31" t="s">
        <v>193</v>
      </c>
      <c r="F82" s="31" t="s">
        <v>194</v>
      </c>
      <c r="G8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8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8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8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8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8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82" s="41">
        <f>severity_ej[[#This Row],[Severity - Protection]]</f>
        <v>2</v>
      </c>
    </row>
    <row r="83" spans="1:13" x14ac:dyDescent="0.2">
      <c r="A83" s="31" t="s">
        <v>185</v>
      </c>
      <c r="B83" s="31" t="s">
        <v>186</v>
      </c>
      <c r="C83" s="31" t="s">
        <v>187</v>
      </c>
      <c r="D83" s="31" t="s">
        <v>186</v>
      </c>
      <c r="E83" s="31" t="s">
        <v>195</v>
      </c>
      <c r="F83" s="31" t="s">
        <v>196</v>
      </c>
      <c r="G8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8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8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8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8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8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83" s="41">
        <f>severity_ej[[#This Row],[Severity - Protection]]</f>
        <v>2</v>
      </c>
    </row>
    <row r="84" spans="1:13" x14ac:dyDescent="0.2">
      <c r="A84" s="31" t="s">
        <v>185</v>
      </c>
      <c r="B84" s="31" t="s">
        <v>186</v>
      </c>
      <c r="C84" s="31" t="s">
        <v>187</v>
      </c>
      <c r="D84" s="31" t="s">
        <v>186</v>
      </c>
      <c r="E84" s="31" t="s">
        <v>197</v>
      </c>
      <c r="F84" s="31" t="s">
        <v>198</v>
      </c>
      <c r="G8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8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8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8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8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8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84" s="41">
        <f>severity_ej[[#This Row],[Severity - Protection]]</f>
        <v>5</v>
      </c>
    </row>
    <row r="85" spans="1:13" x14ac:dyDescent="0.2">
      <c r="A85" s="31" t="s">
        <v>185</v>
      </c>
      <c r="B85" s="31" t="s">
        <v>186</v>
      </c>
      <c r="C85" s="31" t="s">
        <v>187</v>
      </c>
      <c r="D85" s="31" t="s">
        <v>186</v>
      </c>
      <c r="E85" s="31" t="s">
        <v>199</v>
      </c>
      <c r="F85" s="31" t="s">
        <v>200</v>
      </c>
      <c r="G8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8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8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8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8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8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85" s="41">
        <f>severity_ej[[#This Row],[Severity - Protection]]</f>
        <v>2</v>
      </c>
    </row>
    <row r="86" spans="1:13" x14ac:dyDescent="0.2">
      <c r="A86" s="31" t="s">
        <v>185</v>
      </c>
      <c r="B86" s="31" t="s">
        <v>186</v>
      </c>
      <c r="C86" s="31" t="s">
        <v>187</v>
      </c>
      <c r="D86" s="31" t="s">
        <v>186</v>
      </c>
      <c r="E86" s="31" t="s">
        <v>201</v>
      </c>
      <c r="F86" s="31" t="s">
        <v>202</v>
      </c>
      <c r="G8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8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8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8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8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8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86" s="41">
        <f>severity_ej[[#This Row],[Severity - Protection]]</f>
        <v>3</v>
      </c>
    </row>
    <row r="87" spans="1:13" x14ac:dyDescent="0.2">
      <c r="A87" s="31" t="s">
        <v>185</v>
      </c>
      <c r="B87" s="31" t="s">
        <v>186</v>
      </c>
      <c r="C87" s="31" t="s">
        <v>187</v>
      </c>
      <c r="D87" s="31" t="s">
        <v>186</v>
      </c>
      <c r="E87" s="31" t="s">
        <v>203</v>
      </c>
      <c r="F87" s="31" t="s">
        <v>204</v>
      </c>
      <c r="G8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8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8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8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8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8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87" s="41">
        <f>severity_ej[[#This Row],[Severity - Protection]]</f>
        <v>2</v>
      </c>
    </row>
    <row r="88" spans="1:13" x14ac:dyDescent="0.2">
      <c r="A88" s="31" t="s">
        <v>185</v>
      </c>
      <c r="B88" s="31" t="s">
        <v>186</v>
      </c>
      <c r="C88" s="31" t="s">
        <v>187</v>
      </c>
      <c r="D88" s="31" t="s">
        <v>186</v>
      </c>
      <c r="E88" s="31" t="s">
        <v>205</v>
      </c>
      <c r="F88" s="31" t="s">
        <v>206</v>
      </c>
      <c r="G8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8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8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8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8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8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88" s="41">
        <f>severity_ej[[#This Row],[Severity - Protection]]</f>
        <v>2</v>
      </c>
    </row>
    <row r="89" spans="1:13" x14ac:dyDescent="0.2">
      <c r="A89" s="31" t="s">
        <v>185</v>
      </c>
      <c r="B89" s="31" t="s">
        <v>186</v>
      </c>
      <c r="C89" s="31" t="s">
        <v>187</v>
      </c>
      <c r="D89" s="31" t="s">
        <v>186</v>
      </c>
      <c r="E89" s="31" t="s">
        <v>207</v>
      </c>
      <c r="F89" s="31" t="s">
        <v>208</v>
      </c>
      <c r="G8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4</v>
      </c>
      <c r="H8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4</v>
      </c>
      <c r="I8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4</v>
      </c>
      <c r="J8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4</v>
      </c>
      <c r="K8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4</v>
      </c>
      <c r="L8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89" s="41">
        <f>severity_ej[[#This Row],[Severity - Protection]]</f>
        <v>4</v>
      </c>
    </row>
    <row r="90" spans="1:13" x14ac:dyDescent="0.2">
      <c r="A90" s="31" t="s">
        <v>185</v>
      </c>
      <c r="B90" s="31" t="s">
        <v>186</v>
      </c>
      <c r="C90" s="31" t="s">
        <v>187</v>
      </c>
      <c r="D90" s="31" t="s">
        <v>186</v>
      </c>
      <c r="E90" s="31" t="s">
        <v>209</v>
      </c>
      <c r="F90" s="31" t="s">
        <v>210</v>
      </c>
      <c r="G9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4</v>
      </c>
      <c r="H9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4</v>
      </c>
      <c r="I9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4</v>
      </c>
      <c r="J9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4</v>
      </c>
      <c r="K9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4</v>
      </c>
      <c r="L9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90" s="41">
        <f>severity_ej[[#This Row],[Severity - Protection]]</f>
        <v>4</v>
      </c>
    </row>
    <row r="91" spans="1:13" x14ac:dyDescent="0.2">
      <c r="A91" s="31" t="s">
        <v>185</v>
      </c>
      <c r="B91" s="31" t="s">
        <v>186</v>
      </c>
      <c r="C91" s="31" t="s">
        <v>211</v>
      </c>
      <c r="D91" s="31" t="s">
        <v>212</v>
      </c>
      <c r="E91" s="31" t="s">
        <v>213</v>
      </c>
      <c r="F91" s="31" t="s">
        <v>212</v>
      </c>
      <c r="G9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9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9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9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9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9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91" s="41">
        <f>severity_ej[[#This Row],[Severity - Protection]]</f>
        <v>2</v>
      </c>
    </row>
    <row r="92" spans="1:13" x14ac:dyDescent="0.2">
      <c r="A92" s="31" t="s">
        <v>185</v>
      </c>
      <c r="B92" s="31" t="s">
        <v>186</v>
      </c>
      <c r="C92" s="31" t="s">
        <v>214</v>
      </c>
      <c r="D92" s="31" t="s">
        <v>215</v>
      </c>
      <c r="E92" s="31" t="s">
        <v>216</v>
      </c>
      <c r="F92" s="31" t="s">
        <v>215</v>
      </c>
      <c r="G9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9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9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9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9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9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92" s="41">
        <f>severity_ej[[#This Row],[Severity - Protection]]</f>
        <v>5</v>
      </c>
    </row>
    <row r="93" spans="1:13" x14ac:dyDescent="0.2">
      <c r="A93" s="31" t="s">
        <v>185</v>
      </c>
      <c r="B93" s="31" t="s">
        <v>186</v>
      </c>
      <c r="C93" s="31" t="s">
        <v>214</v>
      </c>
      <c r="D93" s="31" t="s">
        <v>215</v>
      </c>
      <c r="E93" s="31" t="s">
        <v>217</v>
      </c>
      <c r="F93" s="31" t="s">
        <v>218</v>
      </c>
      <c r="G9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9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9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9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9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9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93" s="41">
        <f>severity_ej[[#This Row],[Severity - Protection]]</f>
        <v>2</v>
      </c>
    </row>
    <row r="94" spans="1:13" x14ac:dyDescent="0.2">
      <c r="A94" s="31" t="s">
        <v>185</v>
      </c>
      <c r="B94" s="31" t="s">
        <v>186</v>
      </c>
      <c r="C94" s="31" t="s">
        <v>214</v>
      </c>
      <c r="D94" s="31" t="s">
        <v>215</v>
      </c>
      <c r="E94" s="31" t="s">
        <v>219</v>
      </c>
      <c r="F94" s="31" t="s">
        <v>220</v>
      </c>
      <c r="G9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9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9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9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9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9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94" s="41">
        <f>severity_ej[[#This Row],[Severity - Protection]]</f>
        <v>2</v>
      </c>
    </row>
    <row r="95" spans="1:13" x14ac:dyDescent="0.2">
      <c r="A95" s="31" t="s">
        <v>185</v>
      </c>
      <c r="B95" s="31" t="s">
        <v>186</v>
      </c>
      <c r="C95" s="31" t="s">
        <v>214</v>
      </c>
      <c r="D95" s="31" t="s">
        <v>215</v>
      </c>
      <c r="E95" s="31" t="s">
        <v>221</v>
      </c>
      <c r="F95" s="31" t="s">
        <v>222</v>
      </c>
      <c r="G9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9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9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9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9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9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95" s="41">
        <f>severity_ej[[#This Row],[Severity - Protection]]</f>
        <v>2</v>
      </c>
    </row>
    <row r="96" spans="1:13" x14ac:dyDescent="0.2">
      <c r="A96" s="31" t="s">
        <v>185</v>
      </c>
      <c r="B96" s="31" t="s">
        <v>186</v>
      </c>
      <c r="C96" s="31" t="s">
        <v>223</v>
      </c>
      <c r="D96" s="31" t="s">
        <v>224</v>
      </c>
      <c r="E96" s="31" t="s">
        <v>225</v>
      </c>
      <c r="F96" s="31" t="s">
        <v>224</v>
      </c>
      <c r="G9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9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9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9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9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9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96" s="41">
        <f>severity_ej[[#This Row],[Severity - Protection]]</f>
        <v>2</v>
      </c>
    </row>
    <row r="97" spans="1:13" x14ac:dyDescent="0.2">
      <c r="A97" s="31" t="s">
        <v>185</v>
      </c>
      <c r="B97" s="31" t="s">
        <v>186</v>
      </c>
      <c r="C97" s="31" t="s">
        <v>223</v>
      </c>
      <c r="D97" s="31" t="s">
        <v>224</v>
      </c>
      <c r="E97" s="31" t="s">
        <v>226</v>
      </c>
      <c r="F97" s="31" t="s">
        <v>227</v>
      </c>
      <c r="G9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9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9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9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9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9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97" s="41">
        <f>severity_ej[[#This Row],[Severity - Protection]]</f>
        <v>2</v>
      </c>
    </row>
    <row r="98" spans="1:13" x14ac:dyDescent="0.2">
      <c r="A98" s="31" t="s">
        <v>185</v>
      </c>
      <c r="B98" s="31" t="s">
        <v>186</v>
      </c>
      <c r="C98" s="31" t="s">
        <v>228</v>
      </c>
      <c r="D98" s="31" t="s">
        <v>229</v>
      </c>
      <c r="E98" s="31" t="s">
        <v>230</v>
      </c>
      <c r="F98" s="31" t="s">
        <v>229</v>
      </c>
      <c r="G9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9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9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9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9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9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98" s="41">
        <f>severity_ej[[#This Row],[Severity - Protection]]</f>
        <v>2</v>
      </c>
    </row>
    <row r="99" spans="1:13" x14ac:dyDescent="0.2">
      <c r="A99" s="31" t="s">
        <v>185</v>
      </c>
      <c r="B99" s="31" t="s">
        <v>186</v>
      </c>
      <c r="C99" s="31" t="s">
        <v>228</v>
      </c>
      <c r="D99" s="31" t="s">
        <v>229</v>
      </c>
      <c r="E99" s="31" t="s">
        <v>231</v>
      </c>
      <c r="F99" s="31" t="s">
        <v>232</v>
      </c>
      <c r="G9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9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9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9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9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99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99" s="41">
        <f>severity_ej[[#This Row],[Severity - Protection]]</f>
        <v>5</v>
      </c>
    </row>
    <row r="100" spans="1:13" x14ac:dyDescent="0.2">
      <c r="A100" s="31" t="s">
        <v>185</v>
      </c>
      <c r="B100" s="31" t="s">
        <v>186</v>
      </c>
      <c r="C100" s="31" t="s">
        <v>233</v>
      </c>
      <c r="D100" s="31" t="s">
        <v>234</v>
      </c>
      <c r="E100" s="31" t="s">
        <v>235</v>
      </c>
      <c r="F100" s="31" t="s">
        <v>234</v>
      </c>
      <c r="G10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0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0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0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0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0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00" s="41">
        <f>severity_ej[[#This Row],[Severity - Protection]]</f>
        <v>2</v>
      </c>
    </row>
    <row r="101" spans="1:13" x14ac:dyDescent="0.2">
      <c r="A101" s="31" t="s">
        <v>185</v>
      </c>
      <c r="B101" s="31" t="s">
        <v>186</v>
      </c>
      <c r="C101" s="31" t="s">
        <v>233</v>
      </c>
      <c r="D101" s="31" t="s">
        <v>234</v>
      </c>
      <c r="E101" s="31" t="s">
        <v>236</v>
      </c>
      <c r="F101" s="31" t="s">
        <v>237</v>
      </c>
      <c r="G10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0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0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0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0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0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01" s="41">
        <f>severity_ej[[#This Row],[Severity - Protection]]</f>
        <v>5</v>
      </c>
    </row>
    <row r="102" spans="1:13" x14ac:dyDescent="0.2">
      <c r="A102" s="31" t="s">
        <v>238</v>
      </c>
      <c r="B102" s="31" t="s">
        <v>239</v>
      </c>
      <c r="C102" s="31" t="s">
        <v>240</v>
      </c>
      <c r="D102" s="31" t="s">
        <v>239</v>
      </c>
      <c r="E102" s="31" t="s">
        <v>241</v>
      </c>
      <c r="F102" s="31" t="s">
        <v>239</v>
      </c>
      <c r="G10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0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0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0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0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0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02" s="41">
        <f>severity_ej[[#This Row],[Severity - Protection]]</f>
        <v>2</v>
      </c>
    </row>
    <row r="103" spans="1:13" x14ac:dyDescent="0.2">
      <c r="A103" s="31" t="s">
        <v>238</v>
      </c>
      <c r="B103" s="31" t="s">
        <v>239</v>
      </c>
      <c r="C103" s="31" t="s">
        <v>240</v>
      </c>
      <c r="D103" s="31" t="s">
        <v>239</v>
      </c>
      <c r="E103" s="31" t="s">
        <v>242</v>
      </c>
      <c r="F103" s="31" t="s">
        <v>69</v>
      </c>
      <c r="G10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0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0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0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0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0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03" s="41">
        <f>severity_ej[[#This Row],[Severity - Protection]]</f>
        <v>2</v>
      </c>
    </row>
    <row r="104" spans="1:13" x14ac:dyDescent="0.2">
      <c r="A104" s="31" t="s">
        <v>238</v>
      </c>
      <c r="B104" s="31" t="s">
        <v>239</v>
      </c>
      <c r="C104" s="31" t="s">
        <v>240</v>
      </c>
      <c r="D104" s="31" t="s">
        <v>239</v>
      </c>
      <c r="E104" s="31" t="s">
        <v>243</v>
      </c>
      <c r="F104" s="31" t="s">
        <v>244</v>
      </c>
      <c r="G10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0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0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0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0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0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04" s="41">
        <f>severity_ej[[#This Row],[Severity - Protection]]</f>
        <v>2</v>
      </c>
    </row>
    <row r="105" spans="1:13" x14ac:dyDescent="0.2">
      <c r="A105" s="31" t="s">
        <v>238</v>
      </c>
      <c r="B105" s="31" t="s">
        <v>239</v>
      </c>
      <c r="C105" s="31" t="s">
        <v>240</v>
      </c>
      <c r="D105" s="31" t="s">
        <v>239</v>
      </c>
      <c r="E105" s="31" t="s">
        <v>245</v>
      </c>
      <c r="F105" s="31" t="s">
        <v>246</v>
      </c>
      <c r="G10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0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0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0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0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05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05" s="41">
        <f>severity_ej[[#This Row],[Severity - Protection]]</f>
        <v>2</v>
      </c>
    </row>
    <row r="106" spans="1:13" x14ac:dyDescent="0.2">
      <c r="A106" s="31" t="s">
        <v>238</v>
      </c>
      <c r="B106" s="31" t="s">
        <v>239</v>
      </c>
      <c r="C106" s="31" t="s">
        <v>247</v>
      </c>
      <c r="D106" s="31" t="s">
        <v>248</v>
      </c>
      <c r="E106" s="31" t="s">
        <v>249</v>
      </c>
      <c r="F106" s="31" t="s">
        <v>248</v>
      </c>
      <c r="G10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0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0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0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0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06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06" s="41">
        <f>severity_ej[[#This Row],[Severity - Protection]]</f>
        <v>2</v>
      </c>
    </row>
    <row r="107" spans="1:13" x14ac:dyDescent="0.2">
      <c r="A107" s="31" t="s">
        <v>238</v>
      </c>
      <c r="B107" s="31" t="s">
        <v>239</v>
      </c>
      <c r="C107" s="31" t="s">
        <v>247</v>
      </c>
      <c r="D107" s="31" t="s">
        <v>248</v>
      </c>
      <c r="E107" s="31" t="s">
        <v>250</v>
      </c>
      <c r="F107" s="31" t="s">
        <v>251</v>
      </c>
      <c r="G10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0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0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0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0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07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07" s="41">
        <f>severity_ej[[#This Row],[Severity - Protection]]</f>
        <v>5</v>
      </c>
    </row>
    <row r="108" spans="1:13" x14ac:dyDescent="0.2">
      <c r="A108" s="31" t="s">
        <v>238</v>
      </c>
      <c r="B108" s="31" t="s">
        <v>239</v>
      </c>
      <c r="C108" s="31" t="s">
        <v>247</v>
      </c>
      <c r="D108" s="31" t="s">
        <v>248</v>
      </c>
      <c r="E108" s="31" t="s">
        <v>252</v>
      </c>
      <c r="F108" s="31" t="s">
        <v>253</v>
      </c>
      <c r="G10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0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0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0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0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08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08" s="41">
        <f>severity_ej[[#This Row],[Severity - Protection]]</f>
        <v>2</v>
      </c>
    </row>
    <row r="109" spans="1:13" x14ac:dyDescent="0.2">
      <c r="A109" s="31" t="s">
        <v>238</v>
      </c>
      <c r="B109" s="31" t="s">
        <v>239</v>
      </c>
      <c r="C109" s="31" t="s">
        <v>247</v>
      </c>
      <c r="D109" s="31" t="s">
        <v>248</v>
      </c>
      <c r="E109" s="31" t="s">
        <v>254</v>
      </c>
      <c r="F109" s="31" t="s">
        <v>255</v>
      </c>
      <c r="G10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0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0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0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0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09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09" s="41">
        <f>severity_ej[[#This Row],[Severity - Protection]]</f>
        <v>2</v>
      </c>
    </row>
    <row r="110" spans="1:13" x14ac:dyDescent="0.2">
      <c r="A110" s="31" t="s">
        <v>238</v>
      </c>
      <c r="B110" s="31" t="s">
        <v>239</v>
      </c>
      <c r="C110" s="31" t="s">
        <v>247</v>
      </c>
      <c r="D110" s="31" t="s">
        <v>248</v>
      </c>
      <c r="E110" s="31" t="s">
        <v>256</v>
      </c>
      <c r="F110" s="31" t="s">
        <v>257</v>
      </c>
      <c r="G11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1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1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1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1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10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10" s="41">
        <f>severity_ej[[#This Row],[Severity - Protection]]</f>
        <v>5</v>
      </c>
    </row>
    <row r="111" spans="1:13" x14ac:dyDescent="0.2">
      <c r="A111" s="31" t="s">
        <v>238</v>
      </c>
      <c r="B111" s="31" t="s">
        <v>239</v>
      </c>
      <c r="C111" s="31" t="s">
        <v>258</v>
      </c>
      <c r="D111" s="31" t="s">
        <v>259</v>
      </c>
      <c r="E111" s="31" t="s">
        <v>260</v>
      </c>
      <c r="F111" s="31" t="s">
        <v>259</v>
      </c>
      <c r="G11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1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1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1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1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1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11" s="41">
        <f>severity_ej[[#This Row],[Severity - Protection]]</f>
        <v>2</v>
      </c>
    </row>
    <row r="112" spans="1:13" x14ac:dyDescent="0.2">
      <c r="A112" s="31" t="s">
        <v>238</v>
      </c>
      <c r="B112" s="31" t="s">
        <v>239</v>
      </c>
      <c r="C112" s="31" t="s">
        <v>258</v>
      </c>
      <c r="D112" s="31" t="s">
        <v>259</v>
      </c>
      <c r="E112" s="31" t="s">
        <v>261</v>
      </c>
      <c r="F112" s="31" t="s">
        <v>262</v>
      </c>
      <c r="G11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1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1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1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1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1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12" s="41">
        <f>severity_ej[[#This Row],[Severity - Protection]]</f>
        <v>2</v>
      </c>
    </row>
    <row r="113" spans="1:13" x14ac:dyDescent="0.2">
      <c r="A113" s="31" t="s">
        <v>238</v>
      </c>
      <c r="B113" s="31" t="s">
        <v>239</v>
      </c>
      <c r="C113" s="31" t="s">
        <v>258</v>
      </c>
      <c r="D113" s="31" t="s">
        <v>259</v>
      </c>
      <c r="E113" s="31" t="s">
        <v>263</v>
      </c>
      <c r="F113" s="31" t="s">
        <v>264</v>
      </c>
      <c r="G11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1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1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1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1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1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13" s="41">
        <f>severity_ej[[#This Row],[Severity - Protection]]</f>
        <v>2</v>
      </c>
    </row>
    <row r="114" spans="1:13" x14ac:dyDescent="0.2">
      <c r="A114" s="31" t="s">
        <v>238</v>
      </c>
      <c r="B114" s="31" t="s">
        <v>239</v>
      </c>
      <c r="C114" s="31" t="s">
        <v>258</v>
      </c>
      <c r="D114" s="31" t="s">
        <v>259</v>
      </c>
      <c r="E114" s="31" t="s">
        <v>265</v>
      </c>
      <c r="F114" s="31" t="s">
        <v>266</v>
      </c>
      <c r="G11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1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1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1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1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1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14" s="41">
        <f>severity_ej[[#This Row],[Severity - Protection]]</f>
        <v>2</v>
      </c>
    </row>
    <row r="115" spans="1:13" x14ac:dyDescent="0.2">
      <c r="A115" s="31" t="s">
        <v>238</v>
      </c>
      <c r="B115" s="31" t="s">
        <v>239</v>
      </c>
      <c r="C115" s="31" t="s">
        <v>258</v>
      </c>
      <c r="D115" s="31" t="s">
        <v>259</v>
      </c>
      <c r="E115" s="31" t="s">
        <v>267</v>
      </c>
      <c r="F115" s="31" t="s">
        <v>268</v>
      </c>
      <c r="G11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1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1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1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1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1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15" s="41">
        <f>severity_ej[[#This Row],[Severity - Protection]]</f>
        <v>2</v>
      </c>
    </row>
    <row r="116" spans="1:13" x14ac:dyDescent="0.2">
      <c r="A116" s="31" t="s">
        <v>238</v>
      </c>
      <c r="B116" s="31" t="s">
        <v>239</v>
      </c>
      <c r="C116" s="31" t="s">
        <v>269</v>
      </c>
      <c r="D116" s="31" t="s">
        <v>270</v>
      </c>
      <c r="E116" s="31" t="s">
        <v>271</v>
      </c>
      <c r="F116" s="31" t="s">
        <v>270</v>
      </c>
      <c r="G11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11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11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11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11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11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16" s="41">
        <f>severity_ej[[#This Row],[Severity - Protection]]</f>
        <v>3</v>
      </c>
    </row>
    <row r="117" spans="1:13" x14ac:dyDescent="0.2">
      <c r="A117" s="31" t="s">
        <v>238</v>
      </c>
      <c r="B117" s="31" t="s">
        <v>239</v>
      </c>
      <c r="C117" s="31" t="s">
        <v>269</v>
      </c>
      <c r="D117" s="31" t="s">
        <v>270</v>
      </c>
      <c r="E117" s="31" t="s">
        <v>272</v>
      </c>
      <c r="F117" s="31" t="s">
        <v>273</v>
      </c>
      <c r="G11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1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1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1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1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17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17" s="41">
        <f>severity_ej[[#This Row],[Severity - Protection]]</f>
        <v>5</v>
      </c>
    </row>
    <row r="118" spans="1:13" x14ac:dyDescent="0.2">
      <c r="A118" s="31" t="s">
        <v>238</v>
      </c>
      <c r="B118" s="31" t="s">
        <v>239</v>
      </c>
      <c r="C118" s="31" t="s">
        <v>269</v>
      </c>
      <c r="D118" s="31" t="s">
        <v>270</v>
      </c>
      <c r="E118" s="31" t="s">
        <v>274</v>
      </c>
      <c r="F118" s="31" t="s">
        <v>275</v>
      </c>
      <c r="G11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11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11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11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11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11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18" s="41">
        <f>severity_ej[[#This Row],[Severity - Protection]]</f>
        <v>3</v>
      </c>
    </row>
    <row r="119" spans="1:13" x14ac:dyDescent="0.2">
      <c r="A119" s="31" t="s">
        <v>238</v>
      </c>
      <c r="B119" s="31" t="s">
        <v>239</v>
      </c>
      <c r="C119" s="31" t="s">
        <v>269</v>
      </c>
      <c r="D119" s="31" t="s">
        <v>270</v>
      </c>
      <c r="E119" s="31" t="s">
        <v>276</v>
      </c>
      <c r="F119" s="31" t="s">
        <v>277</v>
      </c>
      <c r="G11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11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11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11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11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11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19" s="41">
        <f>severity_ej[[#This Row],[Severity - Protection]]</f>
        <v>3</v>
      </c>
    </row>
    <row r="120" spans="1:13" x14ac:dyDescent="0.2">
      <c r="A120" s="31" t="s">
        <v>238</v>
      </c>
      <c r="B120" s="31" t="s">
        <v>239</v>
      </c>
      <c r="C120" s="31" t="s">
        <v>269</v>
      </c>
      <c r="D120" s="31" t="s">
        <v>270</v>
      </c>
      <c r="E120" s="31" t="s">
        <v>278</v>
      </c>
      <c r="F120" s="31" t="s">
        <v>279</v>
      </c>
      <c r="G12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2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2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2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2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2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20" s="41">
        <f>severity_ej[[#This Row],[Severity - Protection]]</f>
        <v>5</v>
      </c>
    </row>
    <row r="121" spans="1:13" x14ac:dyDescent="0.2">
      <c r="A121" s="31" t="s">
        <v>238</v>
      </c>
      <c r="B121" s="31" t="s">
        <v>239</v>
      </c>
      <c r="C121" s="31" t="s">
        <v>280</v>
      </c>
      <c r="D121" s="31" t="s">
        <v>281</v>
      </c>
      <c r="E121" s="31" t="s">
        <v>282</v>
      </c>
      <c r="F121" s="31" t="s">
        <v>281</v>
      </c>
      <c r="G12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2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2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2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2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2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21" s="41">
        <f>severity_ej[[#This Row],[Severity - Protection]]</f>
        <v>2</v>
      </c>
    </row>
    <row r="122" spans="1:13" x14ac:dyDescent="0.2">
      <c r="A122" s="31" t="s">
        <v>238</v>
      </c>
      <c r="B122" s="31" t="s">
        <v>239</v>
      </c>
      <c r="C122" s="31" t="s">
        <v>280</v>
      </c>
      <c r="D122" s="31" t="s">
        <v>281</v>
      </c>
      <c r="E122" s="31" t="s">
        <v>283</v>
      </c>
      <c r="F122" s="31" t="s">
        <v>284</v>
      </c>
      <c r="G12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2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2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2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2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2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22" s="41">
        <f>severity_ej[[#This Row],[Severity - Protection]]</f>
        <v>2</v>
      </c>
    </row>
    <row r="123" spans="1:13" x14ac:dyDescent="0.2">
      <c r="A123" s="31" t="s">
        <v>238</v>
      </c>
      <c r="B123" s="31" t="s">
        <v>239</v>
      </c>
      <c r="C123" s="31" t="s">
        <v>280</v>
      </c>
      <c r="D123" s="31" t="s">
        <v>281</v>
      </c>
      <c r="E123" s="31" t="s">
        <v>285</v>
      </c>
      <c r="F123" s="31" t="s">
        <v>286</v>
      </c>
      <c r="G12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4</v>
      </c>
      <c r="H12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4</v>
      </c>
      <c r="I12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4</v>
      </c>
      <c r="J12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4</v>
      </c>
      <c r="K12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4</v>
      </c>
      <c r="L123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23" s="41">
        <f>severity_ej[[#This Row],[Severity - Protection]]</f>
        <v>4</v>
      </c>
    </row>
    <row r="124" spans="1:13" x14ac:dyDescent="0.2">
      <c r="A124" s="31" t="s">
        <v>287</v>
      </c>
      <c r="B124" s="31" t="s">
        <v>288</v>
      </c>
      <c r="C124" s="31" t="s">
        <v>289</v>
      </c>
      <c r="D124" s="31" t="s">
        <v>288</v>
      </c>
      <c r="E124" s="31" t="s">
        <v>290</v>
      </c>
      <c r="F124" s="31" t="s">
        <v>288</v>
      </c>
      <c r="G12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2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2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2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2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2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24" s="41">
        <f>severity_ej[[#This Row],[Severity - Protection]]</f>
        <v>2</v>
      </c>
    </row>
    <row r="125" spans="1:13" x14ac:dyDescent="0.2">
      <c r="A125" s="31" t="s">
        <v>287</v>
      </c>
      <c r="B125" s="31" t="s">
        <v>288</v>
      </c>
      <c r="C125" s="31" t="s">
        <v>289</v>
      </c>
      <c r="D125" s="31" t="s">
        <v>288</v>
      </c>
      <c r="E125" s="31" t="s">
        <v>291</v>
      </c>
      <c r="F125" s="31" t="s">
        <v>292</v>
      </c>
      <c r="G12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2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2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2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2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2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25" s="41">
        <f>severity_ej[[#This Row],[Severity - Protection]]</f>
        <v>5</v>
      </c>
    </row>
    <row r="126" spans="1:13" x14ac:dyDescent="0.2">
      <c r="A126" s="31" t="s">
        <v>287</v>
      </c>
      <c r="B126" s="31" t="s">
        <v>288</v>
      </c>
      <c r="C126" s="31" t="s">
        <v>289</v>
      </c>
      <c r="D126" s="31" t="s">
        <v>288</v>
      </c>
      <c r="E126" s="31" t="s">
        <v>293</v>
      </c>
      <c r="F126" s="31" t="s">
        <v>294</v>
      </c>
      <c r="G12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2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2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2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2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2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26" s="41">
        <f>severity_ej[[#This Row],[Severity - Protection]]</f>
        <v>2</v>
      </c>
    </row>
    <row r="127" spans="1:13" x14ac:dyDescent="0.2">
      <c r="A127" s="31" t="s">
        <v>287</v>
      </c>
      <c r="B127" s="31" t="s">
        <v>288</v>
      </c>
      <c r="C127" s="31" t="s">
        <v>289</v>
      </c>
      <c r="D127" s="31" t="s">
        <v>288</v>
      </c>
      <c r="E127" s="31" t="s">
        <v>295</v>
      </c>
      <c r="F127" s="31" t="s">
        <v>296</v>
      </c>
      <c r="G12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2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2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2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2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2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27" s="41">
        <f>severity_ej[[#This Row],[Severity - Protection]]</f>
        <v>5</v>
      </c>
    </row>
    <row r="128" spans="1:13" x14ac:dyDescent="0.2">
      <c r="A128" s="31" t="s">
        <v>287</v>
      </c>
      <c r="B128" s="31" t="s">
        <v>288</v>
      </c>
      <c r="C128" s="31" t="s">
        <v>289</v>
      </c>
      <c r="D128" s="31" t="s">
        <v>288</v>
      </c>
      <c r="E128" s="31" t="s">
        <v>297</v>
      </c>
      <c r="F128" s="31" t="s">
        <v>298</v>
      </c>
      <c r="G12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2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2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2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2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2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28" s="41">
        <f>severity_ej[[#This Row],[Severity - Protection]]</f>
        <v>2</v>
      </c>
    </row>
    <row r="129" spans="1:13" x14ac:dyDescent="0.2">
      <c r="A129" s="31" t="s">
        <v>287</v>
      </c>
      <c r="B129" s="31" t="s">
        <v>288</v>
      </c>
      <c r="C129" s="31" t="s">
        <v>289</v>
      </c>
      <c r="D129" s="31" t="s">
        <v>288</v>
      </c>
      <c r="E129" s="31" t="s">
        <v>299</v>
      </c>
      <c r="F129" s="31" t="s">
        <v>300</v>
      </c>
      <c r="G12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12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12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12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12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12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29" s="41">
        <f>severity_ej[[#This Row],[Severity - Protection]]</f>
        <v>3</v>
      </c>
    </row>
    <row r="130" spans="1:13" x14ac:dyDescent="0.2">
      <c r="A130" s="31" t="s">
        <v>287</v>
      </c>
      <c r="B130" s="31" t="s">
        <v>288</v>
      </c>
      <c r="C130" s="31" t="s">
        <v>289</v>
      </c>
      <c r="D130" s="31" t="s">
        <v>288</v>
      </c>
      <c r="E130" s="31" t="s">
        <v>301</v>
      </c>
      <c r="F130" s="31" t="s">
        <v>302</v>
      </c>
      <c r="G13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3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3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3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3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3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30" s="41">
        <f>severity_ej[[#This Row],[Severity - Protection]]</f>
        <v>2</v>
      </c>
    </row>
    <row r="131" spans="1:13" x14ac:dyDescent="0.2">
      <c r="A131" s="31" t="s">
        <v>287</v>
      </c>
      <c r="B131" s="31" t="s">
        <v>288</v>
      </c>
      <c r="C131" s="31" t="s">
        <v>303</v>
      </c>
      <c r="D131" s="31" t="s">
        <v>304</v>
      </c>
      <c r="E131" s="31" t="s">
        <v>305</v>
      </c>
      <c r="F131" s="31" t="s">
        <v>304</v>
      </c>
      <c r="G13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3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3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3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3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3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31" s="41">
        <f>severity_ej[[#This Row],[Severity - Protection]]</f>
        <v>2</v>
      </c>
    </row>
    <row r="132" spans="1:13" x14ac:dyDescent="0.2">
      <c r="A132" s="31" t="s">
        <v>287</v>
      </c>
      <c r="B132" s="31" t="s">
        <v>288</v>
      </c>
      <c r="C132" s="31" t="s">
        <v>303</v>
      </c>
      <c r="D132" s="31" t="s">
        <v>304</v>
      </c>
      <c r="E132" s="31" t="s">
        <v>306</v>
      </c>
      <c r="F132" s="31" t="s">
        <v>307</v>
      </c>
      <c r="G13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3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3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3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3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3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32" s="41">
        <f>severity_ej[[#This Row],[Severity - Protection]]</f>
        <v>2</v>
      </c>
    </row>
    <row r="133" spans="1:13" x14ac:dyDescent="0.2">
      <c r="A133" s="31" t="s">
        <v>287</v>
      </c>
      <c r="B133" s="31" t="s">
        <v>288</v>
      </c>
      <c r="C133" s="31" t="s">
        <v>303</v>
      </c>
      <c r="D133" s="31" t="s">
        <v>304</v>
      </c>
      <c r="E133" s="31" t="s">
        <v>308</v>
      </c>
      <c r="F133" s="31" t="s">
        <v>309</v>
      </c>
      <c r="G13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3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3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3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3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3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33" s="41">
        <f>severity_ej[[#This Row],[Severity - Protection]]</f>
        <v>2</v>
      </c>
    </row>
    <row r="134" spans="1:13" x14ac:dyDescent="0.2">
      <c r="A134" s="31" t="s">
        <v>287</v>
      </c>
      <c r="B134" s="31" t="s">
        <v>288</v>
      </c>
      <c r="C134" s="31" t="s">
        <v>303</v>
      </c>
      <c r="D134" s="31" t="s">
        <v>304</v>
      </c>
      <c r="E134" s="31" t="s">
        <v>310</v>
      </c>
      <c r="F134" s="31" t="s">
        <v>311</v>
      </c>
      <c r="G13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3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3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3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3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3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34" s="41">
        <f>severity_ej[[#This Row],[Severity - Protection]]</f>
        <v>2</v>
      </c>
    </row>
    <row r="135" spans="1:13" x14ac:dyDescent="0.2">
      <c r="A135" s="31" t="s">
        <v>287</v>
      </c>
      <c r="B135" s="31" t="s">
        <v>288</v>
      </c>
      <c r="C135" s="31" t="s">
        <v>303</v>
      </c>
      <c r="D135" s="31" t="s">
        <v>304</v>
      </c>
      <c r="E135" s="31" t="s">
        <v>312</v>
      </c>
      <c r="F135" s="31" t="s">
        <v>313</v>
      </c>
      <c r="G13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3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3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3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3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3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35" s="41">
        <f>severity_ej[[#This Row],[Severity - Protection]]</f>
        <v>2</v>
      </c>
    </row>
    <row r="136" spans="1:13" x14ac:dyDescent="0.2">
      <c r="A136" s="31" t="s">
        <v>287</v>
      </c>
      <c r="B136" s="31" t="s">
        <v>288</v>
      </c>
      <c r="C136" s="31" t="s">
        <v>303</v>
      </c>
      <c r="D136" s="31" t="s">
        <v>304</v>
      </c>
      <c r="E136" s="31" t="s">
        <v>314</v>
      </c>
      <c r="F136" s="31" t="s">
        <v>315</v>
      </c>
      <c r="G13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3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3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3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3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3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36" s="41">
        <f>severity_ej[[#This Row],[Severity - Protection]]</f>
        <v>2</v>
      </c>
    </row>
    <row r="137" spans="1:13" x14ac:dyDescent="0.2">
      <c r="A137" s="31" t="s">
        <v>287</v>
      </c>
      <c r="B137" s="31" t="s">
        <v>288</v>
      </c>
      <c r="C137" s="31" t="s">
        <v>316</v>
      </c>
      <c r="D137" s="31" t="s">
        <v>317</v>
      </c>
      <c r="E137" s="31" t="s">
        <v>318</v>
      </c>
      <c r="F137" s="31" t="s">
        <v>317</v>
      </c>
      <c r="G13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3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3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3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3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3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37" s="41">
        <f>severity_ej[[#This Row],[Severity - Protection]]</f>
        <v>2</v>
      </c>
    </row>
    <row r="138" spans="1:13" x14ac:dyDescent="0.2">
      <c r="A138" s="31" t="s">
        <v>287</v>
      </c>
      <c r="B138" s="31" t="s">
        <v>288</v>
      </c>
      <c r="C138" s="31" t="s">
        <v>316</v>
      </c>
      <c r="D138" s="31" t="s">
        <v>317</v>
      </c>
      <c r="E138" s="31" t="s">
        <v>319</v>
      </c>
      <c r="F138" s="31" t="s">
        <v>320</v>
      </c>
      <c r="G13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13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13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13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13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13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38" s="41">
        <f>severity_ej[[#This Row],[Severity - Protection]]</f>
        <v>3</v>
      </c>
    </row>
    <row r="139" spans="1:13" x14ac:dyDescent="0.2">
      <c r="A139" s="31" t="s">
        <v>287</v>
      </c>
      <c r="B139" s="31" t="s">
        <v>288</v>
      </c>
      <c r="C139" s="31" t="s">
        <v>316</v>
      </c>
      <c r="D139" s="31" t="s">
        <v>317</v>
      </c>
      <c r="E139" s="31" t="s">
        <v>321</v>
      </c>
      <c r="F139" s="31" t="s">
        <v>322</v>
      </c>
      <c r="G13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3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3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3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3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3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39" s="41">
        <f>severity_ej[[#This Row],[Severity - Protection]]</f>
        <v>2</v>
      </c>
    </row>
    <row r="140" spans="1:13" x14ac:dyDescent="0.2">
      <c r="A140" s="31" t="s">
        <v>287</v>
      </c>
      <c r="B140" s="31" t="s">
        <v>288</v>
      </c>
      <c r="C140" s="31" t="s">
        <v>316</v>
      </c>
      <c r="D140" s="31" t="s">
        <v>317</v>
      </c>
      <c r="E140" s="31" t="s">
        <v>323</v>
      </c>
      <c r="F140" s="31" t="s">
        <v>324</v>
      </c>
      <c r="G14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4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4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4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4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4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40" s="41">
        <f>severity_ej[[#This Row],[Severity - Protection]]</f>
        <v>2</v>
      </c>
    </row>
    <row r="141" spans="1:13" x14ac:dyDescent="0.2">
      <c r="A141" s="31" t="s">
        <v>287</v>
      </c>
      <c r="B141" s="31" t="s">
        <v>288</v>
      </c>
      <c r="C141" s="31" t="s">
        <v>316</v>
      </c>
      <c r="D141" s="31" t="s">
        <v>317</v>
      </c>
      <c r="E141" s="31" t="s">
        <v>325</v>
      </c>
      <c r="F141" s="31" t="s">
        <v>326</v>
      </c>
      <c r="G14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4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4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4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4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4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41" s="41">
        <f>severity_ej[[#This Row],[Severity - Protection]]</f>
        <v>2</v>
      </c>
    </row>
    <row r="142" spans="1:13" x14ac:dyDescent="0.2">
      <c r="A142" s="31" t="s">
        <v>287</v>
      </c>
      <c r="B142" s="31" t="s">
        <v>288</v>
      </c>
      <c r="C142" s="31" t="s">
        <v>327</v>
      </c>
      <c r="D142" s="31" t="s">
        <v>328</v>
      </c>
      <c r="E142" s="31" t="s">
        <v>329</v>
      </c>
      <c r="F142" s="31" t="s">
        <v>328</v>
      </c>
      <c r="G14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4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4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4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4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4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42" s="41">
        <f>severity_ej[[#This Row],[Severity - Protection]]</f>
        <v>2</v>
      </c>
    </row>
    <row r="143" spans="1:13" x14ac:dyDescent="0.2">
      <c r="A143" s="31" t="s">
        <v>287</v>
      </c>
      <c r="B143" s="31" t="s">
        <v>288</v>
      </c>
      <c r="C143" s="31" t="s">
        <v>327</v>
      </c>
      <c r="D143" s="31" t="s">
        <v>328</v>
      </c>
      <c r="E143" s="31" t="s">
        <v>330</v>
      </c>
      <c r="F143" s="31" t="s">
        <v>331</v>
      </c>
      <c r="G14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4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4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4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4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4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43" s="41">
        <f>severity_ej[[#This Row],[Severity - Protection]]</f>
        <v>2</v>
      </c>
    </row>
    <row r="144" spans="1:13" x14ac:dyDescent="0.2">
      <c r="A144" s="31" t="s">
        <v>287</v>
      </c>
      <c r="B144" s="31" t="s">
        <v>288</v>
      </c>
      <c r="C144" s="31" t="s">
        <v>327</v>
      </c>
      <c r="D144" s="31" t="s">
        <v>328</v>
      </c>
      <c r="E144" s="31" t="s">
        <v>332</v>
      </c>
      <c r="F144" s="31" t="s">
        <v>333</v>
      </c>
      <c r="G14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14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14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14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14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14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44" s="41">
        <f>severity_ej[[#This Row],[Severity - Protection]]</f>
        <v>3</v>
      </c>
    </row>
    <row r="145" spans="1:13" x14ac:dyDescent="0.2">
      <c r="A145" s="31" t="s">
        <v>287</v>
      </c>
      <c r="B145" s="31" t="s">
        <v>288</v>
      </c>
      <c r="C145" s="31" t="s">
        <v>327</v>
      </c>
      <c r="D145" s="31" t="s">
        <v>328</v>
      </c>
      <c r="E145" s="31" t="s">
        <v>334</v>
      </c>
      <c r="F145" s="31" t="s">
        <v>335</v>
      </c>
      <c r="G14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4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4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4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4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4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45" s="41">
        <f>severity_ej[[#This Row],[Severity - Protection]]</f>
        <v>2</v>
      </c>
    </row>
    <row r="146" spans="1:13" x14ac:dyDescent="0.2">
      <c r="A146" s="31" t="s">
        <v>336</v>
      </c>
      <c r="B146" s="31" t="s">
        <v>337</v>
      </c>
      <c r="C146" s="31" t="s">
        <v>338</v>
      </c>
      <c r="D146" s="31" t="s">
        <v>337</v>
      </c>
      <c r="E146" s="31" t="s">
        <v>339</v>
      </c>
      <c r="F146" s="31" t="s">
        <v>337</v>
      </c>
      <c r="G14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4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4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4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4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46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46" s="41">
        <f>severity_ej[[#This Row],[Severity - Protection]]</f>
        <v>2</v>
      </c>
    </row>
    <row r="147" spans="1:13" x14ac:dyDescent="0.2">
      <c r="A147" s="31" t="s">
        <v>336</v>
      </c>
      <c r="B147" s="31" t="s">
        <v>337</v>
      </c>
      <c r="C147" s="31" t="s">
        <v>338</v>
      </c>
      <c r="D147" s="31" t="s">
        <v>337</v>
      </c>
      <c r="E147" s="31" t="s">
        <v>340</v>
      </c>
      <c r="F147" s="31" t="s">
        <v>341</v>
      </c>
      <c r="G14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4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4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4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4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47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47" s="41">
        <f>severity_ej[[#This Row],[Severity - Protection]]</f>
        <v>2</v>
      </c>
    </row>
    <row r="148" spans="1:13" x14ac:dyDescent="0.2">
      <c r="A148" s="31" t="s">
        <v>336</v>
      </c>
      <c r="B148" s="31" t="s">
        <v>337</v>
      </c>
      <c r="C148" s="31" t="s">
        <v>338</v>
      </c>
      <c r="D148" s="31" t="s">
        <v>337</v>
      </c>
      <c r="E148" s="31" t="s">
        <v>342</v>
      </c>
      <c r="F148" s="31" t="s">
        <v>343</v>
      </c>
      <c r="G14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4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4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4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4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48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48" s="41">
        <f>severity_ej[[#This Row],[Severity - Protection]]</f>
        <v>2</v>
      </c>
    </row>
    <row r="149" spans="1:13" x14ac:dyDescent="0.2">
      <c r="A149" s="31" t="s">
        <v>336</v>
      </c>
      <c r="B149" s="31" t="s">
        <v>337</v>
      </c>
      <c r="C149" s="31" t="s">
        <v>338</v>
      </c>
      <c r="D149" s="31" t="s">
        <v>337</v>
      </c>
      <c r="E149" s="31" t="s">
        <v>344</v>
      </c>
      <c r="F149" s="31" t="s">
        <v>345</v>
      </c>
      <c r="G14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14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14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14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14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149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49" s="41">
        <f>severity_ej[[#This Row],[Severity - Protection]]</f>
        <v>3</v>
      </c>
    </row>
    <row r="150" spans="1:13" x14ac:dyDescent="0.2">
      <c r="A150" s="31" t="s">
        <v>336</v>
      </c>
      <c r="B150" s="31" t="s">
        <v>337</v>
      </c>
      <c r="C150" s="31" t="s">
        <v>338</v>
      </c>
      <c r="D150" s="31" t="s">
        <v>337</v>
      </c>
      <c r="E150" s="31" t="s">
        <v>346</v>
      </c>
      <c r="F150" s="31" t="s">
        <v>347</v>
      </c>
      <c r="G15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5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5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5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5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50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50" s="41">
        <f>severity_ej[[#This Row],[Severity - Protection]]</f>
        <v>2</v>
      </c>
    </row>
    <row r="151" spans="1:13" x14ac:dyDescent="0.2">
      <c r="A151" s="31" t="s">
        <v>336</v>
      </c>
      <c r="B151" s="31" t="s">
        <v>337</v>
      </c>
      <c r="C151" s="31" t="s">
        <v>338</v>
      </c>
      <c r="D151" s="31" t="s">
        <v>337</v>
      </c>
      <c r="E151" s="31" t="s">
        <v>348</v>
      </c>
      <c r="F151" s="31" t="s">
        <v>349</v>
      </c>
      <c r="G15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5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5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5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5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51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51" s="41">
        <f>severity_ej[[#This Row],[Severity - Protection]]</f>
        <v>2</v>
      </c>
    </row>
    <row r="152" spans="1:13" x14ac:dyDescent="0.2">
      <c r="A152" s="31" t="s">
        <v>336</v>
      </c>
      <c r="B152" s="31" t="s">
        <v>337</v>
      </c>
      <c r="C152" s="31" t="s">
        <v>338</v>
      </c>
      <c r="D152" s="31" t="s">
        <v>337</v>
      </c>
      <c r="E152" s="31" t="s">
        <v>350</v>
      </c>
      <c r="F152" s="31" t="s">
        <v>351</v>
      </c>
      <c r="G15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5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5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5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5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52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52" s="41">
        <f>severity_ej[[#This Row],[Severity - Protection]]</f>
        <v>2</v>
      </c>
    </row>
    <row r="153" spans="1:13" x14ac:dyDescent="0.2">
      <c r="A153" s="31" t="s">
        <v>336</v>
      </c>
      <c r="B153" s="31" t="s">
        <v>337</v>
      </c>
      <c r="C153" s="31" t="s">
        <v>352</v>
      </c>
      <c r="D153" s="31" t="s">
        <v>353</v>
      </c>
      <c r="E153" s="31" t="s">
        <v>354</v>
      </c>
      <c r="F153" s="31" t="s">
        <v>355</v>
      </c>
      <c r="G15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15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15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15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15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153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53" s="41">
        <f>severity_ej[[#This Row],[Severity - Protection]]</f>
        <v>3</v>
      </c>
    </row>
    <row r="154" spans="1:13" x14ac:dyDescent="0.2">
      <c r="A154" s="31" t="s">
        <v>336</v>
      </c>
      <c r="B154" s="31" t="s">
        <v>337</v>
      </c>
      <c r="C154" s="31" t="s">
        <v>352</v>
      </c>
      <c r="D154" s="31" t="s">
        <v>353</v>
      </c>
      <c r="E154" s="31" t="s">
        <v>356</v>
      </c>
      <c r="F154" s="31" t="s">
        <v>357</v>
      </c>
      <c r="G15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5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5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5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5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54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54" s="41">
        <f>severity_ej[[#This Row],[Severity - Protection]]</f>
        <v>5</v>
      </c>
    </row>
    <row r="155" spans="1:13" x14ac:dyDescent="0.2">
      <c r="A155" s="31" t="s">
        <v>336</v>
      </c>
      <c r="B155" s="31" t="s">
        <v>337</v>
      </c>
      <c r="C155" s="31" t="s">
        <v>352</v>
      </c>
      <c r="D155" s="31" t="s">
        <v>353</v>
      </c>
      <c r="E155" s="31" t="s">
        <v>358</v>
      </c>
      <c r="F155" s="31" t="s">
        <v>359</v>
      </c>
      <c r="G15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5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5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5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5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55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55" s="41">
        <f>severity_ej[[#This Row],[Severity - Protection]]</f>
        <v>2</v>
      </c>
    </row>
    <row r="156" spans="1:13" x14ac:dyDescent="0.2">
      <c r="A156" s="31" t="s">
        <v>336</v>
      </c>
      <c r="B156" s="31" t="s">
        <v>337</v>
      </c>
      <c r="C156" s="31" t="s">
        <v>352</v>
      </c>
      <c r="D156" s="31" t="s">
        <v>353</v>
      </c>
      <c r="E156" s="31" t="s">
        <v>360</v>
      </c>
      <c r="F156" s="31" t="s">
        <v>361</v>
      </c>
      <c r="G15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5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5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5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5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56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56" s="41">
        <f>severity_ej[[#This Row],[Severity - Protection]]</f>
        <v>2</v>
      </c>
    </row>
    <row r="157" spans="1:13" x14ac:dyDescent="0.2">
      <c r="A157" s="31" t="s">
        <v>336</v>
      </c>
      <c r="B157" s="31" t="s">
        <v>337</v>
      </c>
      <c r="C157" s="31" t="s">
        <v>352</v>
      </c>
      <c r="D157" s="31" t="s">
        <v>353</v>
      </c>
      <c r="E157" s="31" t="s">
        <v>362</v>
      </c>
      <c r="F157" s="31" t="s">
        <v>363</v>
      </c>
      <c r="G15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5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5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5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5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57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57" s="41">
        <f>severity_ej[[#This Row],[Severity - Protection]]</f>
        <v>2</v>
      </c>
    </row>
    <row r="158" spans="1:13" x14ac:dyDescent="0.2">
      <c r="A158" s="31" t="s">
        <v>336</v>
      </c>
      <c r="B158" s="31" t="s">
        <v>337</v>
      </c>
      <c r="C158" s="31" t="s">
        <v>352</v>
      </c>
      <c r="D158" s="31" t="s">
        <v>353</v>
      </c>
      <c r="E158" s="31" t="s">
        <v>364</v>
      </c>
      <c r="F158" s="31" t="s">
        <v>365</v>
      </c>
      <c r="G15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5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5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5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5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58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58" s="41">
        <f>severity_ej[[#This Row],[Severity - Protection]]</f>
        <v>5</v>
      </c>
    </row>
    <row r="159" spans="1:13" x14ac:dyDescent="0.2">
      <c r="A159" s="31" t="s">
        <v>336</v>
      </c>
      <c r="B159" s="31" t="s">
        <v>337</v>
      </c>
      <c r="C159" s="31" t="s">
        <v>366</v>
      </c>
      <c r="D159" s="31" t="s">
        <v>367</v>
      </c>
      <c r="E159" s="31" t="s">
        <v>368</v>
      </c>
      <c r="F159" s="31" t="s">
        <v>367</v>
      </c>
      <c r="G15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5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5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5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5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59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59" s="41">
        <f>severity_ej[[#This Row],[Severity - Protection]]</f>
        <v>2</v>
      </c>
    </row>
    <row r="160" spans="1:13" x14ac:dyDescent="0.2">
      <c r="A160" s="31" t="s">
        <v>336</v>
      </c>
      <c r="B160" s="31" t="s">
        <v>337</v>
      </c>
      <c r="C160" s="31" t="s">
        <v>366</v>
      </c>
      <c r="D160" s="31" t="s">
        <v>367</v>
      </c>
      <c r="E160" s="31" t="s">
        <v>369</v>
      </c>
      <c r="F160" s="31" t="s">
        <v>370</v>
      </c>
      <c r="G16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16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16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16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16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160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60" s="41">
        <f>severity_ej[[#This Row],[Severity - Protection]]</f>
        <v>3</v>
      </c>
    </row>
    <row r="161" spans="1:13" x14ac:dyDescent="0.2">
      <c r="A161" s="31" t="s">
        <v>336</v>
      </c>
      <c r="B161" s="31" t="s">
        <v>337</v>
      </c>
      <c r="C161" s="31" t="s">
        <v>366</v>
      </c>
      <c r="D161" s="31" t="s">
        <v>367</v>
      </c>
      <c r="E161" s="31" t="s">
        <v>371</v>
      </c>
      <c r="F161" s="31" t="s">
        <v>372</v>
      </c>
      <c r="G16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6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6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6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6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61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61" s="41">
        <f>severity_ej[[#This Row],[Severity - Protection]]</f>
        <v>2</v>
      </c>
    </row>
    <row r="162" spans="1:13" x14ac:dyDescent="0.2">
      <c r="A162" s="31" t="s">
        <v>336</v>
      </c>
      <c r="B162" s="31" t="s">
        <v>337</v>
      </c>
      <c r="C162" s="31" t="s">
        <v>366</v>
      </c>
      <c r="D162" s="31" t="s">
        <v>367</v>
      </c>
      <c r="E162" s="31" t="s">
        <v>373</v>
      </c>
      <c r="F162" s="31" t="s">
        <v>374</v>
      </c>
      <c r="G16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6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6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6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6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62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62" s="41">
        <f>severity_ej[[#This Row],[Severity - Protection]]</f>
        <v>2</v>
      </c>
    </row>
    <row r="163" spans="1:13" x14ac:dyDescent="0.2">
      <c r="A163" s="31" t="s">
        <v>336</v>
      </c>
      <c r="B163" s="31" t="s">
        <v>337</v>
      </c>
      <c r="C163" s="31" t="s">
        <v>366</v>
      </c>
      <c r="D163" s="31" t="s">
        <v>367</v>
      </c>
      <c r="E163" s="31" t="s">
        <v>375</v>
      </c>
      <c r="F163" s="31" t="s">
        <v>376</v>
      </c>
      <c r="G16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6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6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6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6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63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63" s="41">
        <f>severity_ej[[#This Row],[Severity - Protection]]</f>
        <v>2</v>
      </c>
    </row>
    <row r="164" spans="1:13" x14ac:dyDescent="0.2">
      <c r="A164" s="31" t="s">
        <v>336</v>
      </c>
      <c r="B164" s="31" t="s">
        <v>337</v>
      </c>
      <c r="C164" s="31" t="s">
        <v>366</v>
      </c>
      <c r="D164" s="31" t="s">
        <v>367</v>
      </c>
      <c r="E164" s="31" t="s">
        <v>377</v>
      </c>
      <c r="F164" s="31" t="s">
        <v>378</v>
      </c>
      <c r="G16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6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6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6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6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64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64" s="41">
        <f>severity_ej[[#This Row],[Severity - Protection]]</f>
        <v>2</v>
      </c>
    </row>
    <row r="165" spans="1:13" x14ac:dyDescent="0.2">
      <c r="A165" s="31" t="s">
        <v>336</v>
      </c>
      <c r="B165" s="31" t="s">
        <v>337</v>
      </c>
      <c r="C165" s="31" t="s">
        <v>379</v>
      </c>
      <c r="D165" s="31" t="s">
        <v>380</v>
      </c>
      <c r="E165" s="31" t="s">
        <v>381</v>
      </c>
      <c r="F165" s="31" t="s">
        <v>380</v>
      </c>
      <c r="G16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6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6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6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6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65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65" s="41">
        <f>severity_ej[[#This Row],[Severity - Protection]]</f>
        <v>2</v>
      </c>
    </row>
    <row r="166" spans="1:13" x14ac:dyDescent="0.2">
      <c r="A166" s="31" t="s">
        <v>336</v>
      </c>
      <c r="B166" s="31" t="s">
        <v>337</v>
      </c>
      <c r="C166" s="31" t="s">
        <v>379</v>
      </c>
      <c r="D166" s="31" t="s">
        <v>380</v>
      </c>
      <c r="E166" s="31" t="s">
        <v>382</v>
      </c>
      <c r="F166" s="31" t="s">
        <v>383</v>
      </c>
      <c r="G16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6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6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6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6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66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66" s="41">
        <f>severity_ej[[#This Row],[Severity - Protection]]</f>
        <v>2</v>
      </c>
    </row>
    <row r="167" spans="1:13" x14ac:dyDescent="0.2">
      <c r="A167" s="31" t="s">
        <v>336</v>
      </c>
      <c r="B167" s="31" t="s">
        <v>337</v>
      </c>
      <c r="C167" s="31" t="s">
        <v>379</v>
      </c>
      <c r="D167" s="31" t="s">
        <v>380</v>
      </c>
      <c r="E167" s="31" t="s">
        <v>384</v>
      </c>
      <c r="F167" s="31" t="s">
        <v>385</v>
      </c>
      <c r="G16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6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6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6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6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67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67" s="41">
        <f>severity_ej[[#This Row],[Severity - Protection]]</f>
        <v>2</v>
      </c>
    </row>
    <row r="168" spans="1:13" x14ac:dyDescent="0.2">
      <c r="A168" s="31" t="s">
        <v>336</v>
      </c>
      <c r="B168" s="31" t="s">
        <v>337</v>
      </c>
      <c r="C168" s="31" t="s">
        <v>379</v>
      </c>
      <c r="D168" s="31" t="s">
        <v>380</v>
      </c>
      <c r="E168" s="31" t="s">
        <v>386</v>
      </c>
      <c r="F168" s="31" t="s">
        <v>387</v>
      </c>
      <c r="G16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6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6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6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6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68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68" s="41">
        <f>severity_ej[[#This Row],[Severity - Protection]]</f>
        <v>2</v>
      </c>
    </row>
    <row r="169" spans="1:13" x14ac:dyDescent="0.2">
      <c r="A169" s="31" t="s">
        <v>336</v>
      </c>
      <c r="B169" s="31" t="s">
        <v>337</v>
      </c>
      <c r="C169" s="31" t="s">
        <v>388</v>
      </c>
      <c r="D169" s="31" t="s">
        <v>389</v>
      </c>
      <c r="E169" s="31" t="s">
        <v>390</v>
      </c>
      <c r="F169" s="31" t="s">
        <v>389</v>
      </c>
      <c r="G16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16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16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16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16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169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69" s="41">
        <f>severity_ej[[#This Row],[Severity - Protection]]</f>
        <v>3</v>
      </c>
    </row>
    <row r="170" spans="1:13" x14ac:dyDescent="0.2">
      <c r="A170" s="31" t="s">
        <v>336</v>
      </c>
      <c r="B170" s="31" t="s">
        <v>337</v>
      </c>
      <c r="C170" s="31" t="s">
        <v>388</v>
      </c>
      <c r="D170" s="31" t="s">
        <v>389</v>
      </c>
      <c r="E170" s="31" t="s">
        <v>391</v>
      </c>
      <c r="F170" s="31" t="s">
        <v>392</v>
      </c>
      <c r="G17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7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7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7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7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70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70" s="41">
        <f>severity_ej[[#This Row],[Severity - Protection]]</f>
        <v>2</v>
      </c>
    </row>
    <row r="171" spans="1:13" x14ac:dyDescent="0.2">
      <c r="A171" s="31" t="s">
        <v>336</v>
      </c>
      <c r="B171" s="31" t="s">
        <v>337</v>
      </c>
      <c r="C171" s="31" t="s">
        <v>388</v>
      </c>
      <c r="D171" s="31" t="s">
        <v>389</v>
      </c>
      <c r="E171" s="31" t="s">
        <v>393</v>
      </c>
      <c r="F171" s="31" t="s">
        <v>394</v>
      </c>
      <c r="G17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7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7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7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7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71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71" s="41">
        <f>severity_ej[[#This Row],[Severity - Protection]]</f>
        <v>2</v>
      </c>
    </row>
    <row r="172" spans="1:13" x14ac:dyDescent="0.2">
      <c r="A172" s="31" t="s">
        <v>395</v>
      </c>
      <c r="B172" s="31" t="s">
        <v>396</v>
      </c>
      <c r="C172" s="31" t="s">
        <v>397</v>
      </c>
      <c r="D172" s="31" t="s">
        <v>396</v>
      </c>
      <c r="E172" s="31" t="s">
        <v>398</v>
      </c>
      <c r="F172" s="31" t="s">
        <v>396</v>
      </c>
      <c r="G17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7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7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7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7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7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72" s="41">
        <f>severity_ej[[#This Row],[Severity - Protection]]</f>
        <v>5</v>
      </c>
    </row>
    <row r="173" spans="1:13" x14ac:dyDescent="0.2">
      <c r="A173" s="31" t="s">
        <v>395</v>
      </c>
      <c r="B173" s="31" t="s">
        <v>396</v>
      </c>
      <c r="C173" s="31" t="s">
        <v>397</v>
      </c>
      <c r="D173" s="31" t="s">
        <v>396</v>
      </c>
      <c r="E173" s="31" t="s">
        <v>399</v>
      </c>
      <c r="F173" s="31" t="s">
        <v>400</v>
      </c>
      <c r="G17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7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7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7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7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7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73" s="41">
        <f>severity_ej[[#This Row],[Severity - Protection]]</f>
        <v>5</v>
      </c>
    </row>
    <row r="174" spans="1:13" x14ac:dyDescent="0.2">
      <c r="A174" s="31" t="s">
        <v>395</v>
      </c>
      <c r="B174" s="31" t="s">
        <v>396</v>
      </c>
      <c r="C174" s="31" t="s">
        <v>397</v>
      </c>
      <c r="D174" s="31" t="s">
        <v>396</v>
      </c>
      <c r="E174" s="31" t="s">
        <v>401</v>
      </c>
      <c r="F174" s="31" t="s">
        <v>402</v>
      </c>
      <c r="G17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7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7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7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7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7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74" s="41">
        <f>severity_ej[[#This Row],[Severity - Protection]]</f>
        <v>5</v>
      </c>
    </row>
    <row r="175" spans="1:13" x14ac:dyDescent="0.2">
      <c r="A175" s="31" t="s">
        <v>395</v>
      </c>
      <c r="B175" s="31" t="s">
        <v>396</v>
      </c>
      <c r="C175" s="31" t="s">
        <v>397</v>
      </c>
      <c r="D175" s="31" t="s">
        <v>396</v>
      </c>
      <c r="E175" s="31" t="s">
        <v>403</v>
      </c>
      <c r="F175" s="31" t="s">
        <v>404</v>
      </c>
      <c r="G17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7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7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7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7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7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75" s="41">
        <f>severity_ej[[#This Row],[Severity - Protection]]</f>
        <v>5</v>
      </c>
    </row>
    <row r="176" spans="1:13" x14ac:dyDescent="0.2">
      <c r="A176" s="31" t="s">
        <v>395</v>
      </c>
      <c r="B176" s="31" t="s">
        <v>396</v>
      </c>
      <c r="C176" s="31" t="s">
        <v>397</v>
      </c>
      <c r="D176" s="31" t="s">
        <v>396</v>
      </c>
      <c r="E176" s="31" t="s">
        <v>405</v>
      </c>
      <c r="F176" s="31" t="s">
        <v>406</v>
      </c>
      <c r="G17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7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7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7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7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7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76" s="41">
        <f>severity_ej[[#This Row],[Severity - Protection]]</f>
        <v>5</v>
      </c>
    </row>
    <row r="177" spans="1:13" x14ac:dyDescent="0.2">
      <c r="A177" s="31" t="s">
        <v>395</v>
      </c>
      <c r="B177" s="31" t="s">
        <v>396</v>
      </c>
      <c r="C177" s="31" t="s">
        <v>397</v>
      </c>
      <c r="D177" s="31" t="s">
        <v>396</v>
      </c>
      <c r="E177" s="31" t="s">
        <v>407</v>
      </c>
      <c r="F177" s="31" t="s">
        <v>408</v>
      </c>
      <c r="G17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7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7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7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7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7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77" s="41">
        <f>severity_ej[[#This Row],[Severity - Protection]]</f>
        <v>5</v>
      </c>
    </row>
    <row r="178" spans="1:13" x14ac:dyDescent="0.2">
      <c r="A178" s="31" t="s">
        <v>395</v>
      </c>
      <c r="B178" s="31" t="s">
        <v>396</v>
      </c>
      <c r="C178" s="31" t="s">
        <v>397</v>
      </c>
      <c r="D178" s="31" t="s">
        <v>396</v>
      </c>
      <c r="E178" s="31" t="s">
        <v>409</v>
      </c>
      <c r="F178" s="31" t="s">
        <v>410</v>
      </c>
      <c r="G17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7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7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7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7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7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78" s="41">
        <f>severity_ej[[#This Row],[Severity - Protection]]</f>
        <v>5</v>
      </c>
    </row>
    <row r="179" spans="1:13" x14ac:dyDescent="0.2">
      <c r="A179" s="31" t="s">
        <v>395</v>
      </c>
      <c r="B179" s="31" t="s">
        <v>396</v>
      </c>
      <c r="C179" s="31" t="s">
        <v>411</v>
      </c>
      <c r="D179" s="31" t="s">
        <v>412</v>
      </c>
      <c r="E179" s="31" t="s">
        <v>413</v>
      </c>
      <c r="F179" s="31" t="s">
        <v>412</v>
      </c>
      <c r="G17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7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7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7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7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7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79" s="41">
        <f>severity_ej[[#This Row],[Severity - Protection]]</f>
        <v>2</v>
      </c>
    </row>
    <row r="180" spans="1:13" x14ac:dyDescent="0.2">
      <c r="A180" s="31" t="s">
        <v>395</v>
      </c>
      <c r="B180" s="31" t="s">
        <v>396</v>
      </c>
      <c r="C180" s="31" t="s">
        <v>411</v>
      </c>
      <c r="D180" s="31" t="s">
        <v>412</v>
      </c>
      <c r="E180" s="31" t="s">
        <v>414</v>
      </c>
      <c r="F180" s="31" t="s">
        <v>415</v>
      </c>
      <c r="G18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4</v>
      </c>
      <c r="H18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4</v>
      </c>
      <c r="I18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4</v>
      </c>
      <c r="J18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4</v>
      </c>
      <c r="K18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4</v>
      </c>
      <c r="L18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80" s="41">
        <f>severity_ej[[#This Row],[Severity - Protection]]</f>
        <v>4</v>
      </c>
    </row>
    <row r="181" spans="1:13" x14ac:dyDescent="0.2">
      <c r="A181" s="31" t="s">
        <v>395</v>
      </c>
      <c r="B181" s="31" t="s">
        <v>396</v>
      </c>
      <c r="C181" s="31" t="s">
        <v>411</v>
      </c>
      <c r="D181" s="31" t="s">
        <v>412</v>
      </c>
      <c r="E181" s="31" t="s">
        <v>416</v>
      </c>
      <c r="F181" s="31" t="s">
        <v>417</v>
      </c>
      <c r="G18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8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8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8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8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8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81" s="41">
        <f>severity_ej[[#This Row],[Severity - Protection]]</f>
        <v>2</v>
      </c>
    </row>
    <row r="182" spans="1:13" x14ac:dyDescent="0.2">
      <c r="A182" s="31" t="s">
        <v>395</v>
      </c>
      <c r="B182" s="31" t="s">
        <v>396</v>
      </c>
      <c r="C182" s="31" t="s">
        <v>411</v>
      </c>
      <c r="D182" s="31" t="s">
        <v>412</v>
      </c>
      <c r="E182" s="31" t="s">
        <v>418</v>
      </c>
      <c r="F182" s="31" t="s">
        <v>419</v>
      </c>
      <c r="G18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8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8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8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8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8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82" s="41">
        <f>severity_ej[[#This Row],[Severity - Protection]]</f>
        <v>2</v>
      </c>
    </row>
    <row r="183" spans="1:13" x14ac:dyDescent="0.2">
      <c r="A183" s="31" t="s">
        <v>395</v>
      </c>
      <c r="B183" s="31" t="s">
        <v>396</v>
      </c>
      <c r="C183" s="31" t="s">
        <v>420</v>
      </c>
      <c r="D183" s="31" t="s">
        <v>421</v>
      </c>
      <c r="E183" s="31" t="s">
        <v>422</v>
      </c>
      <c r="F183" s="31" t="s">
        <v>421</v>
      </c>
      <c r="G18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8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8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8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8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8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83" s="41">
        <f>severity_ej[[#This Row],[Severity - Protection]]</f>
        <v>2</v>
      </c>
    </row>
    <row r="184" spans="1:13" x14ac:dyDescent="0.2">
      <c r="A184" s="31" t="s">
        <v>395</v>
      </c>
      <c r="B184" s="31" t="s">
        <v>396</v>
      </c>
      <c r="C184" s="31" t="s">
        <v>420</v>
      </c>
      <c r="D184" s="31" t="s">
        <v>421</v>
      </c>
      <c r="E184" s="31" t="s">
        <v>423</v>
      </c>
      <c r="F184" s="31" t="s">
        <v>424</v>
      </c>
      <c r="G18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8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8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8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8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8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84" s="41">
        <f>severity_ej[[#This Row],[Severity - Protection]]</f>
        <v>2</v>
      </c>
    </row>
    <row r="185" spans="1:13" x14ac:dyDescent="0.2">
      <c r="A185" s="31" t="s">
        <v>395</v>
      </c>
      <c r="B185" s="31" t="s">
        <v>396</v>
      </c>
      <c r="C185" s="31" t="s">
        <v>420</v>
      </c>
      <c r="D185" s="31" t="s">
        <v>421</v>
      </c>
      <c r="E185" s="31" t="s">
        <v>425</v>
      </c>
      <c r="F185" s="31" t="s">
        <v>426</v>
      </c>
      <c r="G18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8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8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8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8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8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85" s="41">
        <f>severity_ej[[#This Row],[Severity - Protection]]</f>
        <v>2</v>
      </c>
    </row>
    <row r="186" spans="1:13" x14ac:dyDescent="0.2">
      <c r="A186" s="31" t="s">
        <v>395</v>
      </c>
      <c r="B186" s="31" t="s">
        <v>396</v>
      </c>
      <c r="C186" s="31" t="s">
        <v>427</v>
      </c>
      <c r="D186" s="31" t="s">
        <v>428</v>
      </c>
      <c r="E186" s="31" t="s">
        <v>429</v>
      </c>
      <c r="F186" s="31" t="s">
        <v>428</v>
      </c>
      <c r="G18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8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8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8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8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8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86" s="41">
        <f>severity_ej[[#This Row],[Severity - Protection]]</f>
        <v>5</v>
      </c>
    </row>
    <row r="187" spans="1:13" x14ac:dyDescent="0.2">
      <c r="A187" s="31" t="s">
        <v>395</v>
      </c>
      <c r="B187" s="31" t="s">
        <v>396</v>
      </c>
      <c r="C187" s="31" t="s">
        <v>427</v>
      </c>
      <c r="D187" s="31" t="s">
        <v>428</v>
      </c>
      <c r="E187" s="31" t="s">
        <v>430</v>
      </c>
      <c r="F187" s="31" t="s">
        <v>431</v>
      </c>
      <c r="G18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8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8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8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8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8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87" s="41">
        <f>severity_ej[[#This Row],[Severity - Protection]]</f>
        <v>5</v>
      </c>
    </row>
    <row r="188" spans="1:13" x14ac:dyDescent="0.2">
      <c r="A188" s="31" t="s">
        <v>432</v>
      </c>
      <c r="B188" s="31" t="s">
        <v>433</v>
      </c>
      <c r="C188" s="31" t="s">
        <v>434</v>
      </c>
      <c r="D188" s="31" t="s">
        <v>433</v>
      </c>
      <c r="E188" s="31" t="s">
        <v>435</v>
      </c>
      <c r="F188" s="31" t="s">
        <v>433</v>
      </c>
      <c r="G18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8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8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8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8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88" s="35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88" s="41">
        <f>severity_ej[[#This Row],[Severity - Protection]]</f>
        <v>5</v>
      </c>
    </row>
    <row r="189" spans="1:13" x14ac:dyDescent="0.2">
      <c r="A189" s="31" t="s">
        <v>432</v>
      </c>
      <c r="B189" s="31" t="s">
        <v>433</v>
      </c>
      <c r="C189" s="31" t="s">
        <v>434</v>
      </c>
      <c r="D189" s="31" t="s">
        <v>433</v>
      </c>
      <c r="E189" s="31" t="s">
        <v>436</v>
      </c>
      <c r="F189" s="31" t="s">
        <v>437</v>
      </c>
      <c r="G18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8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8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8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8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89" s="35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89" s="41">
        <f>severity_ej[[#This Row],[Severity - Protection]]</f>
        <v>5</v>
      </c>
    </row>
    <row r="190" spans="1:13" x14ac:dyDescent="0.2">
      <c r="A190" s="31" t="s">
        <v>432</v>
      </c>
      <c r="B190" s="31" t="s">
        <v>433</v>
      </c>
      <c r="C190" s="31" t="s">
        <v>434</v>
      </c>
      <c r="D190" s="31" t="s">
        <v>433</v>
      </c>
      <c r="E190" s="31" t="s">
        <v>438</v>
      </c>
      <c r="F190" s="31" t="s">
        <v>439</v>
      </c>
      <c r="G19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9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9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9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9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90" s="35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90" s="41">
        <f>severity_ej[[#This Row],[Severity - Protection]]</f>
        <v>5</v>
      </c>
    </row>
    <row r="191" spans="1:13" x14ac:dyDescent="0.2">
      <c r="A191" s="31" t="s">
        <v>432</v>
      </c>
      <c r="B191" s="31" t="s">
        <v>433</v>
      </c>
      <c r="C191" s="31" t="s">
        <v>434</v>
      </c>
      <c r="D191" s="31" t="s">
        <v>433</v>
      </c>
      <c r="E191" s="31" t="s">
        <v>440</v>
      </c>
      <c r="F191" s="31" t="s">
        <v>441</v>
      </c>
      <c r="G19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9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9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9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9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91" s="35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91" s="41">
        <f>severity_ej[[#This Row],[Severity - Protection]]</f>
        <v>2</v>
      </c>
    </row>
    <row r="192" spans="1:13" x14ac:dyDescent="0.2">
      <c r="A192" s="31" t="s">
        <v>432</v>
      </c>
      <c r="B192" s="31" t="s">
        <v>433</v>
      </c>
      <c r="C192" s="31" t="s">
        <v>434</v>
      </c>
      <c r="D192" s="31" t="s">
        <v>433</v>
      </c>
      <c r="E192" s="31" t="s">
        <v>442</v>
      </c>
      <c r="F192" s="31" t="s">
        <v>443</v>
      </c>
      <c r="G19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9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9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9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9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92" s="35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92" s="41">
        <f>severity_ej[[#This Row],[Severity - Protection]]</f>
        <v>5</v>
      </c>
    </row>
    <row r="193" spans="1:13" x14ac:dyDescent="0.2">
      <c r="A193" s="31" t="s">
        <v>432</v>
      </c>
      <c r="B193" s="31" t="s">
        <v>433</v>
      </c>
      <c r="C193" s="31" t="s">
        <v>434</v>
      </c>
      <c r="D193" s="31" t="s">
        <v>433</v>
      </c>
      <c r="E193" s="31" t="s">
        <v>444</v>
      </c>
      <c r="F193" s="31" t="s">
        <v>445</v>
      </c>
      <c r="G19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4</v>
      </c>
      <c r="H19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4</v>
      </c>
      <c r="I19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4</v>
      </c>
      <c r="J19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4</v>
      </c>
      <c r="K19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4</v>
      </c>
      <c r="L193" s="35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93" s="41">
        <f>severity_ej[[#This Row],[Severity - Protection]]</f>
        <v>4</v>
      </c>
    </row>
    <row r="194" spans="1:13" x14ac:dyDescent="0.2">
      <c r="A194" s="31" t="s">
        <v>432</v>
      </c>
      <c r="B194" s="31" t="s">
        <v>433</v>
      </c>
      <c r="C194" s="31" t="s">
        <v>434</v>
      </c>
      <c r="D194" s="31" t="s">
        <v>433</v>
      </c>
      <c r="E194" s="31" t="s">
        <v>446</v>
      </c>
      <c r="F194" s="31" t="s">
        <v>447</v>
      </c>
      <c r="G19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9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9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9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9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94" s="35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94" s="41">
        <f>severity_ej[[#This Row],[Severity - Protection]]</f>
        <v>5</v>
      </c>
    </row>
    <row r="195" spans="1:13" x14ac:dyDescent="0.2">
      <c r="A195" s="31" t="s">
        <v>432</v>
      </c>
      <c r="B195" s="31" t="s">
        <v>433</v>
      </c>
      <c r="C195" s="31" t="s">
        <v>448</v>
      </c>
      <c r="D195" s="31" t="s">
        <v>449</v>
      </c>
      <c r="E195" s="31" t="s">
        <v>450</v>
      </c>
      <c r="F195" s="31" t="s">
        <v>449</v>
      </c>
      <c r="G19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9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9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9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9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95" s="35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95" s="41">
        <f>severity_ej[[#This Row],[Severity - Protection]]</f>
        <v>2</v>
      </c>
    </row>
    <row r="196" spans="1:13" x14ac:dyDescent="0.2">
      <c r="A196" s="31" t="s">
        <v>432</v>
      </c>
      <c r="B196" s="31" t="s">
        <v>433</v>
      </c>
      <c r="C196" s="31" t="s">
        <v>448</v>
      </c>
      <c r="D196" s="31" t="s">
        <v>449</v>
      </c>
      <c r="E196" s="31" t="s">
        <v>451</v>
      </c>
      <c r="F196" s="31" t="s">
        <v>452</v>
      </c>
      <c r="G19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9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9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9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9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96" s="35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96" s="41">
        <f>severity_ej[[#This Row],[Severity - Protection]]</f>
        <v>5</v>
      </c>
    </row>
    <row r="197" spans="1:13" x14ac:dyDescent="0.2">
      <c r="A197" s="31" t="s">
        <v>432</v>
      </c>
      <c r="B197" s="31" t="s">
        <v>433</v>
      </c>
      <c r="C197" s="31" t="s">
        <v>448</v>
      </c>
      <c r="D197" s="31" t="s">
        <v>449</v>
      </c>
      <c r="E197" s="31" t="s">
        <v>453</v>
      </c>
      <c r="F197" s="31" t="s">
        <v>454</v>
      </c>
      <c r="G19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19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19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19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19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197" s="35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97" s="41">
        <f>severity_ej[[#This Row],[Severity - Protection]]</f>
        <v>2</v>
      </c>
    </row>
    <row r="198" spans="1:13" x14ac:dyDescent="0.2">
      <c r="A198" s="31" t="s">
        <v>432</v>
      </c>
      <c r="B198" s="31" t="s">
        <v>433</v>
      </c>
      <c r="C198" s="31" t="s">
        <v>448</v>
      </c>
      <c r="D198" s="31" t="s">
        <v>449</v>
      </c>
      <c r="E198" s="31" t="s">
        <v>455</v>
      </c>
      <c r="F198" s="31" t="s">
        <v>456</v>
      </c>
      <c r="G19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19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19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19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19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198" s="35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98" s="41">
        <f>severity_ej[[#This Row],[Severity - Protection]]</f>
        <v>5</v>
      </c>
    </row>
    <row r="199" spans="1:13" x14ac:dyDescent="0.2">
      <c r="A199" s="31" t="s">
        <v>432</v>
      </c>
      <c r="B199" s="31" t="s">
        <v>433</v>
      </c>
      <c r="C199" s="31" t="s">
        <v>457</v>
      </c>
      <c r="D199" s="31" t="s">
        <v>458</v>
      </c>
      <c r="E199" s="31" t="s">
        <v>459</v>
      </c>
      <c r="F199" s="31" t="s">
        <v>458</v>
      </c>
      <c r="G19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19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19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19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19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199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199" s="41">
        <f>severity_ej[[#This Row],[Severity - Protection]]</f>
        <v>3</v>
      </c>
    </row>
    <row r="200" spans="1:13" x14ac:dyDescent="0.2">
      <c r="A200" s="31" t="s">
        <v>432</v>
      </c>
      <c r="B200" s="31" t="s">
        <v>433</v>
      </c>
      <c r="C200" s="31" t="s">
        <v>457</v>
      </c>
      <c r="D200" s="31" t="s">
        <v>458</v>
      </c>
      <c r="E200" s="31" t="s">
        <v>460</v>
      </c>
      <c r="F200" s="31" t="s">
        <v>461</v>
      </c>
      <c r="G20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0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0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0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0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00" s="35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00" s="41">
        <f>severity_ej[[#This Row],[Severity - Protection]]</f>
        <v>5</v>
      </c>
    </row>
    <row r="201" spans="1:13" x14ac:dyDescent="0.2">
      <c r="A201" s="31" t="s">
        <v>432</v>
      </c>
      <c r="B201" s="31" t="s">
        <v>433</v>
      </c>
      <c r="C201" s="31" t="s">
        <v>457</v>
      </c>
      <c r="D201" s="31" t="s">
        <v>458</v>
      </c>
      <c r="E201" s="31" t="s">
        <v>462</v>
      </c>
      <c r="F201" s="31" t="s">
        <v>463</v>
      </c>
      <c r="G20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0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0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0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0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01" s="33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01" s="41">
        <f>severity_ej[[#This Row],[Severity - Protection]]</f>
        <v>2</v>
      </c>
    </row>
    <row r="202" spans="1:13" x14ac:dyDescent="0.2">
      <c r="A202" s="31" t="s">
        <v>464</v>
      </c>
      <c r="B202" s="31" t="s">
        <v>465</v>
      </c>
      <c r="C202" s="31" t="s">
        <v>466</v>
      </c>
      <c r="D202" s="31" t="s">
        <v>465</v>
      </c>
      <c r="E202" s="31" t="s">
        <v>467</v>
      </c>
      <c r="F202" s="31" t="s">
        <v>465</v>
      </c>
      <c r="G20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0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0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0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0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0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02" s="41">
        <f>severity_ej[[#This Row],[Severity - Protection]]</f>
        <v>5</v>
      </c>
    </row>
    <row r="203" spans="1:13" x14ac:dyDescent="0.2">
      <c r="A203" s="31" t="s">
        <v>464</v>
      </c>
      <c r="B203" s="31" t="s">
        <v>465</v>
      </c>
      <c r="C203" s="31" t="s">
        <v>466</v>
      </c>
      <c r="D203" s="31" t="s">
        <v>465</v>
      </c>
      <c r="E203" s="31" t="s">
        <v>468</v>
      </c>
      <c r="F203" s="31" t="s">
        <v>469</v>
      </c>
      <c r="G20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0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0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0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0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0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03" s="41">
        <f>severity_ej[[#This Row],[Severity - Protection]]</f>
        <v>2</v>
      </c>
    </row>
    <row r="204" spans="1:13" x14ac:dyDescent="0.2">
      <c r="A204" s="31" t="s">
        <v>464</v>
      </c>
      <c r="B204" s="31" t="s">
        <v>465</v>
      </c>
      <c r="C204" s="31" t="s">
        <v>466</v>
      </c>
      <c r="D204" s="31" t="s">
        <v>465</v>
      </c>
      <c r="E204" s="31" t="s">
        <v>470</v>
      </c>
      <c r="F204" s="31" t="s">
        <v>471</v>
      </c>
      <c r="G20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0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0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0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0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0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04" s="41">
        <f>severity_ej[[#This Row],[Severity - Protection]]</f>
        <v>2</v>
      </c>
    </row>
    <row r="205" spans="1:13" x14ac:dyDescent="0.2">
      <c r="A205" s="31" t="s">
        <v>464</v>
      </c>
      <c r="B205" s="31" t="s">
        <v>465</v>
      </c>
      <c r="C205" s="31" t="s">
        <v>466</v>
      </c>
      <c r="D205" s="31" t="s">
        <v>465</v>
      </c>
      <c r="E205" s="31" t="s">
        <v>472</v>
      </c>
      <c r="F205" s="31" t="s">
        <v>473</v>
      </c>
      <c r="G20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0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0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0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0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0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05" s="41">
        <f>severity_ej[[#This Row],[Severity - Protection]]</f>
        <v>5</v>
      </c>
    </row>
    <row r="206" spans="1:13" x14ac:dyDescent="0.2">
      <c r="A206" s="31" t="s">
        <v>464</v>
      </c>
      <c r="B206" s="31" t="s">
        <v>465</v>
      </c>
      <c r="C206" s="31" t="s">
        <v>466</v>
      </c>
      <c r="D206" s="31" t="s">
        <v>465</v>
      </c>
      <c r="E206" s="31" t="s">
        <v>474</v>
      </c>
      <c r="F206" s="31" t="s">
        <v>475</v>
      </c>
      <c r="G20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0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0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0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0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0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06" s="41">
        <f>severity_ej[[#This Row],[Severity - Protection]]</f>
        <v>2</v>
      </c>
    </row>
    <row r="207" spans="1:13" x14ac:dyDescent="0.2">
      <c r="A207" s="31" t="s">
        <v>464</v>
      </c>
      <c r="B207" s="31" t="s">
        <v>465</v>
      </c>
      <c r="C207" s="31" t="s">
        <v>466</v>
      </c>
      <c r="D207" s="31" t="s">
        <v>465</v>
      </c>
      <c r="E207" s="31" t="s">
        <v>476</v>
      </c>
      <c r="F207" s="31" t="s">
        <v>477</v>
      </c>
      <c r="G20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0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0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0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0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0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07" s="41">
        <f>severity_ej[[#This Row],[Severity - Protection]]</f>
        <v>2</v>
      </c>
    </row>
    <row r="208" spans="1:13" x14ac:dyDescent="0.2">
      <c r="A208" s="31" t="s">
        <v>464</v>
      </c>
      <c r="B208" s="31" t="s">
        <v>465</v>
      </c>
      <c r="C208" s="31" t="s">
        <v>466</v>
      </c>
      <c r="D208" s="31" t="s">
        <v>465</v>
      </c>
      <c r="E208" s="31" t="s">
        <v>478</v>
      </c>
      <c r="F208" s="31" t="s">
        <v>479</v>
      </c>
      <c r="G20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0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0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0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0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0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08" s="41">
        <f>severity_ej[[#This Row],[Severity - Protection]]</f>
        <v>2</v>
      </c>
    </row>
    <row r="209" spans="1:13" x14ac:dyDescent="0.2">
      <c r="A209" s="31" t="s">
        <v>464</v>
      </c>
      <c r="B209" s="31" t="s">
        <v>465</v>
      </c>
      <c r="C209" s="31" t="s">
        <v>480</v>
      </c>
      <c r="D209" s="31" t="s">
        <v>481</v>
      </c>
      <c r="E209" s="31" t="s">
        <v>482</v>
      </c>
      <c r="F209" s="31" t="s">
        <v>481</v>
      </c>
      <c r="G20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0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0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0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0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0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09" s="41">
        <f>severity_ej[[#This Row],[Severity - Protection]]</f>
        <v>2</v>
      </c>
    </row>
    <row r="210" spans="1:13" x14ac:dyDescent="0.2">
      <c r="A210" s="31" t="s">
        <v>464</v>
      </c>
      <c r="B210" s="31" t="s">
        <v>465</v>
      </c>
      <c r="C210" s="31" t="s">
        <v>480</v>
      </c>
      <c r="D210" s="31" t="s">
        <v>481</v>
      </c>
      <c r="E210" s="31" t="s">
        <v>483</v>
      </c>
      <c r="F210" s="31" t="s">
        <v>484</v>
      </c>
      <c r="G21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1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1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1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1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1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10" s="41">
        <f>severity_ej[[#This Row],[Severity - Protection]]</f>
        <v>2</v>
      </c>
    </row>
    <row r="211" spans="1:13" x14ac:dyDescent="0.2">
      <c r="A211" s="31" t="s">
        <v>464</v>
      </c>
      <c r="B211" s="31" t="s">
        <v>465</v>
      </c>
      <c r="C211" s="31" t="s">
        <v>480</v>
      </c>
      <c r="D211" s="31" t="s">
        <v>481</v>
      </c>
      <c r="E211" s="31" t="s">
        <v>485</v>
      </c>
      <c r="F211" s="31" t="s">
        <v>486</v>
      </c>
      <c r="G21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1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1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1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1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1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11" s="41">
        <f>severity_ej[[#This Row],[Severity - Protection]]</f>
        <v>5</v>
      </c>
    </row>
    <row r="212" spans="1:13" x14ac:dyDescent="0.2">
      <c r="A212" s="31" t="s">
        <v>464</v>
      </c>
      <c r="B212" s="31" t="s">
        <v>465</v>
      </c>
      <c r="C212" s="31" t="s">
        <v>487</v>
      </c>
      <c r="D212" s="31" t="s">
        <v>488</v>
      </c>
      <c r="E212" s="31" t="s">
        <v>489</v>
      </c>
      <c r="F212" s="31" t="s">
        <v>488</v>
      </c>
      <c r="G21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1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1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1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1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1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12" s="41">
        <f>severity_ej[[#This Row],[Severity - Protection]]</f>
        <v>5</v>
      </c>
    </row>
    <row r="213" spans="1:13" x14ac:dyDescent="0.2">
      <c r="A213" s="31" t="s">
        <v>464</v>
      </c>
      <c r="B213" s="31" t="s">
        <v>465</v>
      </c>
      <c r="C213" s="31" t="s">
        <v>487</v>
      </c>
      <c r="D213" s="31" t="s">
        <v>488</v>
      </c>
      <c r="E213" s="31" t="s">
        <v>490</v>
      </c>
      <c r="F213" s="31" t="s">
        <v>491</v>
      </c>
      <c r="G21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1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1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1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1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1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13" s="41">
        <f>severity_ej[[#This Row],[Severity - Protection]]</f>
        <v>2</v>
      </c>
    </row>
    <row r="214" spans="1:13" x14ac:dyDescent="0.2">
      <c r="A214" s="31" t="s">
        <v>464</v>
      </c>
      <c r="B214" s="31" t="s">
        <v>465</v>
      </c>
      <c r="C214" s="31" t="s">
        <v>487</v>
      </c>
      <c r="D214" s="31" t="s">
        <v>488</v>
      </c>
      <c r="E214" s="31" t="s">
        <v>492</v>
      </c>
      <c r="F214" s="31" t="s">
        <v>493</v>
      </c>
      <c r="G21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1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1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1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1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1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14" s="41">
        <f>severity_ej[[#This Row],[Severity - Protection]]</f>
        <v>5</v>
      </c>
    </row>
    <row r="215" spans="1:13" x14ac:dyDescent="0.2">
      <c r="A215" s="31" t="s">
        <v>464</v>
      </c>
      <c r="B215" s="31" t="s">
        <v>465</v>
      </c>
      <c r="C215" s="31" t="s">
        <v>487</v>
      </c>
      <c r="D215" s="31" t="s">
        <v>488</v>
      </c>
      <c r="E215" s="31" t="s">
        <v>494</v>
      </c>
      <c r="F215" s="31" t="s">
        <v>495</v>
      </c>
      <c r="G21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1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1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1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1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1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15" s="41">
        <f>severity_ej[[#This Row],[Severity - Protection]]</f>
        <v>5</v>
      </c>
    </row>
    <row r="216" spans="1:13" x14ac:dyDescent="0.2">
      <c r="A216" s="31" t="s">
        <v>464</v>
      </c>
      <c r="B216" s="31" t="s">
        <v>465</v>
      </c>
      <c r="C216" s="31" t="s">
        <v>487</v>
      </c>
      <c r="D216" s="31" t="s">
        <v>488</v>
      </c>
      <c r="E216" s="31" t="s">
        <v>496</v>
      </c>
      <c r="F216" s="31" t="s">
        <v>497</v>
      </c>
      <c r="G21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1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1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1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1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1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16" s="41">
        <f>severity_ej[[#This Row],[Severity - Protection]]</f>
        <v>5</v>
      </c>
    </row>
    <row r="217" spans="1:13" x14ac:dyDescent="0.2">
      <c r="A217" s="31" t="s">
        <v>464</v>
      </c>
      <c r="B217" s="31" t="s">
        <v>465</v>
      </c>
      <c r="C217" s="31" t="s">
        <v>487</v>
      </c>
      <c r="D217" s="31" t="s">
        <v>488</v>
      </c>
      <c r="E217" s="31" t="s">
        <v>498</v>
      </c>
      <c r="F217" s="31" t="s">
        <v>499</v>
      </c>
      <c r="G21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1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1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1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1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1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17" s="41">
        <f>severity_ej[[#This Row],[Severity - Protection]]</f>
        <v>5</v>
      </c>
    </row>
    <row r="218" spans="1:13" x14ac:dyDescent="0.2">
      <c r="A218" s="31" t="s">
        <v>464</v>
      </c>
      <c r="B218" s="31" t="s">
        <v>465</v>
      </c>
      <c r="C218" s="31" t="s">
        <v>500</v>
      </c>
      <c r="D218" s="31" t="s">
        <v>501</v>
      </c>
      <c r="E218" s="31" t="s">
        <v>502</v>
      </c>
      <c r="F218" s="31" t="s">
        <v>501</v>
      </c>
      <c r="G21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1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1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1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1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1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18" s="41">
        <f>severity_ej[[#This Row],[Severity - Protection]]</f>
        <v>5</v>
      </c>
    </row>
    <row r="219" spans="1:13" x14ac:dyDescent="0.2">
      <c r="A219" s="31" t="s">
        <v>464</v>
      </c>
      <c r="B219" s="31" t="s">
        <v>465</v>
      </c>
      <c r="C219" s="31" t="s">
        <v>500</v>
      </c>
      <c r="D219" s="31" t="s">
        <v>501</v>
      </c>
      <c r="E219" s="31" t="s">
        <v>503</v>
      </c>
      <c r="F219" s="31" t="s">
        <v>504</v>
      </c>
      <c r="G21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1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1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1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1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1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19" s="41">
        <f>severity_ej[[#This Row],[Severity - Protection]]</f>
        <v>5</v>
      </c>
    </row>
    <row r="220" spans="1:13" x14ac:dyDescent="0.2">
      <c r="A220" s="31" t="s">
        <v>464</v>
      </c>
      <c r="B220" s="31" t="s">
        <v>465</v>
      </c>
      <c r="C220" s="31" t="s">
        <v>500</v>
      </c>
      <c r="D220" s="31" t="s">
        <v>501</v>
      </c>
      <c r="E220" s="31" t="s">
        <v>505</v>
      </c>
      <c r="F220" s="31" t="s">
        <v>506</v>
      </c>
      <c r="G22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2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2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2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2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2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20" s="41">
        <f>severity_ej[[#This Row],[Severity - Protection]]</f>
        <v>2</v>
      </c>
    </row>
    <row r="221" spans="1:13" x14ac:dyDescent="0.2">
      <c r="A221" s="31" t="s">
        <v>464</v>
      </c>
      <c r="B221" s="31" t="s">
        <v>465</v>
      </c>
      <c r="C221" s="31" t="s">
        <v>500</v>
      </c>
      <c r="D221" s="31" t="s">
        <v>501</v>
      </c>
      <c r="E221" s="31" t="s">
        <v>507</v>
      </c>
      <c r="F221" s="31" t="s">
        <v>508</v>
      </c>
      <c r="G22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2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2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2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2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2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21" s="41">
        <f>severity_ej[[#This Row],[Severity - Protection]]</f>
        <v>5</v>
      </c>
    </row>
    <row r="222" spans="1:13" x14ac:dyDescent="0.2">
      <c r="A222" s="31" t="s">
        <v>464</v>
      </c>
      <c r="B222" s="31" t="s">
        <v>465</v>
      </c>
      <c r="C222" s="31" t="s">
        <v>509</v>
      </c>
      <c r="D222" s="31" t="s">
        <v>510</v>
      </c>
      <c r="E222" s="31" t="s">
        <v>511</v>
      </c>
      <c r="F222" s="31" t="s">
        <v>510</v>
      </c>
      <c r="G22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2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2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2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2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2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22" s="41">
        <f>severity_ej[[#This Row],[Severity - Protection]]</f>
        <v>5</v>
      </c>
    </row>
    <row r="223" spans="1:13" x14ac:dyDescent="0.2">
      <c r="A223" s="31" t="s">
        <v>464</v>
      </c>
      <c r="B223" s="31" t="s">
        <v>465</v>
      </c>
      <c r="C223" s="31" t="s">
        <v>509</v>
      </c>
      <c r="D223" s="31" t="s">
        <v>510</v>
      </c>
      <c r="E223" s="31" t="s">
        <v>512</v>
      </c>
      <c r="F223" s="31" t="s">
        <v>513</v>
      </c>
      <c r="G22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2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2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2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2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2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23" s="41">
        <f>severity_ej[[#This Row],[Severity - Protection]]</f>
        <v>5</v>
      </c>
    </row>
    <row r="224" spans="1:13" x14ac:dyDescent="0.2">
      <c r="A224" s="31" t="s">
        <v>464</v>
      </c>
      <c r="B224" s="31" t="s">
        <v>465</v>
      </c>
      <c r="C224" s="31" t="s">
        <v>509</v>
      </c>
      <c r="D224" s="31" t="s">
        <v>510</v>
      </c>
      <c r="E224" s="31" t="s">
        <v>514</v>
      </c>
      <c r="F224" s="31" t="s">
        <v>515</v>
      </c>
      <c r="G22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2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2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2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2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2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24" s="41">
        <f>severity_ej[[#This Row],[Severity - Protection]]</f>
        <v>5</v>
      </c>
    </row>
    <row r="225" spans="1:13" x14ac:dyDescent="0.2">
      <c r="A225" s="31" t="s">
        <v>464</v>
      </c>
      <c r="B225" s="31" t="s">
        <v>465</v>
      </c>
      <c r="C225" s="31" t="s">
        <v>516</v>
      </c>
      <c r="D225" s="31" t="s">
        <v>517</v>
      </c>
      <c r="E225" s="31" t="s">
        <v>518</v>
      </c>
      <c r="F225" s="31" t="s">
        <v>519</v>
      </c>
      <c r="G22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2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2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2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2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2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25" s="41">
        <f>severity_ej[[#This Row],[Severity - Protection]]</f>
        <v>5</v>
      </c>
    </row>
    <row r="226" spans="1:13" x14ac:dyDescent="0.2">
      <c r="A226" s="31" t="s">
        <v>464</v>
      </c>
      <c r="B226" s="31" t="s">
        <v>465</v>
      </c>
      <c r="C226" s="31" t="s">
        <v>516</v>
      </c>
      <c r="D226" s="31" t="s">
        <v>517</v>
      </c>
      <c r="E226" s="31" t="s">
        <v>520</v>
      </c>
      <c r="F226" s="31" t="s">
        <v>517</v>
      </c>
      <c r="G22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2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2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2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2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2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26" s="41">
        <f>severity_ej[[#This Row],[Severity - Protection]]</f>
        <v>5</v>
      </c>
    </row>
    <row r="227" spans="1:13" x14ac:dyDescent="0.2">
      <c r="A227" s="31" t="s">
        <v>464</v>
      </c>
      <c r="B227" s="31" t="s">
        <v>465</v>
      </c>
      <c r="C227" s="31" t="s">
        <v>516</v>
      </c>
      <c r="D227" s="31" t="s">
        <v>517</v>
      </c>
      <c r="E227" s="31" t="s">
        <v>521</v>
      </c>
      <c r="F227" s="31" t="s">
        <v>522</v>
      </c>
      <c r="G22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22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22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22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22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22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27" s="41">
        <f>severity_ej[[#This Row],[Severity - Protection]]</f>
        <v>3</v>
      </c>
    </row>
    <row r="228" spans="1:13" x14ac:dyDescent="0.2">
      <c r="A228" s="31" t="s">
        <v>464</v>
      </c>
      <c r="B228" s="31" t="s">
        <v>465</v>
      </c>
      <c r="C228" s="31" t="s">
        <v>516</v>
      </c>
      <c r="D228" s="31" t="s">
        <v>517</v>
      </c>
      <c r="E228" s="31" t="s">
        <v>523</v>
      </c>
      <c r="F228" s="31" t="s">
        <v>524</v>
      </c>
      <c r="G22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2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2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2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2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2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28" s="41">
        <f>severity_ej[[#This Row],[Severity - Protection]]</f>
        <v>5</v>
      </c>
    </row>
    <row r="229" spans="1:13" x14ac:dyDescent="0.2">
      <c r="A229" s="31" t="s">
        <v>525</v>
      </c>
      <c r="B229" s="31" t="s">
        <v>526</v>
      </c>
      <c r="C229" s="31" t="s">
        <v>527</v>
      </c>
      <c r="D229" s="31" t="s">
        <v>526</v>
      </c>
      <c r="E229" s="31" t="s">
        <v>528</v>
      </c>
      <c r="F229" s="31" t="s">
        <v>529</v>
      </c>
      <c r="G229" s="29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229" s="29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229" s="30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229" s="30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229" s="30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229" s="36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29" s="41">
        <f>severity_ej[[#This Row],[Severity - Protection]]</f>
        <v>3</v>
      </c>
    </row>
    <row r="230" spans="1:13" x14ac:dyDescent="0.2">
      <c r="A230" s="31" t="s">
        <v>525</v>
      </c>
      <c r="B230" s="31" t="s">
        <v>526</v>
      </c>
      <c r="C230" s="31" t="s">
        <v>530</v>
      </c>
      <c r="D230" s="31" t="s">
        <v>531</v>
      </c>
      <c r="E230" s="31" t="s">
        <v>532</v>
      </c>
      <c r="F230" s="31" t="s">
        <v>531</v>
      </c>
      <c r="G230" s="29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30" s="29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30" s="30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30" s="30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30" s="30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30" s="36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30" s="41">
        <f>severity_ej[[#This Row],[Severity - Protection]]</f>
        <v>5</v>
      </c>
    </row>
    <row r="231" spans="1:13" x14ac:dyDescent="0.2">
      <c r="A231" s="31" t="s">
        <v>525</v>
      </c>
      <c r="B231" s="31" t="s">
        <v>526</v>
      </c>
      <c r="C231" s="31" t="s">
        <v>530</v>
      </c>
      <c r="D231" s="31" t="s">
        <v>531</v>
      </c>
      <c r="E231" s="31" t="s">
        <v>533</v>
      </c>
      <c r="F231" s="31" t="s">
        <v>534</v>
      </c>
      <c r="G23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3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3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3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3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3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31" s="41">
        <f>severity_ej[[#This Row],[Severity - Protection]]</f>
        <v>5</v>
      </c>
    </row>
    <row r="232" spans="1:13" x14ac:dyDescent="0.2">
      <c r="A232" s="31" t="s">
        <v>525</v>
      </c>
      <c r="B232" s="31" t="s">
        <v>526</v>
      </c>
      <c r="C232" s="31" t="s">
        <v>530</v>
      </c>
      <c r="D232" s="31" t="s">
        <v>531</v>
      </c>
      <c r="E232" s="31" t="s">
        <v>535</v>
      </c>
      <c r="F232" s="31" t="s">
        <v>536</v>
      </c>
      <c r="G232" s="29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32" s="29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32" s="30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32" s="30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32" s="30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32" s="36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32" s="41">
        <f>severity_ej[[#This Row],[Severity - Protection]]</f>
        <v>5</v>
      </c>
    </row>
    <row r="233" spans="1:13" x14ac:dyDescent="0.2">
      <c r="A233" s="31" t="s">
        <v>537</v>
      </c>
      <c r="B233" s="31" t="s">
        <v>538</v>
      </c>
      <c r="C233" s="31" t="s">
        <v>539</v>
      </c>
      <c r="D233" s="31" t="s">
        <v>538</v>
      </c>
      <c r="E233" s="31" t="s">
        <v>540</v>
      </c>
      <c r="F233" s="31" t="s">
        <v>538</v>
      </c>
      <c r="G233" s="29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233" s="29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233" s="30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233" s="30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233" s="30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233" s="36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33" s="41">
        <f>severity_ej[[#This Row],[Severity - Protection]]</f>
        <v>3</v>
      </c>
    </row>
    <row r="234" spans="1:13" x14ac:dyDescent="0.2">
      <c r="A234" s="31" t="s">
        <v>537</v>
      </c>
      <c r="B234" s="31" t="s">
        <v>538</v>
      </c>
      <c r="C234" s="31" t="s">
        <v>539</v>
      </c>
      <c r="D234" s="31" t="s">
        <v>538</v>
      </c>
      <c r="E234" s="31" t="s">
        <v>541</v>
      </c>
      <c r="F234" s="31" t="s">
        <v>542</v>
      </c>
      <c r="G23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23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23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23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23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23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34" s="41">
        <f>severity_ej[[#This Row],[Severity - Protection]]</f>
        <v>3</v>
      </c>
    </row>
    <row r="235" spans="1:13" x14ac:dyDescent="0.2">
      <c r="A235" s="31" t="s">
        <v>537</v>
      </c>
      <c r="B235" s="31" t="s">
        <v>538</v>
      </c>
      <c r="C235" s="31" t="s">
        <v>539</v>
      </c>
      <c r="D235" s="31" t="s">
        <v>538</v>
      </c>
      <c r="E235" s="31" t="s">
        <v>543</v>
      </c>
      <c r="F235" s="31" t="s">
        <v>544</v>
      </c>
      <c r="G235" s="29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35" s="29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35" s="30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35" s="30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35" s="30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35" s="36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35" s="41">
        <f>severity_ej[[#This Row],[Severity - Protection]]</f>
        <v>2</v>
      </c>
    </row>
    <row r="236" spans="1:13" x14ac:dyDescent="0.2">
      <c r="A236" s="31" t="s">
        <v>537</v>
      </c>
      <c r="B236" s="31" t="s">
        <v>538</v>
      </c>
      <c r="C236" s="31" t="s">
        <v>539</v>
      </c>
      <c r="D236" s="31" t="s">
        <v>538</v>
      </c>
      <c r="E236" s="31" t="s">
        <v>545</v>
      </c>
      <c r="F236" s="31" t="s">
        <v>546</v>
      </c>
      <c r="G236" s="29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36" s="29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36" s="30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36" s="30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36" s="30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36" s="36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36" s="41">
        <f>severity_ej[[#This Row],[Severity - Protection]]</f>
        <v>5</v>
      </c>
    </row>
    <row r="237" spans="1:13" x14ac:dyDescent="0.2">
      <c r="A237" s="31" t="s">
        <v>537</v>
      </c>
      <c r="B237" s="31" t="s">
        <v>538</v>
      </c>
      <c r="C237" s="31" t="s">
        <v>539</v>
      </c>
      <c r="D237" s="31" t="s">
        <v>538</v>
      </c>
      <c r="E237" s="31" t="s">
        <v>547</v>
      </c>
      <c r="F237" s="31" t="s">
        <v>548</v>
      </c>
      <c r="G23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3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3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3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3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3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37" s="41">
        <f>severity_ej[[#This Row],[Severity - Protection]]</f>
        <v>2</v>
      </c>
    </row>
    <row r="238" spans="1:13" x14ac:dyDescent="0.2">
      <c r="A238" s="31" t="s">
        <v>537</v>
      </c>
      <c r="B238" s="31" t="s">
        <v>538</v>
      </c>
      <c r="C238" s="31" t="s">
        <v>539</v>
      </c>
      <c r="D238" s="31" t="s">
        <v>538</v>
      </c>
      <c r="E238" s="31" t="s">
        <v>549</v>
      </c>
      <c r="F238" s="31" t="s">
        <v>550</v>
      </c>
      <c r="G23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3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3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3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3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3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38" s="41">
        <f>severity_ej[[#This Row],[Severity - Protection]]</f>
        <v>2</v>
      </c>
    </row>
    <row r="239" spans="1:13" x14ac:dyDescent="0.2">
      <c r="A239" s="31" t="s">
        <v>537</v>
      </c>
      <c r="B239" s="31" t="s">
        <v>538</v>
      </c>
      <c r="C239" s="31" t="s">
        <v>539</v>
      </c>
      <c r="D239" s="31" t="s">
        <v>538</v>
      </c>
      <c r="E239" s="31" t="s">
        <v>551</v>
      </c>
      <c r="F239" s="31" t="s">
        <v>552</v>
      </c>
      <c r="G23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3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3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3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3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3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39" s="41">
        <f>severity_ej[[#This Row],[Severity - Protection]]</f>
        <v>2</v>
      </c>
    </row>
    <row r="240" spans="1:13" x14ac:dyDescent="0.2">
      <c r="A240" s="31" t="s">
        <v>537</v>
      </c>
      <c r="B240" s="31" t="s">
        <v>538</v>
      </c>
      <c r="C240" s="31" t="s">
        <v>539</v>
      </c>
      <c r="D240" s="31" t="s">
        <v>538</v>
      </c>
      <c r="E240" s="31" t="s">
        <v>553</v>
      </c>
      <c r="F240" s="31" t="s">
        <v>554</v>
      </c>
      <c r="G24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4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4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4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4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4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40" s="41">
        <f>severity_ej[[#This Row],[Severity - Protection]]</f>
        <v>5</v>
      </c>
    </row>
    <row r="241" spans="1:13" x14ac:dyDescent="0.2">
      <c r="A241" s="31" t="s">
        <v>537</v>
      </c>
      <c r="B241" s="31" t="s">
        <v>538</v>
      </c>
      <c r="C241" s="31" t="s">
        <v>555</v>
      </c>
      <c r="D241" s="31" t="s">
        <v>556</v>
      </c>
      <c r="E241" s="31" t="s">
        <v>557</v>
      </c>
      <c r="F241" s="31" t="s">
        <v>556</v>
      </c>
      <c r="G24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4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4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4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4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4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41" s="41">
        <f>severity_ej[[#This Row],[Severity - Protection]]</f>
        <v>5</v>
      </c>
    </row>
    <row r="242" spans="1:13" x14ac:dyDescent="0.2">
      <c r="A242" s="31" t="s">
        <v>537</v>
      </c>
      <c r="B242" s="31" t="s">
        <v>538</v>
      </c>
      <c r="C242" s="31" t="s">
        <v>555</v>
      </c>
      <c r="D242" s="31" t="s">
        <v>556</v>
      </c>
      <c r="E242" s="31" t="s">
        <v>558</v>
      </c>
      <c r="F242" s="31" t="s">
        <v>559</v>
      </c>
      <c r="G24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4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4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4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4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4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42" s="41">
        <f>severity_ej[[#This Row],[Severity - Protection]]</f>
        <v>2</v>
      </c>
    </row>
    <row r="243" spans="1:13" x14ac:dyDescent="0.2">
      <c r="A243" s="31" t="s">
        <v>537</v>
      </c>
      <c r="B243" s="31" t="s">
        <v>538</v>
      </c>
      <c r="C243" s="31" t="s">
        <v>555</v>
      </c>
      <c r="D243" s="31" t="s">
        <v>556</v>
      </c>
      <c r="E243" s="31" t="s">
        <v>560</v>
      </c>
      <c r="F243" s="31" t="s">
        <v>561</v>
      </c>
      <c r="G24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4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4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4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4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4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43" s="41">
        <f>severity_ej[[#This Row],[Severity - Protection]]</f>
        <v>5</v>
      </c>
    </row>
    <row r="244" spans="1:13" x14ac:dyDescent="0.2">
      <c r="A244" s="31" t="s">
        <v>537</v>
      </c>
      <c r="B244" s="31" t="s">
        <v>538</v>
      </c>
      <c r="C244" s="31" t="s">
        <v>562</v>
      </c>
      <c r="D244" s="31" t="s">
        <v>563</v>
      </c>
      <c r="E244" s="31" t="s">
        <v>564</v>
      </c>
      <c r="F244" s="31" t="s">
        <v>563</v>
      </c>
      <c r="G24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4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4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4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4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4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44" s="41">
        <f>severity_ej[[#This Row],[Severity - Protection]]</f>
        <v>5</v>
      </c>
    </row>
    <row r="245" spans="1:13" x14ac:dyDescent="0.2">
      <c r="A245" s="31" t="s">
        <v>537</v>
      </c>
      <c r="B245" s="31" t="s">
        <v>538</v>
      </c>
      <c r="C245" s="31" t="s">
        <v>562</v>
      </c>
      <c r="D245" s="31" t="s">
        <v>563</v>
      </c>
      <c r="E245" s="31" t="s">
        <v>565</v>
      </c>
      <c r="F245" s="31" t="s">
        <v>566</v>
      </c>
      <c r="G24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24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24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24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24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24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45" s="41">
        <f>severity_ej[[#This Row],[Severity - Protection]]</f>
        <v>3</v>
      </c>
    </row>
    <row r="246" spans="1:13" x14ac:dyDescent="0.2">
      <c r="A246" s="31" t="s">
        <v>537</v>
      </c>
      <c r="B246" s="31" t="s">
        <v>538</v>
      </c>
      <c r="C246" s="31" t="s">
        <v>562</v>
      </c>
      <c r="D246" s="31" t="s">
        <v>563</v>
      </c>
      <c r="E246" s="31" t="s">
        <v>567</v>
      </c>
      <c r="F246" s="31" t="s">
        <v>568</v>
      </c>
      <c r="G24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4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4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4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4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4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46" s="41">
        <f>severity_ej[[#This Row],[Severity - Protection]]</f>
        <v>5</v>
      </c>
    </row>
    <row r="247" spans="1:13" x14ac:dyDescent="0.2">
      <c r="A247" s="31" t="s">
        <v>537</v>
      </c>
      <c r="B247" s="31" t="s">
        <v>538</v>
      </c>
      <c r="C247" s="31" t="s">
        <v>562</v>
      </c>
      <c r="D247" s="31" t="s">
        <v>563</v>
      </c>
      <c r="E247" s="31" t="s">
        <v>569</v>
      </c>
      <c r="F247" s="31" t="s">
        <v>570</v>
      </c>
      <c r="G24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4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4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4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4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4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47" s="41">
        <f>severity_ej[[#This Row],[Severity - Protection]]</f>
        <v>5</v>
      </c>
    </row>
    <row r="248" spans="1:13" x14ac:dyDescent="0.2">
      <c r="A248" s="31" t="s">
        <v>537</v>
      </c>
      <c r="B248" s="31" t="s">
        <v>538</v>
      </c>
      <c r="C248" s="31" t="s">
        <v>562</v>
      </c>
      <c r="D248" s="31" t="s">
        <v>563</v>
      </c>
      <c r="E248" s="31" t="s">
        <v>571</v>
      </c>
      <c r="F248" s="31" t="s">
        <v>572</v>
      </c>
      <c r="G24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4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4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4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4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4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48" s="41">
        <f>severity_ej[[#This Row],[Severity - Protection]]</f>
        <v>2</v>
      </c>
    </row>
    <row r="249" spans="1:13" x14ac:dyDescent="0.2">
      <c r="A249" s="31" t="s">
        <v>537</v>
      </c>
      <c r="B249" s="31" t="s">
        <v>538</v>
      </c>
      <c r="C249" s="31" t="s">
        <v>562</v>
      </c>
      <c r="D249" s="31" t="s">
        <v>563</v>
      </c>
      <c r="E249" s="31" t="s">
        <v>573</v>
      </c>
      <c r="F249" s="31" t="s">
        <v>574</v>
      </c>
      <c r="G24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4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4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4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4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4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49" s="41">
        <f>severity_ej[[#This Row],[Severity - Protection]]</f>
        <v>5</v>
      </c>
    </row>
    <row r="250" spans="1:13" x14ac:dyDescent="0.2">
      <c r="A250" s="31" t="s">
        <v>575</v>
      </c>
      <c r="B250" s="31" t="s">
        <v>576</v>
      </c>
      <c r="C250" s="31" t="s">
        <v>577</v>
      </c>
      <c r="D250" s="31" t="s">
        <v>576</v>
      </c>
      <c r="E250" s="31" t="s">
        <v>578</v>
      </c>
      <c r="F250" s="31" t="s">
        <v>576</v>
      </c>
      <c r="G25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5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5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5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5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5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50" s="41">
        <f>severity_ej[[#This Row],[Severity - Protection]]</f>
        <v>5</v>
      </c>
    </row>
    <row r="251" spans="1:13" x14ac:dyDescent="0.2">
      <c r="A251" s="31" t="s">
        <v>575</v>
      </c>
      <c r="B251" s="31" t="s">
        <v>576</v>
      </c>
      <c r="C251" s="31" t="s">
        <v>577</v>
      </c>
      <c r="D251" s="31" t="s">
        <v>576</v>
      </c>
      <c r="E251" s="31" t="s">
        <v>579</v>
      </c>
      <c r="F251" s="31" t="s">
        <v>580</v>
      </c>
      <c r="G25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5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5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5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5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5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51" s="41">
        <f>severity_ej[[#This Row],[Severity - Protection]]</f>
        <v>5</v>
      </c>
    </row>
    <row r="252" spans="1:13" x14ac:dyDescent="0.2">
      <c r="A252" s="31" t="s">
        <v>575</v>
      </c>
      <c r="B252" s="31" t="s">
        <v>576</v>
      </c>
      <c r="C252" s="31" t="s">
        <v>577</v>
      </c>
      <c r="D252" s="31" t="s">
        <v>576</v>
      </c>
      <c r="E252" s="31" t="s">
        <v>581</v>
      </c>
      <c r="F252" s="31" t="s">
        <v>582</v>
      </c>
      <c r="G25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5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5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5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5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5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52" s="41">
        <f>severity_ej[[#This Row],[Severity - Protection]]</f>
        <v>5</v>
      </c>
    </row>
    <row r="253" spans="1:13" x14ac:dyDescent="0.2">
      <c r="A253" s="31" t="s">
        <v>575</v>
      </c>
      <c r="B253" s="31" t="s">
        <v>576</v>
      </c>
      <c r="C253" s="31" t="s">
        <v>583</v>
      </c>
      <c r="D253" s="31" t="s">
        <v>584</v>
      </c>
      <c r="E253" s="31" t="s">
        <v>585</v>
      </c>
      <c r="F253" s="31" t="s">
        <v>584</v>
      </c>
      <c r="G253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53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53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53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53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53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53" s="41">
        <f>severity_ej[[#This Row],[Severity - Protection]]</f>
        <v>5</v>
      </c>
    </row>
    <row r="254" spans="1:13" x14ac:dyDescent="0.2">
      <c r="A254" s="31" t="s">
        <v>575</v>
      </c>
      <c r="B254" s="31" t="s">
        <v>576</v>
      </c>
      <c r="C254" s="31" t="s">
        <v>583</v>
      </c>
      <c r="D254" s="31" t="s">
        <v>584</v>
      </c>
      <c r="E254" s="31" t="s">
        <v>586</v>
      </c>
      <c r="F254" s="31" t="s">
        <v>587</v>
      </c>
      <c r="G25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5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5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5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5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5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54" s="41">
        <f>severity_ej[[#This Row],[Severity - Protection]]</f>
        <v>5</v>
      </c>
    </row>
    <row r="255" spans="1:13" x14ac:dyDescent="0.2">
      <c r="A255" s="31" t="s">
        <v>575</v>
      </c>
      <c r="B255" s="31" t="s">
        <v>576</v>
      </c>
      <c r="C255" s="31" t="s">
        <v>583</v>
      </c>
      <c r="D255" s="31" t="s">
        <v>584</v>
      </c>
      <c r="E255" s="31" t="s">
        <v>588</v>
      </c>
      <c r="F255" s="31" t="s">
        <v>589</v>
      </c>
      <c r="G255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55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55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55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55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55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55" s="41">
        <f>severity_ej[[#This Row],[Severity - Protection]]</f>
        <v>5</v>
      </c>
    </row>
    <row r="256" spans="1:13" x14ac:dyDescent="0.2">
      <c r="A256" s="31" t="s">
        <v>575</v>
      </c>
      <c r="B256" s="31" t="s">
        <v>576</v>
      </c>
      <c r="C256" s="31" t="s">
        <v>583</v>
      </c>
      <c r="D256" s="31" t="s">
        <v>584</v>
      </c>
      <c r="E256" s="31" t="s">
        <v>590</v>
      </c>
      <c r="F256" s="31" t="s">
        <v>591</v>
      </c>
      <c r="G256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56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56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56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56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56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56" s="41">
        <f>severity_ej[[#This Row],[Severity - Protection]]</f>
        <v>5</v>
      </c>
    </row>
    <row r="257" spans="1:13" x14ac:dyDescent="0.2">
      <c r="A257" s="31" t="s">
        <v>575</v>
      </c>
      <c r="B257" s="31" t="s">
        <v>576</v>
      </c>
      <c r="C257" s="31" t="s">
        <v>583</v>
      </c>
      <c r="D257" s="31" t="s">
        <v>584</v>
      </c>
      <c r="E257" s="31" t="s">
        <v>592</v>
      </c>
      <c r="F257" s="31" t="s">
        <v>593</v>
      </c>
      <c r="G257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57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57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57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57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57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57" s="41">
        <f>severity_ej[[#This Row],[Severity - Protection]]</f>
        <v>5</v>
      </c>
    </row>
    <row r="258" spans="1:13" x14ac:dyDescent="0.2">
      <c r="A258" s="31" t="s">
        <v>575</v>
      </c>
      <c r="B258" s="31" t="s">
        <v>576</v>
      </c>
      <c r="C258" s="31" t="s">
        <v>594</v>
      </c>
      <c r="D258" s="31" t="s">
        <v>595</v>
      </c>
      <c r="E258" s="31" t="s">
        <v>596</v>
      </c>
      <c r="F258" s="31" t="s">
        <v>595</v>
      </c>
      <c r="G258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58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58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58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58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58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58" s="41">
        <f>severity_ej[[#This Row],[Severity - Protection]]</f>
        <v>5</v>
      </c>
    </row>
    <row r="259" spans="1:13" x14ac:dyDescent="0.2">
      <c r="A259" s="31" t="s">
        <v>575</v>
      </c>
      <c r="B259" s="31" t="s">
        <v>576</v>
      </c>
      <c r="C259" s="31" t="s">
        <v>594</v>
      </c>
      <c r="D259" s="31" t="s">
        <v>595</v>
      </c>
      <c r="E259" s="31" t="s">
        <v>597</v>
      </c>
      <c r="F259" s="31" t="s">
        <v>598</v>
      </c>
      <c r="G259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59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59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59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59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59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59" s="41">
        <f>severity_ej[[#This Row],[Severity - Protection]]</f>
        <v>5</v>
      </c>
    </row>
    <row r="260" spans="1:13" x14ac:dyDescent="0.2">
      <c r="A260" s="31" t="s">
        <v>575</v>
      </c>
      <c r="B260" s="31" t="s">
        <v>576</v>
      </c>
      <c r="C260" s="31" t="s">
        <v>594</v>
      </c>
      <c r="D260" s="31" t="s">
        <v>595</v>
      </c>
      <c r="E260" s="31" t="s">
        <v>599</v>
      </c>
      <c r="F260" s="31" t="s">
        <v>600</v>
      </c>
      <c r="G260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60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60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60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60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60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60" s="41">
        <f>severity_ej[[#This Row],[Severity - Protection]]</f>
        <v>5</v>
      </c>
    </row>
    <row r="261" spans="1:13" x14ac:dyDescent="0.2">
      <c r="A261" s="31" t="s">
        <v>601</v>
      </c>
      <c r="B261" s="31" t="s">
        <v>602</v>
      </c>
      <c r="C261" s="31" t="s">
        <v>603</v>
      </c>
      <c r="D261" s="31" t="s">
        <v>602</v>
      </c>
      <c r="E261" s="31" t="s">
        <v>604</v>
      </c>
      <c r="F261" s="31" t="s">
        <v>602</v>
      </c>
      <c r="G261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5</v>
      </c>
      <c r="H261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5</v>
      </c>
      <c r="I261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5</v>
      </c>
      <c r="J261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5</v>
      </c>
      <c r="K261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5</v>
      </c>
      <c r="L261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61" s="41">
        <f>severity_ej[[#This Row],[Severity - Protection]]</f>
        <v>5</v>
      </c>
    </row>
    <row r="262" spans="1:13" x14ac:dyDescent="0.2">
      <c r="A262" s="31" t="s">
        <v>601</v>
      </c>
      <c r="B262" s="31" t="s">
        <v>602</v>
      </c>
      <c r="C262" s="31" t="s">
        <v>603</v>
      </c>
      <c r="D262" s="31" t="s">
        <v>602</v>
      </c>
      <c r="E262" s="31" t="s">
        <v>605</v>
      </c>
      <c r="F262" s="31" t="s">
        <v>606</v>
      </c>
      <c r="G262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2</v>
      </c>
      <c r="H262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2</v>
      </c>
      <c r="I262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2</v>
      </c>
      <c r="J262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2</v>
      </c>
      <c r="K262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2</v>
      </c>
      <c r="L262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62" s="41">
        <f>severity_ej[[#This Row],[Severity - Protection]]</f>
        <v>2</v>
      </c>
    </row>
    <row r="263" spans="1:13" x14ac:dyDescent="0.2">
      <c r="A263" s="31" t="s">
        <v>601</v>
      </c>
      <c r="B263" s="31" t="s">
        <v>602</v>
      </c>
      <c r="C263" s="31" t="s">
        <v>603</v>
      </c>
      <c r="D263" s="31" t="s">
        <v>602</v>
      </c>
      <c r="E263" s="31" t="s">
        <v>607</v>
      </c>
      <c r="F263" s="31" t="s">
        <v>608</v>
      </c>
      <c r="G263" s="15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263" s="15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263" s="16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263" s="16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263" s="16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263" s="37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63" s="41">
        <f>severity_ej[[#This Row],[Severity - Protection]]</f>
        <v>3</v>
      </c>
    </row>
    <row r="264" spans="1:13" x14ac:dyDescent="0.2">
      <c r="A264" s="31" t="s">
        <v>601</v>
      </c>
      <c r="B264" s="31" t="s">
        <v>602</v>
      </c>
      <c r="C264" s="31" t="s">
        <v>609</v>
      </c>
      <c r="D264" s="31" t="s">
        <v>610</v>
      </c>
      <c r="E264" s="31" t="s">
        <v>611</v>
      </c>
      <c r="F264" s="31" t="s">
        <v>612</v>
      </c>
      <c r="G264" s="13">
        <f>IFERROR(MAX(_xlfn.XLOOKUP(severity_ej[[#This Row],[ADM3_PCODE]],sev_pin_pro[ADM3_PCODE],sev_pin_pro[Final Severity (population Group level)-IDPs]),_xlfn.XLOOKUP(severity_ej[[#This Row],[ADM3_PCODE]],sev_pin_pro[ADM3_PCODE],sev_pin_pro[Final Severity (population Group level)-Returnees]),_xlfn.XLOOKUP(severity_ej[[#This Row],[ADM3_PCODE]],sev_pin_pro[ADM3_PCODE],sev_pin_pro[Final Severity (population Group level)-HC])),"")</f>
        <v>3</v>
      </c>
      <c r="H264" s="13">
        <f>IFERROR(MAX(_xlfn.XLOOKUP(severity_ej[[#This Row],[ADM3_PCODE]],sev_pin_gbv[ADM3_PCODE],sev_pin_gbv[Final Severity (population Group level)-IDPs]),_xlfn.XLOOKUP(severity_ej[[#This Row],[ADM3_PCODE]],sev_pin_gbv[ADM3_PCODE],sev_pin_gbv[Final Severity (population Group level)-Returnees]),_xlfn.XLOOKUP(severity_ej[[#This Row],[ADM3_PCODE]],sev_pin_gbv[ADM3_PCODE],sev_pin_gbv[Final Severity (population Group level)-HC])),"")</f>
        <v>3</v>
      </c>
      <c r="I264" s="14">
        <f>IFERROR(MAX(_xlfn.XLOOKUP(severity_ej[[#This Row],[ADM3_PCODE]],sev_pin_cp[ADM3_PCODE],sev_pin_cp[Final Severity (population Group level)-IDPs]),_xlfn.XLOOKUP(severity_ej[[#This Row],[ADM3_PCODE]],sev_pin_cp[ADM3_PCODE],sev_pin_cp[Final Severity (population Group level)-Returnees]),_xlfn.XLOOKUP(severity_ej[[#This Row],[ADM3_PCODE]],sev_pin_cp[ADM3_PCODE],sev_pin_cp[Final Severity (population Group level)-HC])),"")</f>
        <v>3</v>
      </c>
      <c r="J264" s="14">
        <f>IFERROR(MAX(_xlfn.XLOOKUP(severity_ej[[#This Row],[ADM3_PCODE]],sev_pin_ma[ADM3_PCODE],sev_pin_ma[Final Severity (population Group level)-IDPs]),_xlfn.XLOOKUP(severity_ej[[#This Row],[ADM3_PCODE]],sev_pin_ma[ADM3_PCODE],sev_pin_ma[Final Severity (population Group level)-Returnees]),_xlfn.XLOOKUP(severity_ej[[#This Row],[ADM3_PCODE]],sev_pin_ma[ADM3_PCODE],sev_pin_ma[Final Severity (population Group level)-HC])),"")</f>
        <v>3</v>
      </c>
      <c r="K264" s="14">
        <f>IFERROR(MAX(_xlfn.XLOOKUP(severity_ej[[#This Row],[ADM3_PCODE]],sev_pin_hlp[ADM3_PCODE],sev_pin_hlp[Final Severity (population Group level)-IDPs]),_xlfn.XLOOKUP(severity_ej[[#This Row],[ADM3_PCODE]],sev_pin_hlp[ADM3_PCODE],sev_pin_hlp[Final Severity (population Group level)-Returnees]),_xlfn.XLOOKUP(severity_ej[[#This Row],[ADM3_PCODE]],sev_pin_hlp[ADM3_PCODE],sev_pin_hlp[Final Severity (population Group level)-HC])),"")</f>
        <v>3</v>
      </c>
      <c r="L264" s="34" t="str">
        <f>IF(MAX(severity_ej[[#This Row],[Severity - GBV]],severity_ej[[#This Row],[Severity - CP]],severity_ej[[#This Row],[Severity - Mine Action]],severity_ej[[#This Row],[Severity - HLP]])&gt;severity_ej[[#This Row],[Severity - Protection]],"Red Flag","OK")</f>
        <v>OK</v>
      </c>
      <c r="M264" s="41">
        <f>severity_ej[[#This Row],[Severity - Protection]]</f>
        <v>3</v>
      </c>
    </row>
    <row r="265" spans="1:13" x14ac:dyDescent="0.2">
      <c r="L265" s="17"/>
      <c r="M265" s="3"/>
    </row>
  </sheetData>
  <conditionalFormatting sqref="G2:G264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2:H264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:I26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2:J264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2:K264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2:L264">
    <cfRule type="containsText" dxfId="36" priority="3" operator="containsText" text="Red Flag">
      <formula>NOT(ISERROR(SEARCH("Red Flag",L2)))</formula>
    </cfRule>
    <cfRule type="containsText" dxfId="35" priority="2" operator="containsText" text="OK">
      <formula>NOT(ISERROR(SEARCH("OK",L2)))</formula>
    </cfRule>
  </conditionalFormatting>
  <conditionalFormatting sqref="M2:M26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G263" r:id="rId1" display="https://teams.microsoft.com/meet/38450038994758?p=gozF76DDcKqRRw7son" xr:uid="{2D6116C1-12E6-467D-B6AE-A703F31DFAD8}"/>
    <hyperlink ref="L263" r:id="rId2" display="https://teams.microsoft.com/meet/38450038994758?p=gozF76DDcKqRRw7son" xr:uid="{D4FD8357-8FA4-4809-BA72-70EF82FCCB1F}"/>
  </hyperlinks>
  <pageMargins left="0.7" right="0.7" top="0.75" bottom="0.75" header="0.3" footer="0.3"/>
  <pageSetup paperSize="9" orientation="portrait" r:id="rId3"/>
  <tableParts count="1"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DFC3B-BE2B-47D0-8042-EF518DDBEF26}">
  <sheetPr>
    <tabColor rgb="FFC00000"/>
  </sheetPr>
  <dimension ref="A1:M265"/>
  <sheetViews>
    <sheetView topLeftCell="B1" zoomScale="80" zoomScaleNormal="80" zoomScaleSheetLayoutView="90" workbookViewId="0">
      <selection activeCell="L2" sqref="L2"/>
    </sheetView>
  </sheetViews>
  <sheetFormatPr defaultColWidth="13.42578125" defaultRowHeight="12.75" x14ac:dyDescent="0.2"/>
  <cols>
    <col min="1" max="2" width="13.85546875" style="1" customWidth="1"/>
    <col min="3" max="6" width="13.42578125" style="1" customWidth="1"/>
    <col min="7" max="7" width="20.42578125" style="3" customWidth="1"/>
    <col min="8" max="8" width="19.42578125" style="3" customWidth="1"/>
    <col min="9" max="9" width="18.7109375" style="3" customWidth="1"/>
    <col min="10" max="10" width="19.85546875" style="3" customWidth="1"/>
    <col min="11" max="11" width="19" style="3" customWidth="1"/>
    <col min="12" max="12" width="22.7109375" style="18" customWidth="1"/>
    <col min="13" max="13" width="23" style="1" bestFit="1" customWidth="1"/>
    <col min="14" max="16384" width="13.42578125" style="1"/>
  </cols>
  <sheetData>
    <row r="1" spans="1:13" ht="45" customHeight="1" x14ac:dyDescent="0.2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2" t="s">
        <v>646</v>
      </c>
      <c r="H1" s="12" t="s">
        <v>647</v>
      </c>
      <c r="I1" s="12" t="s">
        <v>648</v>
      </c>
      <c r="J1" s="12" t="s">
        <v>649</v>
      </c>
      <c r="K1" s="12" t="s">
        <v>650</v>
      </c>
      <c r="L1" s="42" t="s">
        <v>636</v>
      </c>
      <c r="M1" s="32" t="s">
        <v>651</v>
      </c>
    </row>
    <row r="2" spans="1:13" x14ac:dyDescent="0.2">
      <c r="A2" s="31" t="s">
        <v>6</v>
      </c>
      <c r="B2" s="31" t="s">
        <v>7</v>
      </c>
      <c r="C2" s="31" t="s">
        <v>8</v>
      </c>
      <c r="D2" s="31" t="s">
        <v>7</v>
      </c>
      <c r="E2" s="31" t="s">
        <v>9</v>
      </c>
      <c r="F2" s="31" t="s">
        <v>7</v>
      </c>
      <c r="G2" s="13">
        <f>IFERROR(_xlfn.XLOOKUP(severity_ej2[[#This Row],[ADM3_PCODE]],sev_pin_pro[ADM3_PCODE],sev_pin_pro[TOTAL PiN - Protection]),"")</f>
        <v>112085.44462973611</v>
      </c>
      <c r="H2" s="13">
        <f>IFERROR(_xlfn.XLOOKUP(severity_ej2[[#This Row],[ADM3_PCODE]],sev_pin_gbv[ADM3_PCODE],sev_pin_gbv[TOTAL PiN - GBV]),"")</f>
        <v>66996.316514812148</v>
      </c>
      <c r="I2" s="13">
        <f>IFERROR(_xlfn.XLOOKUP(severity_ej2[[#This Row],[ADM3_PCODE]],sev_pin_cp[ADM3_PCODE],sev_pin_cp[TOTAL PiN - CP]),"")</f>
        <v>59535.081565971195</v>
      </c>
      <c r="J2" s="13">
        <f>IFERROR(_xlfn.XLOOKUP(severity_ej2[[#This Row],[ADM3_PCODE]],sev_pin_ma[ADM3_PCODE],sev_pin_ma[TOTAL PiN - Mine Action]),"")</f>
        <v>65289.925433546465</v>
      </c>
      <c r="K2" s="13">
        <f>IFERROR(_xlfn.XLOOKUP(severity_ej2[[#This Row],[ADM3_PCODE]],sev_pin_hlp[ADM3_PCODE],sev_pin_hlp[TOTAL PiN - HLP]),"")</f>
        <v>66904.690983299879</v>
      </c>
      <c r="L2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" s="41">
        <f>severity_ej2[[#This Row],[PiN - Protection]]</f>
        <v>112085.44462973611</v>
      </c>
    </row>
    <row r="3" spans="1:13" x14ac:dyDescent="0.2">
      <c r="A3" s="31" t="s">
        <v>10</v>
      </c>
      <c r="B3" s="31" t="s">
        <v>11</v>
      </c>
      <c r="C3" s="31" t="s">
        <v>12</v>
      </c>
      <c r="D3" s="31" t="s">
        <v>13</v>
      </c>
      <c r="E3" s="31" t="s">
        <v>14</v>
      </c>
      <c r="F3" s="31" t="s">
        <v>13</v>
      </c>
      <c r="G3" s="13">
        <f>IFERROR(_xlfn.XLOOKUP(severity_ej2[[#This Row],[ADM3_PCODE]],sev_pin_pro[ADM3_PCODE],sev_pin_pro[TOTAL PiN - Protection]),"")</f>
        <v>820035.75985221751</v>
      </c>
      <c r="H3" s="13">
        <f>IFERROR(_xlfn.XLOOKUP(severity_ej2[[#This Row],[ADM3_PCODE]],sev_pin_gbv[ADM3_PCODE],sev_pin_gbv[TOTAL PiN - GBV]),"")</f>
        <v>514548.50214453792</v>
      </c>
      <c r="I3" s="14">
        <f>IFERROR(_xlfn.XLOOKUP(severity_ej2[[#This Row],[ADM3_PCODE]],sev_pin_cp[ADM3_PCODE],sev_pin_cp[TOTAL PiN - CP]),"")</f>
        <v>356201.71665000124</v>
      </c>
      <c r="J3" s="14">
        <f>IFERROR(_xlfn.XLOOKUP(severity_ej2[[#This Row],[ADM3_PCODE]],sev_pin_ma[ADM3_PCODE],sev_pin_ma[TOTAL PiN - Mine Action]),"")</f>
        <v>429524.98824592633</v>
      </c>
      <c r="K3" s="14">
        <f>IFERROR(_xlfn.XLOOKUP(severity_ej2[[#This Row],[ADM3_PCODE]],sev_pin_hlp[ADM3_PCODE],sev_pin_hlp[TOTAL PiN - HLP]),"")</f>
        <v>567124.89103284641</v>
      </c>
      <c r="L3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3" s="41">
        <f>severity_ej2[[#This Row],[PiN - Protection]]</f>
        <v>820035.75985221751</v>
      </c>
    </row>
    <row r="4" spans="1:13" x14ac:dyDescent="0.2">
      <c r="A4" s="31" t="s">
        <v>10</v>
      </c>
      <c r="B4" s="31" t="s">
        <v>11</v>
      </c>
      <c r="C4" s="31" t="s">
        <v>12</v>
      </c>
      <c r="D4" s="31" t="s">
        <v>13</v>
      </c>
      <c r="E4" s="31" t="s">
        <v>15</v>
      </c>
      <c r="F4" s="31" t="s">
        <v>16</v>
      </c>
      <c r="G4" s="13">
        <f>IFERROR(_xlfn.XLOOKUP(severity_ej2[[#This Row],[ADM3_PCODE]],sev_pin_pro[ADM3_PCODE],sev_pin_pro[TOTAL PiN - Protection]),"")</f>
        <v>47808.666666666672</v>
      </c>
      <c r="H4" s="13">
        <f>IFERROR(_xlfn.XLOOKUP(severity_ej2[[#This Row],[ADM3_PCODE]],sev_pin_gbv[ADM3_PCODE],sev_pin_gbv[TOTAL PiN - GBV]),"")</f>
        <v>28123.660127333755</v>
      </c>
      <c r="I4" s="14">
        <f>IFERROR(_xlfn.XLOOKUP(severity_ej2[[#This Row],[ADM3_PCODE]],sev_pin_cp[ADM3_PCODE],sev_pin_cp[TOTAL PiN - CP]),"")</f>
        <v>29179.840072030373</v>
      </c>
      <c r="J4" s="14">
        <f>IFERROR(_xlfn.XLOOKUP(severity_ej2[[#This Row],[ADM3_PCODE]],sev_pin_ma[ADM3_PCODE],sev_pin_ma[TOTAL PiN - Mine Action]),"")</f>
        <v>31996.669261087955</v>
      </c>
      <c r="K4" s="14">
        <f>IFERROR(_xlfn.XLOOKUP(severity_ej2[[#This Row],[ADM3_PCODE]],sev_pin_hlp[ADM3_PCODE],sev_pin_hlp[TOTAL PiN - HLP]),"")</f>
        <v>26274.707186910586</v>
      </c>
      <c r="L4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4" s="41">
        <f>severity_ej2[[#This Row],[PiN - Protection]]</f>
        <v>47808.666666666672</v>
      </c>
    </row>
    <row r="5" spans="1:13" x14ac:dyDescent="0.2">
      <c r="A5" s="31" t="s">
        <v>10</v>
      </c>
      <c r="B5" s="31" t="s">
        <v>11</v>
      </c>
      <c r="C5" s="31" t="s">
        <v>12</v>
      </c>
      <c r="D5" s="31" t="s">
        <v>13</v>
      </c>
      <c r="E5" s="31" t="s">
        <v>17</v>
      </c>
      <c r="F5" s="31" t="s">
        <v>18</v>
      </c>
      <c r="G5" s="13">
        <f>IFERROR(_xlfn.XLOOKUP(severity_ej2[[#This Row],[ADM3_PCODE]],sev_pin_pro[ADM3_PCODE],sev_pin_pro[TOTAL PiN - Protection]),"")</f>
        <v>9675.9403927068724</v>
      </c>
      <c r="H5" s="13">
        <f>IFERROR(_xlfn.XLOOKUP(severity_ej2[[#This Row],[ADM3_PCODE]],sev_pin_gbv[ADM3_PCODE],sev_pin_gbv[TOTAL PiN - GBV]),"")</f>
        <v>5683.2240604835079</v>
      </c>
      <c r="I5" s="14">
        <f>IFERROR(_xlfn.XLOOKUP(severity_ej2[[#This Row],[ADM3_PCODE]],sev_pin_cp[ADM3_PCODE],sev_pin_cp[TOTAL PiN - CP]),"")</f>
        <v>5118.0089458776065</v>
      </c>
      <c r="J5" s="14">
        <f>IFERROR(_xlfn.XLOOKUP(severity_ej2[[#This Row],[ADM3_PCODE]],sev_pin_ma[ADM3_PCODE],sev_pin_ma[TOTAL PiN - Mine Action]),"")</f>
        <v>5912.6375556096918</v>
      </c>
      <c r="K5" s="14">
        <f>IFERROR(_xlfn.XLOOKUP(severity_ej2[[#This Row],[ADM3_PCODE]],sev_pin_hlp[ADM3_PCODE],sev_pin_hlp[TOTAL PiN - HLP]),"")</f>
        <v>5719.180093034216</v>
      </c>
      <c r="L5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5" s="41">
        <f>severity_ej2[[#This Row],[PiN - Protection]]</f>
        <v>9675.9403927068724</v>
      </c>
    </row>
    <row r="6" spans="1:13" x14ac:dyDescent="0.2">
      <c r="A6" s="31" t="s">
        <v>10</v>
      </c>
      <c r="B6" s="31" t="s">
        <v>11</v>
      </c>
      <c r="C6" s="31" t="s">
        <v>12</v>
      </c>
      <c r="D6" s="31" t="s">
        <v>13</v>
      </c>
      <c r="E6" s="31" t="s">
        <v>19</v>
      </c>
      <c r="F6" s="31" t="s">
        <v>20</v>
      </c>
      <c r="G6" s="13">
        <f>IFERROR(_xlfn.XLOOKUP(severity_ej2[[#This Row],[ADM3_PCODE]],sev_pin_pro[ADM3_PCODE],sev_pin_pro[TOTAL PiN - Protection]),"")</f>
        <v>1737.5777777777776</v>
      </c>
      <c r="H6" s="13">
        <f>IFERROR(_xlfn.XLOOKUP(severity_ej2[[#This Row],[ADM3_PCODE]],sev_pin_gbv[ADM3_PCODE],sev_pin_gbv[TOTAL PiN - GBV]),"")</f>
        <v>940.53603551750109</v>
      </c>
      <c r="I6" s="14">
        <f>IFERROR(_xlfn.XLOOKUP(severity_ej2[[#This Row],[ADM3_PCODE]],sev_pin_cp[ADM3_PCODE],sev_pin_cp[TOTAL PiN - CP]),"")</f>
        <v>809.615299361795</v>
      </c>
      <c r="J6" s="14">
        <f>IFERROR(_xlfn.XLOOKUP(severity_ej2[[#This Row],[ADM3_PCODE]],sev_pin_ma[ADM3_PCODE],sev_pin_ma[TOTAL PiN - Mine Action]),"")</f>
        <v>1183.9305747809888</v>
      </c>
      <c r="K6" s="14">
        <f>IFERROR(_xlfn.XLOOKUP(severity_ej2[[#This Row],[ADM3_PCODE]],sev_pin_hlp[ADM3_PCODE],sev_pin_hlp[TOTAL PiN - HLP]),"")</f>
        <v>1169.6231306140246</v>
      </c>
      <c r="L6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6" s="41">
        <f>severity_ej2[[#This Row],[PiN - Protection]]</f>
        <v>1737.5777777777776</v>
      </c>
    </row>
    <row r="7" spans="1:13" x14ac:dyDescent="0.2">
      <c r="A7" s="31" t="s">
        <v>10</v>
      </c>
      <c r="B7" s="31" t="s">
        <v>11</v>
      </c>
      <c r="C7" s="31" t="s">
        <v>12</v>
      </c>
      <c r="D7" s="31" t="s">
        <v>13</v>
      </c>
      <c r="E7" s="31" t="s">
        <v>21</v>
      </c>
      <c r="F7" s="31" t="s">
        <v>22</v>
      </c>
      <c r="G7" s="13">
        <f>IFERROR(_xlfn.XLOOKUP(severity_ej2[[#This Row],[ADM3_PCODE]],sev_pin_pro[ADM3_PCODE],sev_pin_pro[TOTAL PiN - Protection]),"")</f>
        <v>1005.6216216216217</v>
      </c>
      <c r="H7" s="13">
        <f>IFERROR(_xlfn.XLOOKUP(severity_ej2[[#This Row],[ADM3_PCODE]],sev_pin_gbv[ADM3_PCODE],sev_pin_gbv[TOTAL PiN - GBV]),"")</f>
        <v>614.27174390309222</v>
      </c>
      <c r="I7" s="14">
        <f>IFERROR(_xlfn.XLOOKUP(severity_ej2[[#This Row],[ADM3_PCODE]],sev_pin_cp[ADM3_PCODE],sev_pin_cp[TOTAL PiN - CP]),"")</f>
        <v>631.08271015858304</v>
      </c>
      <c r="J7" s="14">
        <f>IFERROR(_xlfn.XLOOKUP(severity_ej2[[#This Row],[ADM3_PCODE]],sev_pin_ma[ADM3_PCODE],sev_pin_ma[TOTAL PiN - Mine Action]),"")</f>
        <v>631.08271015858304</v>
      </c>
      <c r="K7" s="14">
        <f>IFERROR(_xlfn.XLOOKUP(severity_ej2[[#This Row],[ADM3_PCODE]],sev_pin_hlp[ADM3_PCODE],sev_pin_hlp[TOTAL PiN - HLP]),"")</f>
        <v>475.1010736252008</v>
      </c>
      <c r="L7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7" s="41">
        <f>severity_ej2[[#This Row],[PiN - Protection]]</f>
        <v>1005.6216216216217</v>
      </c>
    </row>
    <row r="8" spans="1:13" x14ac:dyDescent="0.2">
      <c r="A8" s="31" t="s">
        <v>10</v>
      </c>
      <c r="B8" s="31" t="s">
        <v>11</v>
      </c>
      <c r="C8" s="31" t="s">
        <v>12</v>
      </c>
      <c r="D8" s="31" t="s">
        <v>13</v>
      </c>
      <c r="E8" s="31" t="s">
        <v>23</v>
      </c>
      <c r="F8" s="31" t="s">
        <v>24</v>
      </c>
      <c r="G8" s="13">
        <f>IFERROR(_xlfn.XLOOKUP(severity_ej2[[#This Row],[ADM3_PCODE]],sev_pin_pro[ADM3_PCODE],sev_pin_pro[TOTAL PiN - Protection]),"")</f>
        <v>815.88461538461547</v>
      </c>
      <c r="H8" s="13">
        <f>IFERROR(_xlfn.XLOOKUP(severity_ej2[[#This Row],[ADM3_PCODE]],sev_pin_gbv[ADM3_PCODE],sev_pin_gbv[TOTAL PiN - GBV]),"")</f>
        <v>530.65527046531906</v>
      </c>
      <c r="I8" s="14">
        <f>IFERROR(_xlfn.XLOOKUP(severity_ej2[[#This Row],[ADM3_PCODE]],sev_pin_cp[ADM3_PCODE],sev_pin_cp[TOTAL PiN - CP]),"")</f>
        <v>384.07735242184248</v>
      </c>
      <c r="J8" s="14">
        <f>IFERROR(_xlfn.XLOOKUP(severity_ej2[[#This Row],[ADM3_PCODE]],sev_pin_ma[ADM3_PCODE],sev_pin_ma[TOTAL PiN - Mine Action]),"")</f>
        <v>384.07735242184248</v>
      </c>
      <c r="K8" s="14">
        <f>IFERROR(_xlfn.XLOOKUP(severity_ej2[[#This Row],[ADM3_PCODE]],sev_pin_hlp[ADM3_PCODE],sev_pin_hlp[TOTAL PiN - HLP]),"")</f>
        <v>513.39572450123467</v>
      </c>
      <c r="L8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8" s="41">
        <f>severity_ej2[[#This Row],[PiN - Protection]]</f>
        <v>815.88461538461547</v>
      </c>
    </row>
    <row r="9" spans="1:13" x14ac:dyDescent="0.2">
      <c r="A9" s="31" t="s">
        <v>10</v>
      </c>
      <c r="B9" s="31" t="s">
        <v>11</v>
      </c>
      <c r="C9" s="31" t="s">
        <v>12</v>
      </c>
      <c r="D9" s="31" t="s">
        <v>13</v>
      </c>
      <c r="E9" s="31" t="s">
        <v>25</v>
      </c>
      <c r="F9" s="31" t="s">
        <v>26</v>
      </c>
      <c r="G9" s="13">
        <f>IFERROR(_xlfn.XLOOKUP(severity_ej2[[#This Row],[ADM3_PCODE]],sev_pin_pro[ADM3_PCODE],sev_pin_pro[TOTAL PiN - Protection]),"")</f>
        <v>0</v>
      </c>
      <c r="H9" s="13">
        <f>IFERROR(_xlfn.XLOOKUP(severity_ej2[[#This Row],[ADM3_PCODE]],sev_pin_gbv[ADM3_PCODE],sev_pin_gbv[TOTAL PiN - GBV]),"")</f>
        <v>0</v>
      </c>
      <c r="I9" s="14">
        <f>IFERROR(_xlfn.XLOOKUP(severity_ej2[[#This Row],[ADM3_PCODE]],sev_pin_cp[ADM3_PCODE],sev_pin_cp[TOTAL PiN - CP]),"")</f>
        <v>0</v>
      </c>
      <c r="J9" s="14">
        <f>IFERROR(_xlfn.XLOOKUP(severity_ej2[[#This Row],[ADM3_PCODE]],sev_pin_ma[ADM3_PCODE],sev_pin_ma[TOTAL PiN - Mine Action]),"")</f>
        <v>0</v>
      </c>
      <c r="K9" s="14">
        <f>IFERROR(_xlfn.XLOOKUP(severity_ej2[[#This Row],[ADM3_PCODE]],sev_pin_hlp[ADM3_PCODE],sev_pin_hlp[TOTAL PiN - HLP]),"")</f>
        <v>0</v>
      </c>
      <c r="L9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9" s="41">
        <f>severity_ej2[[#This Row],[PiN - Protection]]</f>
        <v>0</v>
      </c>
    </row>
    <row r="10" spans="1:13" x14ac:dyDescent="0.2">
      <c r="A10" s="31" t="s">
        <v>10</v>
      </c>
      <c r="B10" s="31" t="s">
        <v>11</v>
      </c>
      <c r="C10" s="31" t="s">
        <v>27</v>
      </c>
      <c r="D10" s="31" t="s">
        <v>28</v>
      </c>
      <c r="E10" s="31" t="s">
        <v>29</v>
      </c>
      <c r="F10" s="31" t="s">
        <v>28</v>
      </c>
      <c r="G10" s="13">
        <f>IFERROR(_xlfn.XLOOKUP(severity_ej2[[#This Row],[ADM3_PCODE]],sev_pin_pro[ADM3_PCODE],sev_pin_pro[TOTAL PiN - Protection]),"")</f>
        <v>43943.97847919655</v>
      </c>
      <c r="H10" s="13">
        <f>IFERROR(_xlfn.XLOOKUP(severity_ej2[[#This Row],[ADM3_PCODE]],sev_pin_gbv[ADM3_PCODE],sev_pin_gbv[TOTAL PiN - GBV]),"")</f>
        <v>26740.906141298768</v>
      </c>
      <c r="I10" s="14">
        <f>IFERROR(_xlfn.XLOOKUP(severity_ej2[[#This Row],[ADM3_PCODE]],sev_pin_cp[ADM3_PCODE],sev_pin_cp[TOTAL PiN - CP]),"")</f>
        <v>27808.297120521704</v>
      </c>
      <c r="J10" s="14">
        <f>IFERROR(_xlfn.XLOOKUP(severity_ej2[[#This Row],[ADM3_PCODE]],sev_pin_ma[ADM3_PCODE],sev_pin_ma[TOTAL PiN - Mine Action]),"")</f>
        <v>30153.430106725667</v>
      </c>
      <c r="K10" s="14">
        <f>IFERROR(_xlfn.XLOOKUP(severity_ej2[[#This Row],[ADM3_PCODE]],sev_pin_hlp[ADM3_PCODE],sev_pin_hlp[TOTAL PiN - HLP]),"")</f>
        <v>24682.433773870482</v>
      </c>
      <c r="L10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0" s="41">
        <f>severity_ej2[[#This Row],[PiN - Protection]]</f>
        <v>43943.97847919655</v>
      </c>
    </row>
    <row r="11" spans="1:13" x14ac:dyDescent="0.2">
      <c r="A11" s="31" t="s">
        <v>10</v>
      </c>
      <c r="B11" s="31" t="s">
        <v>11</v>
      </c>
      <c r="C11" s="31" t="s">
        <v>27</v>
      </c>
      <c r="D11" s="31" t="s">
        <v>28</v>
      </c>
      <c r="E11" s="31" t="s">
        <v>30</v>
      </c>
      <c r="F11" s="31" t="s">
        <v>31</v>
      </c>
      <c r="G11" s="13">
        <f>IFERROR(_xlfn.XLOOKUP(severity_ej2[[#This Row],[ADM3_PCODE]],sev_pin_pro[ADM3_PCODE],sev_pin_pro[TOTAL PiN - Protection]),"")</f>
        <v>0</v>
      </c>
      <c r="H11" s="13">
        <f>IFERROR(_xlfn.XLOOKUP(severity_ej2[[#This Row],[ADM3_PCODE]],sev_pin_gbv[ADM3_PCODE],sev_pin_gbv[TOTAL PiN - GBV]),"")</f>
        <v>0</v>
      </c>
      <c r="I11" s="14">
        <f>IFERROR(_xlfn.XLOOKUP(severity_ej2[[#This Row],[ADM3_PCODE]],sev_pin_cp[ADM3_PCODE],sev_pin_cp[TOTAL PiN - CP]),"")</f>
        <v>0</v>
      </c>
      <c r="J11" s="14">
        <f>IFERROR(_xlfn.XLOOKUP(severity_ej2[[#This Row],[ADM3_PCODE]],sev_pin_ma[ADM3_PCODE],sev_pin_ma[TOTAL PiN - Mine Action]),"")</f>
        <v>0</v>
      </c>
      <c r="K11" s="14">
        <f>IFERROR(_xlfn.XLOOKUP(severity_ej2[[#This Row],[ADM3_PCODE]],sev_pin_hlp[ADM3_PCODE],sev_pin_hlp[TOTAL PiN - HLP]),"")</f>
        <v>0</v>
      </c>
      <c r="L11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1" s="41">
        <f>severity_ej2[[#This Row],[PiN - Protection]]</f>
        <v>0</v>
      </c>
    </row>
    <row r="12" spans="1:13" x14ac:dyDescent="0.2">
      <c r="A12" s="31" t="s">
        <v>10</v>
      </c>
      <c r="B12" s="31" t="s">
        <v>11</v>
      </c>
      <c r="C12" s="31" t="s">
        <v>27</v>
      </c>
      <c r="D12" s="31" t="s">
        <v>28</v>
      </c>
      <c r="E12" s="31" t="s">
        <v>32</v>
      </c>
      <c r="F12" s="31" t="s">
        <v>33</v>
      </c>
      <c r="G12" s="13">
        <f>IFERROR(_xlfn.XLOOKUP(severity_ej2[[#This Row],[ADM3_PCODE]],sev_pin_pro[ADM3_PCODE],sev_pin_pro[TOTAL PiN - Protection]),"")</f>
        <v>5622.3243243243251</v>
      </c>
      <c r="H12" s="13">
        <f>IFERROR(_xlfn.XLOOKUP(severity_ej2[[#This Row],[ADM3_PCODE]],sev_pin_gbv[ADM3_PCODE],sev_pin_gbv[TOTAL PiN - GBV]),"")</f>
        <v>3541.3699109032955</v>
      </c>
      <c r="I12" s="14">
        <f>IFERROR(_xlfn.XLOOKUP(severity_ej2[[#This Row],[ADM3_PCODE]],sev_pin_cp[ADM3_PCODE],sev_pin_cp[TOTAL PiN - CP]),"")</f>
        <v>2787.9746416943944</v>
      </c>
      <c r="J12" s="14">
        <f>IFERROR(_xlfn.XLOOKUP(severity_ej2[[#This Row],[ADM3_PCODE]],sev_pin_ma[ADM3_PCODE],sev_pin_ma[TOTAL PiN - Mine Action]),"")</f>
        <v>2787.9746416943944</v>
      </c>
      <c r="K12" s="14">
        <f>IFERROR(_xlfn.XLOOKUP(severity_ej2[[#This Row],[ADM3_PCODE]],sev_pin_hlp[ADM3_PCODE],sev_pin_hlp[TOTAL PiN - HLP]),"")</f>
        <v>3396.5821150623628</v>
      </c>
      <c r="L12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2" s="41">
        <f>severity_ej2[[#This Row],[PiN - Protection]]</f>
        <v>5622.3243243243251</v>
      </c>
    </row>
    <row r="13" spans="1:13" x14ac:dyDescent="0.2">
      <c r="A13" s="31" t="s">
        <v>10</v>
      </c>
      <c r="B13" s="31" t="s">
        <v>11</v>
      </c>
      <c r="C13" s="31" t="s">
        <v>27</v>
      </c>
      <c r="D13" s="31" t="s">
        <v>28</v>
      </c>
      <c r="E13" s="31" t="s">
        <v>34</v>
      </c>
      <c r="F13" s="31" t="s">
        <v>35</v>
      </c>
      <c r="G13" s="13">
        <f>IFERROR(_xlfn.XLOOKUP(severity_ej2[[#This Row],[ADM3_PCODE]],sev_pin_pro[ADM3_PCODE],sev_pin_pro[TOTAL PiN - Protection]),"")</f>
        <v>1064.551851851852</v>
      </c>
      <c r="H13" s="13">
        <f>IFERROR(_xlfn.XLOOKUP(severity_ej2[[#This Row],[ADM3_PCODE]],sev_pin_gbv[ADM3_PCODE],sev_pin_gbv[TOTAL PiN - GBV]),"")</f>
        <v>661.44376756764575</v>
      </c>
      <c r="I13" s="14">
        <f>IFERROR(_xlfn.XLOOKUP(severity_ej2[[#This Row],[ADM3_PCODE]],sev_pin_cp[ADM3_PCODE],sev_pin_cp[TOTAL PiN - CP]),"")</f>
        <v>698.50762433655837</v>
      </c>
      <c r="J13" s="14">
        <f>IFERROR(_xlfn.XLOOKUP(severity_ej2[[#This Row],[ADM3_PCODE]],sev_pin_ma[ADM3_PCODE],sev_pin_ma[TOTAL PiN - Mine Action]),"")</f>
        <v>726.57361418427411</v>
      </c>
      <c r="K13" s="14">
        <f>IFERROR(_xlfn.XLOOKUP(severity_ej2[[#This Row],[ADM3_PCODE]],sev_pin_hlp[ADM3_PCODE],sev_pin_hlp[TOTAL PiN - HLP]),"")</f>
        <v>565.63819911203677</v>
      </c>
      <c r="L13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3" s="41">
        <f>severity_ej2[[#This Row],[PiN - Protection]]</f>
        <v>1064.551851851852</v>
      </c>
    </row>
    <row r="14" spans="1:13" x14ac:dyDescent="0.2">
      <c r="A14" s="31" t="s">
        <v>10</v>
      </c>
      <c r="B14" s="31" t="s">
        <v>11</v>
      </c>
      <c r="C14" s="31" t="s">
        <v>27</v>
      </c>
      <c r="D14" s="31" t="s">
        <v>28</v>
      </c>
      <c r="E14" s="31" t="s">
        <v>36</v>
      </c>
      <c r="F14" s="31" t="s">
        <v>37</v>
      </c>
      <c r="G14" s="13">
        <f>IFERROR(_xlfn.XLOOKUP(severity_ej2[[#This Row],[ADM3_PCODE]],sev_pin_pro[ADM3_PCODE],sev_pin_pro[TOTAL PiN - Protection]),"")</f>
        <v>0</v>
      </c>
      <c r="H14" s="13">
        <f>IFERROR(_xlfn.XLOOKUP(severity_ej2[[#This Row],[ADM3_PCODE]],sev_pin_gbv[ADM3_PCODE],sev_pin_gbv[TOTAL PiN - GBV]),"")</f>
        <v>0</v>
      </c>
      <c r="I14" s="14">
        <f>IFERROR(_xlfn.XLOOKUP(severity_ej2[[#This Row],[ADM3_PCODE]],sev_pin_cp[ADM3_PCODE],sev_pin_cp[TOTAL PiN - CP]),"")</f>
        <v>0</v>
      </c>
      <c r="J14" s="14">
        <f>IFERROR(_xlfn.XLOOKUP(severity_ej2[[#This Row],[ADM3_PCODE]],sev_pin_ma[ADM3_PCODE],sev_pin_ma[TOTAL PiN - Mine Action]),"")</f>
        <v>0</v>
      </c>
      <c r="K14" s="14">
        <f>IFERROR(_xlfn.XLOOKUP(severity_ej2[[#This Row],[ADM3_PCODE]],sev_pin_hlp[ADM3_PCODE],sev_pin_hlp[TOTAL PiN - HLP]),"")</f>
        <v>0</v>
      </c>
      <c r="L14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4" s="41">
        <f>severity_ej2[[#This Row],[PiN - Protection]]</f>
        <v>0</v>
      </c>
    </row>
    <row r="15" spans="1:13" x14ac:dyDescent="0.2">
      <c r="A15" s="31" t="s">
        <v>10</v>
      </c>
      <c r="B15" s="31" t="s">
        <v>11</v>
      </c>
      <c r="C15" s="31" t="s">
        <v>27</v>
      </c>
      <c r="D15" s="31" t="s">
        <v>28</v>
      </c>
      <c r="E15" s="31" t="s">
        <v>38</v>
      </c>
      <c r="F15" s="31" t="s">
        <v>39</v>
      </c>
      <c r="G15" s="13">
        <f>IFERROR(_xlfn.XLOOKUP(severity_ej2[[#This Row],[ADM3_PCODE]],sev_pin_pro[ADM3_PCODE],sev_pin_pro[TOTAL PiN - Protection]),"")</f>
        <v>15763.896551724138</v>
      </c>
      <c r="H15" s="13">
        <f>IFERROR(_xlfn.XLOOKUP(severity_ej2[[#This Row],[ADM3_PCODE]],sev_pin_gbv[ADM3_PCODE],sev_pin_gbv[TOTAL PiN - GBV]),"")</f>
        <v>9276.9801517091419</v>
      </c>
      <c r="I15" s="14">
        <f>IFERROR(_xlfn.XLOOKUP(severity_ej2[[#This Row],[ADM3_PCODE]],sev_pin_cp[ADM3_PCODE],sev_pin_cp[TOTAL PiN - CP]),"")</f>
        <v>9286.4141835664705</v>
      </c>
      <c r="J15" s="14">
        <f>IFERROR(_xlfn.XLOOKUP(severity_ej2[[#This Row],[ADM3_PCODE]],sev_pin_ma[ADM3_PCODE],sev_pin_ma[TOTAL PiN - Mine Action]),"")</f>
        <v>9662.5992064637139</v>
      </c>
      <c r="K15" s="14">
        <f>IFERROR(_xlfn.XLOOKUP(severity_ej2[[#This Row],[ADM3_PCODE]],sev_pin_hlp[ADM3_PCODE],sev_pin_hlp[TOTAL PiN - HLP]),"")</f>
        <v>8212.8317307725083</v>
      </c>
      <c r="L15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5" s="41">
        <f>severity_ej2[[#This Row],[PiN - Protection]]</f>
        <v>15763.896551724138</v>
      </c>
    </row>
    <row r="16" spans="1:13" x14ac:dyDescent="0.2">
      <c r="A16" s="31" t="s">
        <v>10</v>
      </c>
      <c r="B16" s="31" t="s">
        <v>11</v>
      </c>
      <c r="C16" s="31" t="s">
        <v>27</v>
      </c>
      <c r="D16" s="31" t="s">
        <v>28</v>
      </c>
      <c r="E16" s="31" t="s">
        <v>40</v>
      </c>
      <c r="F16" s="31" t="s">
        <v>41</v>
      </c>
      <c r="G16" s="13">
        <f>IFERROR(_xlfn.XLOOKUP(severity_ej2[[#This Row],[ADM3_PCODE]],sev_pin_pro[ADM3_PCODE],sev_pin_pro[TOTAL PiN - Protection]),"")</f>
        <v>4250.9937304075238</v>
      </c>
      <c r="H16" s="13">
        <f>IFERROR(_xlfn.XLOOKUP(severity_ej2[[#This Row],[ADM3_PCODE]],sev_pin_gbv[ADM3_PCODE],sev_pin_gbv[TOTAL PiN - GBV]),"")</f>
        <v>2530.3995011829238</v>
      </c>
      <c r="I16" s="14">
        <f>IFERROR(_xlfn.XLOOKUP(severity_ej2[[#This Row],[ADM3_PCODE]],sev_pin_cp[ADM3_PCODE],sev_pin_cp[TOTAL PiN - CP]),"")</f>
        <v>2668.1886651932459</v>
      </c>
      <c r="J16" s="14">
        <f>IFERROR(_xlfn.XLOOKUP(severity_ej2[[#This Row],[ADM3_PCODE]],sev_pin_ma[ADM3_PCODE],sev_pin_ma[TOTAL PiN - Mine Action]),"")</f>
        <v>2694.3041723826263</v>
      </c>
      <c r="K16" s="14">
        <f>IFERROR(_xlfn.XLOOKUP(severity_ej2[[#This Row],[ADM3_PCODE]],sev_pin_hlp[ADM3_PCODE],sev_pin_hlp[TOTAL PiN - HLP]),"")</f>
        <v>2084.4440502216912</v>
      </c>
      <c r="L16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6" s="41">
        <f>severity_ej2[[#This Row],[PiN - Protection]]</f>
        <v>4250.9937304075238</v>
      </c>
    </row>
    <row r="17" spans="1:13" x14ac:dyDescent="0.2">
      <c r="A17" s="31" t="s">
        <v>10</v>
      </c>
      <c r="B17" s="31" t="s">
        <v>11</v>
      </c>
      <c r="C17" s="31" t="s">
        <v>42</v>
      </c>
      <c r="D17" s="31" t="s">
        <v>43</v>
      </c>
      <c r="E17" s="31" t="s">
        <v>44</v>
      </c>
      <c r="F17" s="31" t="s">
        <v>43</v>
      </c>
      <c r="G17" s="13">
        <f>IFERROR(_xlfn.XLOOKUP(severity_ej2[[#This Row],[ADM3_PCODE]],sev_pin_pro[ADM3_PCODE],sev_pin_pro[TOTAL PiN - Protection]),"")</f>
        <v>54769.145299145326</v>
      </c>
      <c r="H17" s="13">
        <f>IFERROR(_xlfn.XLOOKUP(severity_ej2[[#This Row],[ADM3_PCODE]],sev_pin_gbv[ADM3_PCODE],sev_pin_gbv[TOTAL PiN - GBV]),"")</f>
        <v>33578.116706861088</v>
      </c>
      <c r="I17" s="14">
        <f>IFERROR(_xlfn.XLOOKUP(severity_ej2[[#This Row],[ADM3_PCODE]],sev_pin_cp[ADM3_PCODE],sev_pin_cp[TOTAL PiN - CP]),"")</f>
        <v>30593.613769589112</v>
      </c>
      <c r="J17" s="14">
        <f>IFERROR(_xlfn.XLOOKUP(severity_ej2[[#This Row],[ADM3_PCODE]],sev_pin_ma[ADM3_PCODE],sev_pin_ma[TOTAL PiN - Mine Action]),"")</f>
        <v>37941.785997476894</v>
      </c>
      <c r="K17" s="14">
        <f>IFERROR(_xlfn.XLOOKUP(severity_ej2[[#This Row],[ADM3_PCODE]],sev_pin_hlp[ADM3_PCODE],sev_pin_hlp[TOTAL PiN - HLP]),"")</f>
        <v>33994.108105974381</v>
      </c>
      <c r="L17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7" s="41">
        <f>severity_ej2[[#This Row],[PiN - Protection]]</f>
        <v>54769.145299145326</v>
      </c>
    </row>
    <row r="18" spans="1:13" x14ac:dyDescent="0.2">
      <c r="A18" s="31" t="s">
        <v>10</v>
      </c>
      <c r="B18" s="31" t="s">
        <v>11</v>
      </c>
      <c r="C18" s="31" t="s">
        <v>42</v>
      </c>
      <c r="D18" s="31" t="s">
        <v>43</v>
      </c>
      <c r="E18" s="31" t="s">
        <v>45</v>
      </c>
      <c r="F18" s="31" t="s">
        <v>46</v>
      </c>
      <c r="G18" s="13">
        <f>IFERROR(_xlfn.XLOOKUP(severity_ej2[[#This Row],[ADM3_PCODE]],sev_pin_pro[ADM3_PCODE],sev_pin_pro[TOTAL PiN - Protection]),"")</f>
        <v>0</v>
      </c>
      <c r="H18" s="13">
        <f>IFERROR(_xlfn.XLOOKUP(severity_ej2[[#This Row],[ADM3_PCODE]],sev_pin_gbv[ADM3_PCODE],sev_pin_gbv[TOTAL PiN - GBV]),"")</f>
        <v>0</v>
      </c>
      <c r="I18" s="14">
        <f>IFERROR(_xlfn.XLOOKUP(severity_ej2[[#This Row],[ADM3_PCODE]],sev_pin_cp[ADM3_PCODE],sev_pin_cp[TOTAL PiN - CP]),"")</f>
        <v>0</v>
      </c>
      <c r="J18" s="14">
        <f>IFERROR(_xlfn.XLOOKUP(severity_ej2[[#This Row],[ADM3_PCODE]],sev_pin_ma[ADM3_PCODE],sev_pin_ma[TOTAL PiN - Mine Action]),"")</f>
        <v>0</v>
      </c>
      <c r="K18" s="14">
        <f>IFERROR(_xlfn.XLOOKUP(severity_ej2[[#This Row],[ADM3_PCODE]],sev_pin_hlp[ADM3_PCODE],sev_pin_hlp[TOTAL PiN - HLP]),"")</f>
        <v>0</v>
      </c>
      <c r="L18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8" s="41">
        <f>severity_ej2[[#This Row],[PiN - Protection]]</f>
        <v>0</v>
      </c>
    </row>
    <row r="19" spans="1:13" x14ac:dyDescent="0.2">
      <c r="A19" s="31" t="s">
        <v>10</v>
      </c>
      <c r="B19" s="31" t="s">
        <v>11</v>
      </c>
      <c r="C19" s="31" t="s">
        <v>42</v>
      </c>
      <c r="D19" s="31" t="s">
        <v>43</v>
      </c>
      <c r="E19" s="31" t="s">
        <v>47</v>
      </c>
      <c r="F19" s="31" t="s">
        <v>48</v>
      </c>
      <c r="G19" s="13">
        <f>IFERROR(_xlfn.XLOOKUP(severity_ej2[[#This Row],[ADM3_PCODE]],sev_pin_pro[ADM3_PCODE],sev_pin_pro[TOTAL PiN - Protection]),"")</f>
        <v>3438.0307692307688</v>
      </c>
      <c r="H19" s="13">
        <f>IFERROR(_xlfn.XLOOKUP(severity_ej2[[#This Row],[ADM3_PCODE]],sev_pin_gbv[ADM3_PCODE],sev_pin_gbv[TOTAL PiN - GBV]),"")</f>
        <v>2024.3085002387172</v>
      </c>
      <c r="I19" s="14">
        <f>IFERROR(_xlfn.XLOOKUP(severity_ej2[[#This Row],[ADM3_PCODE]],sev_pin_cp[ADM3_PCODE],sev_pin_cp[TOTAL PiN - CP]),"")</f>
        <v>1994.0761330637235</v>
      </c>
      <c r="J19" s="14">
        <f>IFERROR(_xlfn.XLOOKUP(severity_ej2[[#This Row],[ADM3_PCODE]],sev_pin_ma[ADM3_PCODE],sev_pin_ma[TOTAL PiN - Mine Action]),"")</f>
        <v>2265.9003426292584</v>
      </c>
      <c r="K19" s="14">
        <f>IFERROR(_xlfn.XLOOKUP(severity_ej2[[#This Row],[ADM3_PCODE]],sev_pin_hlp[ADM3_PCODE],sev_pin_hlp[TOTAL PiN - HLP]),"")</f>
        <v>2040.8116882635436</v>
      </c>
      <c r="L19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9" s="41">
        <f>severity_ej2[[#This Row],[PiN - Protection]]</f>
        <v>3438.0307692307688</v>
      </c>
    </row>
    <row r="20" spans="1:13" x14ac:dyDescent="0.2">
      <c r="A20" s="31" t="s">
        <v>10</v>
      </c>
      <c r="B20" s="31" t="s">
        <v>11</v>
      </c>
      <c r="C20" s="31" t="s">
        <v>42</v>
      </c>
      <c r="D20" s="31" t="s">
        <v>43</v>
      </c>
      <c r="E20" s="31" t="s">
        <v>49</v>
      </c>
      <c r="F20" s="31" t="s">
        <v>50</v>
      </c>
      <c r="G20" s="13">
        <f>IFERROR(_xlfn.XLOOKUP(severity_ej2[[#This Row],[ADM3_PCODE]],sev_pin_pro[ADM3_PCODE],sev_pin_pro[TOTAL PiN - Protection]),"")</f>
        <v>10843.661016949154</v>
      </c>
      <c r="H20" s="13">
        <f>IFERROR(_xlfn.XLOOKUP(severity_ej2[[#This Row],[ADM3_PCODE]],sev_pin_gbv[ADM3_PCODE],sev_pin_gbv[TOTAL PiN - GBV]),"")</f>
        <v>6883.7749657438726</v>
      </c>
      <c r="I20" s="14">
        <f>IFERROR(_xlfn.XLOOKUP(severity_ej2[[#This Row],[ADM3_PCODE]],sev_pin_cp[ADM3_PCODE],sev_pin_cp[TOTAL PiN - CP]),"")</f>
        <v>6512.4890202888319</v>
      </c>
      <c r="J20" s="14">
        <f>IFERROR(_xlfn.XLOOKUP(severity_ej2[[#This Row],[ADM3_PCODE]],sev_pin_ma[ADM3_PCODE],sev_pin_ma[TOTAL PiN - Mine Action]),"")</f>
        <v>6628.5984456780934</v>
      </c>
      <c r="K20" s="14">
        <f>IFERROR(_xlfn.XLOOKUP(severity_ej2[[#This Row],[ADM3_PCODE]],sev_pin_hlp[ADM3_PCODE],sev_pin_hlp[TOTAL PiN - HLP]),"")</f>
        <v>5516.6796288035093</v>
      </c>
      <c r="L20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0" s="41">
        <f>severity_ej2[[#This Row],[PiN - Protection]]</f>
        <v>10843.661016949154</v>
      </c>
    </row>
    <row r="21" spans="1:13" x14ac:dyDescent="0.2">
      <c r="A21" s="31" t="s">
        <v>10</v>
      </c>
      <c r="B21" s="31" t="s">
        <v>11</v>
      </c>
      <c r="C21" s="31" t="s">
        <v>42</v>
      </c>
      <c r="D21" s="31" t="s">
        <v>43</v>
      </c>
      <c r="E21" s="31" t="s">
        <v>51</v>
      </c>
      <c r="F21" s="31" t="s">
        <v>52</v>
      </c>
      <c r="G21" s="13">
        <f>IFERROR(_xlfn.XLOOKUP(severity_ej2[[#This Row],[ADM3_PCODE]],sev_pin_pro[ADM3_PCODE],sev_pin_pro[TOTAL PiN - Protection]),"")</f>
        <v>8642.0507936507929</v>
      </c>
      <c r="H21" s="13">
        <f>IFERROR(_xlfn.XLOOKUP(severity_ej2[[#This Row],[ADM3_PCODE]],sev_pin_gbv[ADM3_PCODE],sev_pin_gbv[TOTAL PiN - GBV]),"")</f>
        <v>5310.6804244687801</v>
      </c>
      <c r="I21" s="14">
        <f>IFERROR(_xlfn.XLOOKUP(severity_ej2[[#This Row],[ADM3_PCODE]],sev_pin_cp[ADM3_PCODE],sev_pin_cp[TOTAL PiN - CP]),"")</f>
        <v>4873.2147538223671</v>
      </c>
      <c r="J21" s="14">
        <f>IFERROR(_xlfn.XLOOKUP(severity_ej2[[#This Row],[ADM3_PCODE]],sev_pin_ma[ADM3_PCODE],sev_pin_ma[TOTAL PiN - Mine Action]),"")</f>
        <v>5327.4261006269844</v>
      </c>
      <c r="K21" s="14">
        <f>IFERROR(_xlfn.XLOOKUP(severity_ej2[[#This Row],[ADM3_PCODE]],sev_pin_hlp[ADM3_PCODE],sev_pin_hlp[TOTAL PiN - HLP]),"")</f>
        <v>4962.1036000195145</v>
      </c>
      <c r="L21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1" s="41">
        <f>severity_ej2[[#This Row],[PiN - Protection]]</f>
        <v>8642.0507936507929</v>
      </c>
    </row>
    <row r="22" spans="1:13" x14ac:dyDescent="0.2">
      <c r="A22" s="31" t="s">
        <v>10</v>
      </c>
      <c r="B22" s="31" t="s">
        <v>11</v>
      </c>
      <c r="C22" s="31" t="s">
        <v>42</v>
      </c>
      <c r="D22" s="31" t="s">
        <v>43</v>
      </c>
      <c r="E22" s="31" t="s">
        <v>53</v>
      </c>
      <c r="F22" s="31" t="s">
        <v>54</v>
      </c>
      <c r="G22" s="13">
        <f>IFERROR(_xlfn.XLOOKUP(severity_ej2[[#This Row],[ADM3_PCODE]],sev_pin_pro[ADM3_PCODE],sev_pin_pro[TOTAL PiN - Protection]),"")</f>
        <v>212.28571428571428</v>
      </c>
      <c r="H22" s="13">
        <f>IFERROR(_xlfn.XLOOKUP(severity_ej2[[#This Row],[ADM3_PCODE]],sev_pin_gbv[ADM3_PCODE],sev_pin_gbv[TOTAL PiN - GBV]),"")</f>
        <v>123.27270589921869</v>
      </c>
      <c r="I22" s="14">
        <f>IFERROR(_xlfn.XLOOKUP(severity_ej2[[#This Row],[ADM3_PCODE]],sev_pin_cp[ADM3_PCODE],sev_pin_cp[TOTAL PiN - CP]),"")</f>
        <v>102.10591355458388</v>
      </c>
      <c r="J22" s="14">
        <f>IFERROR(_xlfn.XLOOKUP(severity_ej2[[#This Row],[ADM3_PCODE]],sev_pin_ma[ADM3_PCODE],sev_pin_ma[TOTAL PiN - Mine Action]),"")</f>
        <v>175.00523259981364</v>
      </c>
      <c r="K22" s="14">
        <f>IFERROR(_xlfn.XLOOKUP(severity_ej2[[#This Row],[ADM3_PCODE]],sev_pin_hlp[ADM3_PCODE],sev_pin_hlp[TOTAL PiN - HLP]),"")</f>
        <v>156.9657400903161</v>
      </c>
      <c r="L22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2" s="41">
        <f>severity_ej2[[#This Row],[PiN - Protection]]</f>
        <v>212.28571428571428</v>
      </c>
    </row>
    <row r="23" spans="1:13" x14ac:dyDescent="0.2">
      <c r="A23" s="31" t="s">
        <v>10</v>
      </c>
      <c r="B23" s="31" t="s">
        <v>11</v>
      </c>
      <c r="C23" s="31" t="s">
        <v>42</v>
      </c>
      <c r="D23" s="31" t="s">
        <v>43</v>
      </c>
      <c r="E23" s="31" t="s">
        <v>55</v>
      </c>
      <c r="F23" s="31" t="s">
        <v>56</v>
      </c>
      <c r="G23" s="13">
        <f>IFERROR(_xlfn.XLOOKUP(severity_ej2[[#This Row],[ADM3_PCODE]],sev_pin_pro[ADM3_PCODE],sev_pin_pro[TOTAL PiN - Protection]),"")</f>
        <v>3395.562711864407</v>
      </c>
      <c r="H23" s="13">
        <f>IFERROR(_xlfn.XLOOKUP(severity_ej2[[#This Row],[ADM3_PCODE]],sev_pin_gbv[ADM3_PCODE],sev_pin_gbv[TOTAL PiN - GBV]),"")</f>
        <v>2046.7411202129572</v>
      </c>
      <c r="I23" s="14">
        <f>IFERROR(_xlfn.XLOOKUP(severity_ej2[[#This Row],[ADM3_PCODE]],sev_pin_cp[ADM3_PCODE],sev_pin_cp[TOTAL PiN - CP]),"")</f>
        <v>1997.6818356571976</v>
      </c>
      <c r="J23" s="14">
        <f>IFERROR(_xlfn.XLOOKUP(severity_ej2[[#This Row],[ADM3_PCODE]],sev_pin_ma[ADM3_PCODE],sev_pin_ma[TOTAL PiN - Mine Action]),"")</f>
        <v>2116.6326593483964</v>
      </c>
      <c r="K23" s="14">
        <f>IFERROR(_xlfn.XLOOKUP(severity_ej2[[#This Row],[ADM3_PCODE]],sev_pin_hlp[ADM3_PCODE],sev_pin_hlp[TOTAL PiN - HLP]),"")</f>
        <v>1784.7126832434219</v>
      </c>
      <c r="L23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3" s="41">
        <f>severity_ej2[[#This Row],[PiN - Protection]]</f>
        <v>3395.562711864407</v>
      </c>
    </row>
    <row r="24" spans="1:13" x14ac:dyDescent="0.2">
      <c r="A24" s="31" t="s">
        <v>10</v>
      </c>
      <c r="B24" s="31" t="s">
        <v>11</v>
      </c>
      <c r="C24" s="31" t="s">
        <v>57</v>
      </c>
      <c r="D24" s="31" t="s">
        <v>58</v>
      </c>
      <c r="E24" s="31" t="s">
        <v>59</v>
      </c>
      <c r="F24" s="31" t="s">
        <v>58</v>
      </c>
      <c r="G24" s="13">
        <f>IFERROR(_xlfn.XLOOKUP(severity_ej2[[#This Row],[ADM3_PCODE]],sev_pin_pro[ADM3_PCODE],sev_pin_pro[TOTAL PiN - Protection]),"")</f>
        <v>30749.127272727288</v>
      </c>
      <c r="H24" s="13">
        <f>IFERROR(_xlfn.XLOOKUP(severity_ej2[[#This Row],[ADM3_PCODE]],sev_pin_gbv[ADM3_PCODE],sev_pin_gbv[TOTAL PiN - GBV]),"")</f>
        <v>17549.811406610235</v>
      </c>
      <c r="I24" s="14">
        <f>IFERROR(_xlfn.XLOOKUP(severity_ej2[[#This Row],[ADM3_PCODE]],sev_pin_cp[ADM3_PCODE],sev_pin_cp[TOTAL PiN - CP]),"")</f>
        <v>21177.353040865051</v>
      </c>
      <c r="J24" s="14">
        <f>IFERROR(_xlfn.XLOOKUP(severity_ej2[[#This Row],[ADM3_PCODE]],sev_pin_ma[ADM3_PCODE],sev_pin_ma[TOTAL PiN - Mine Action]),"")</f>
        <v>21356.922531277542</v>
      </c>
      <c r="K24" s="14">
        <f>IFERROR(_xlfn.XLOOKUP(severity_ej2[[#This Row],[ADM3_PCODE]],sev_pin_hlp[ADM3_PCODE],sev_pin_hlp[TOTAL PiN - HLP]),"")</f>
        <v>17001.156226389667</v>
      </c>
      <c r="L24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4" s="41">
        <f>severity_ej2[[#This Row],[PiN - Protection]]</f>
        <v>30749.127272727288</v>
      </c>
    </row>
    <row r="25" spans="1:13" x14ac:dyDescent="0.2">
      <c r="A25" s="31" t="s">
        <v>10</v>
      </c>
      <c r="B25" s="31" t="s">
        <v>11</v>
      </c>
      <c r="C25" s="31" t="s">
        <v>57</v>
      </c>
      <c r="D25" s="31" t="s">
        <v>58</v>
      </c>
      <c r="E25" s="31" t="s">
        <v>60</v>
      </c>
      <c r="F25" s="31" t="s">
        <v>61</v>
      </c>
      <c r="G25" s="13">
        <f>IFERROR(_xlfn.XLOOKUP(severity_ej2[[#This Row],[ADM3_PCODE]],sev_pin_pro[ADM3_PCODE],sev_pin_pro[TOTAL PiN - Protection]),"")</f>
        <v>0</v>
      </c>
      <c r="H25" s="13">
        <f>IFERROR(_xlfn.XLOOKUP(severity_ej2[[#This Row],[ADM3_PCODE]],sev_pin_gbv[ADM3_PCODE],sev_pin_gbv[TOTAL PiN - GBV]),"")</f>
        <v>0</v>
      </c>
      <c r="I25" s="14">
        <f>IFERROR(_xlfn.XLOOKUP(severity_ej2[[#This Row],[ADM3_PCODE]],sev_pin_cp[ADM3_PCODE],sev_pin_cp[TOTAL PiN - CP]),"")</f>
        <v>0</v>
      </c>
      <c r="J25" s="14">
        <f>IFERROR(_xlfn.XLOOKUP(severity_ej2[[#This Row],[ADM3_PCODE]],sev_pin_ma[ADM3_PCODE],sev_pin_ma[TOTAL PiN - Mine Action]),"")</f>
        <v>0</v>
      </c>
      <c r="K25" s="14">
        <f>IFERROR(_xlfn.XLOOKUP(severity_ej2[[#This Row],[ADM3_PCODE]],sev_pin_hlp[ADM3_PCODE],sev_pin_hlp[TOTAL PiN - HLP]),"")</f>
        <v>0</v>
      </c>
      <c r="L25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5" s="41">
        <f>severity_ej2[[#This Row],[PiN - Protection]]</f>
        <v>0</v>
      </c>
    </row>
    <row r="26" spans="1:13" x14ac:dyDescent="0.2">
      <c r="A26" s="31" t="s">
        <v>10</v>
      </c>
      <c r="B26" s="31" t="s">
        <v>11</v>
      </c>
      <c r="C26" s="31" t="s">
        <v>57</v>
      </c>
      <c r="D26" s="31" t="s">
        <v>58</v>
      </c>
      <c r="E26" s="31" t="s">
        <v>62</v>
      </c>
      <c r="F26" s="31" t="s">
        <v>63</v>
      </c>
      <c r="G26" s="13">
        <f>IFERROR(_xlfn.XLOOKUP(severity_ej2[[#This Row],[ADM3_PCODE]],sev_pin_pro[ADM3_PCODE],sev_pin_pro[TOTAL PiN - Protection]),"")</f>
        <v>9608.7224806201557</v>
      </c>
      <c r="H26" s="13">
        <f>IFERROR(_xlfn.XLOOKUP(severity_ej2[[#This Row],[ADM3_PCODE]],sev_pin_gbv[ADM3_PCODE],sev_pin_gbv[TOTAL PiN - GBV]),"")</f>
        <v>5715.2399564239349</v>
      </c>
      <c r="I26" s="14">
        <f>IFERROR(_xlfn.XLOOKUP(severity_ej2[[#This Row],[ADM3_PCODE]],sev_pin_cp[ADM3_PCODE],sev_pin_cp[TOTAL PiN - CP]),"")</f>
        <v>4929.3081242662811</v>
      </c>
      <c r="J26" s="14">
        <f>IFERROR(_xlfn.XLOOKUP(severity_ej2[[#This Row],[ADM3_PCODE]],sev_pin_ma[ADM3_PCODE],sev_pin_ma[TOTAL PiN - Mine Action]),"")</f>
        <v>5643.4355175974388</v>
      </c>
      <c r="K26" s="14">
        <f>IFERROR(_xlfn.XLOOKUP(severity_ej2[[#This Row],[ADM3_PCODE]],sev_pin_hlp[ADM3_PCODE],sev_pin_hlp[TOTAL PiN - HLP]),"")</f>
        <v>5800.54206519743</v>
      </c>
      <c r="L26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6" s="41">
        <f>severity_ej2[[#This Row],[PiN - Protection]]</f>
        <v>9608.7224806201557</v>
      </c>
    </row>
    <row r="27" spans="1:13" x14ac:dyDescent="0.2">
      <c r="A27" s="31" t="s">
        <v>10</v>
      </c>
      <c r="B27" s="31" t="s">
        <v>11</v>
      </c>
      <c r="C27" s="31" t="s">
        <v>57</v>
      </c>
      <c r="D27" s="31" t="s">
        <v>58</v>
      </c>
      <c r="E27" s="31" t="s">
        <v>64</v>
      </c>
      <c r="F27" s="31" t="s">
        <v>65</v>
      </c>
      <c r="G27" s="13">
        <f>IFERROR(_xlfn.XLOOKUP(severity_ej2[[#This Row],[ADM3_PCODE]],sev_pin_pro[ADM3_PCODE],sev_pin_pro[TOTAL PiN - Protection]),"")</f>
        <v>516.83050847457628</v>
      </c>
      <c r="H27" s="13">
        <f>IFERROR(_xlfn.XLOOKUP(severity_ej2[[#This Row],[ADM3_PCODE]],sev_pin_gbv[ADM3_PCODE],sev_pin_gbv[TOTAL PiN - GBV]),"")</f>
        <v>306.65650944380036</v>
      </c>
      <c r="I27" s="14">
        <f>IFERROR(_xlfn.XLOOKUP(severity_ej2[[#This Row],[ADM3_PCODE]],sev_pin_cp[ADM3_PCODE],sev_pin_cp[TOTAL PiN - CP]),"")</f>
        <v>261.12753884564188</v>
      </c>
      <c r="J27" s="14">
        <f>IFERROR(_xlfn.XLOOKUP(severity_ej2[[#This Row],[ADM3_PCODE]],sev_pin_ma[ADM3_PCODE],sev_pin_ma[TOTAL PiN - Mine Action]),"")</f>
        <v>261.12753884564188</v>
      </c>
      <c r="K27" s="14">
        <f>IFERROR(_xlfn.XLOOKUP(severity_ej2[[#This Row],[ADM3_PCODE]],sev_pin_hlp[ADM3_PCODE],sev_pin_hlp[TOTAL PiN - HLP]),"")</f>
        <v>307.38602047639199</v>
      </c>
      <c r="L27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7" s="41">
        <f>severity_ej2[[#This Row],[PiN - Protection]]</f>
        <v>516.83050847457628</v>
      </c>
    </row>
    <row r="28" spans="1:13" x14ac:dyDescent="0.2">
      <c r="A28" s="31" t="s">
        <v>10</v>
      </c>
      <c r="B28" s="31" t="s">
        <v>11</v>
      </c>
      <c r="C28" s="31" t="s">
        <v>57</v>
      </c>
      <c r="D28" s="31" t="s">
        <v>58</v>
      </c>
      <c r="E28" s="31" t="s">
        <v>66</v>
      </c>
      <c r="F28" s="31" t="s">
        <v>67</v>
      </c>
      <c r="G28" s="13">
        <f>IFERROR(_xlfn.XLOOKUP(severity_ej2[[#This Row],[ADM3_PCODE]],sev_pin_pro[ADM3_PCODE],sev_pin_pro[TOTAL PiN - Protection]),"")</f>
        <v>10353.263059701492</v>
      </c>
      <c r="H28" s="13">
        <f>IFERROR(_xlfn.XLOOKUP(severity_ej2[[#This Row],[ADM3_PCODE]],sev_pin_gbv[ADM3_PCODE],sev_pin_gbv[TOTAL PiN - GBV]),"")</f>
        <v>6034.7839788639649</v>
      </c>
      <c r="I28" s="14">
        <f>IFERROR(_xlfn.XLOOKUP(severity_ej2[[#This Row],[ADM3_PCODE]],sev_pin_cp[ADM3_PCODE],sev_pin_cp[TOTAL PiN - CP]),"")</f>
        <v>5531.6638078210453</v>
      </c>
      <c r="J28" s="14">
        <f>IFERROR(_xlfn.XLOOKUP(severity_ej2[[#This Row],[ADM3_PCODE]],sev_pin_ma[ADM3_PCODE],sev_pin_ma[TOTAL PiN - Mine Action]),"")</f>
        <v>7653.134232360514</v>
      </c>
      <c r="K28" s="14">
        <f>IFERROR(_xlfn.XLOOKUP(severity_ej2[[#This Row],[ADM3_PCODE]],sev_pin_hlp[ADM3_PCODE],sev_pin_hlp[TOTAL PiN - HLP]),"")</f>
        <v>6336.9447525114392</v>
      </c>
      <c r="L28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8" s="41">
        <f>severity_ej2[[#This Row],[PiN - Protection]]</f>
        <v>10353.263059701492</v>
      </c>
    </row>
    <row r="29" spans="1:13" x14ac:dyDescent="0.2">
      <c r="A29" s="31" t="s">
        <v>10</v>
      </c>
      <c r="B29" s="31" t="s">
        <v>11</v>
      </c>
      <c r="C29" s="31" t="s">
        <v>57</v>
      </c>
      <c r="D29" s="31" t="s">
        <v>58</v>
      </c>
      <c r="E29" s="31" t="s">
        <v>68</v>
      </c>
      <c r="F29" s="31" t="s">
        <v>69</v>
      </c>
      <c r="G29" s="13">
        <f>IFERROR(_xlfn.XLOOKUP(severity_ej2[[#This Row],[ADM3_PCODE]],sev_pin_pro[ADM3_PCODE],sev_pin_pro[TOTAL PiN - Protection]),"")</f>
        <v>21216.071770334922</v>
      </c>
      <c r="H29" s="13">
        <f>IFERROR(_xlfn.XLOOKUP(severity_ej2[[#This Row],[ADM3_PCODE]],sev_pin_gbv[ADM3_PCODE],sev_pin_gbv[TOTAL PiN - GBV]),"")</f>
        <v>12804.552714900756</v>
      </c>
      <c r="I29" s="14">
        <f>IFERROR(_xlfn.XLOOKUP(severity_ej2[[#This Row],[ADM3_PCODE]],sev_pin_cp[ADM3_PCODE],sev_pin_cp[TOTAL PiN - CP]),"")</f>
        <v>13555.37418568624</v>
      </c>
      <c r="J29" s="14">
        <f>IFERROR(_xlfn.XLOOKUP(severity_ej2[[#This Row],[ADM3_PCODE]],sev_pin_ma[ADM3_PCODE],sev_pin_ma[TOTAL PiN - Mine Action]),"")</f>
        <v>14153.636516893597</v>
      </c>
      <c r="K29" s="14">
        <f>IFERROR(_xlfn.XLOOKUP(severity_ej2[[#This Row],[ADM3_PCODE]],sev_pin_hlp[ADM3_PCODE],sev_pin_hlp[TOTAL PiN - HLP]),"")</f>
        <v>11031.413603335255</v>
      </c>
      <c r="L29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9" s="41">
        <f>severity_ej2[[#This Row],[PiN - Protection]]</f>
        <v>21216.071770334922</v>
      </c>
    </row>
    <row r="30" spans="1:13" x14ac:dyDescent="0.2">
      <c r="A30" s="31" t="s">
        <v>10</v>
      </c>
      <c r="B30" s="31" t="s">
        <v>11</v>
      </c>
      <c r="C30" s="31" t="s">
        <v>70</v>
      </c>
      <c r="D30" s="31" t="s">
        <v>71</v>
      </c>
      <c r="E30" s="31" t="s">
        <v>72</v>
      </c>
      <c r="F30" s="31" t="s">
        <v>71</v>
      </c>
      <c r="G30" s="13">
        <f>IFERROR(_xlfn.XLOOKUP(severity_ej2[[#This Row],[ADM3_PCODE]],sev_pin_pro[ADM3_PCODE],sev_pin_pro[TOTAL PiN - Protection]),"")</f>
        <v>87546.671428571397</v>
      </c>
      <c r="H30" s="13">
        <f>IFERROR(_xlfn.XLOOKUP(severity_ej2[[#This Row],[ADM3_PCODE]],sev_pin_gbv[ADM3_PCODE],sev_pin_gbv[TOTAL PiN - GBV]),"")</f>
        <v>50332.38196677318</v>
      </c>
      <c r="I30" s="14">
        <f>IFERROR(_xlfn.XLOOKUP(severity_ej2[[#This Row],[ADM3_PCODE]],sev_pin_cp[ADM3_PCODE],sev_pin_cp[TOTAL PiN - CP]),"")</f>
        <v>57639.581513987789</v>
      </c>
      <c r="J30" s="14">
        <f>IFERROR(_xlfn.XLOOKUP(severity_ej2[[#This Row],[ADM3_PCODE]],sev_pin_ma[ADM3_PCODE],sev_pin_ma[TOTAL PiN - Mine Action]),"")</f>
        <v>57626.933530796858</v>
      </c>
      <c r="K30" s="14">
        <f>IFERROR(_xlfn.XLOOKUP(severity_ej2[[#This Row],[ADM3_PCODE]],sev_pin_hlp[ADM3_PCODE],sev_pin_hlp[TOTAL PiN - HLP]),"")</f>
        <v>39032.648818759371</v>
      </c>
      <c r="L30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30" s="41">
        <f>severity_ej2[[#This Row],[PiN - Protection]]</f>
        <v>87546.671428571397</v>
      </c>
    </row>
    <row r="31" spans="1:13" x14ac:dyDescent="0.2">
      <c r="A31" s="31" t="s">
        <v>10</v>
      </c>
      <c r="B31" s="31" t="s">
        <v>11</v>
      </c>
      <c r="C31" s="31" t="s">
        <v>70</v>
      </c>
      <c r="D31" s="31" t="s">
        <v>71</v>
      </c>
      <c r="E31" s="31" t="s">
        <v>73</v>
      </c>
      <c r="F31" s="31" t="s">
        <v>74</v>
      </c>
      <c r="G31" s="13">
        <f>IFERROR(_xlfn.XLOOKUP(severity_ej2[[#This Row],[ADM3_PCODE]],sev_pin_pro[ADM3_PCODE],sev_pin_pro[TOTAL PiN - Protection]),"")</f>
        <v>27256.23529411765</v>
      </c>
      <c r="H31" s="13">
        <f>IFERROR(_xlfn.XLOOKUP(severity_ej2[[#This Row],[ADM3_PCODE]],sev_pin_gbv[ADM3_PCODE],sev_pin_gbv[TOTAL PiN - GBV]),"")</f>
        <v>16138.299032005109</v>
      </c>
      <c r="I31" s="14">
        <f>IFERROR(_xlfn.XLOOKUP(severity_ej2[[#This Row],[ADM3_PCODE]],sev_pin_cp[ADM3_PCODE],sev_pin_cp[TOTAL PiN - CP]),"")</f>
        <v>15335.361489108485</v>
      </c>
      <c r="J31" s="14">
        <f>IFERROR(_xlfn.XLOOKUP(severity_ej2[[#This Row],[ADM3_PCODE]],sev_pin_ma[ADM3_PCODE],sev_pin_ma[TOTAL PiN - Mine Action]),"")</f>
        <v>15426.278740169397</v>
      </c>
      <c r="K31" s="14">
        <f>IFERROR(_xlfn.XLOOKUP(severity_ej2[[#This Row],[ADM3_PCODE]],sev_pin_hlp[ADM3_PCODE],sev_pin_hlp[TOTAL PiN - HLP]),"")</f>
        <v>14740.48111426576</v>
      </c>
      <c r="L31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31" s="41">
        <f>severity_ej2[[#This Row],[PiN - Protection]]</f>
        <v>27256.23529411765</v>
      </c>
    </row>
    <row r="32" spans="1:13" x14ac:dyDescent="0.2">
      <c r="A32" s="31" t="s">
        <v>10</v>
      </c>
      <c r="B32" s="31" t="s">
        <v>11</v>
      </c>
      <c r="C32" s="31" t="s">
        <v>70</v>
      </c>
      <c r="D32" s="31" t="s">
        <v>71</v>
      </c>
      <c r="E32" s="31" t="s">
        <v>75</v>
      </c>
      <c r="F32" s="31" t="s">
        <v>76</v>
      </c>
      <c r="G32" s="13">
        <f>IFERROR(_xlfn.XLOOKUP(severity_ej2[[#This Row],[ADM3_PCODE]],sev_pin_pro[ADM3_PCODE],sev_pin_pro[TOTAL PiN - Protection]),"")</f>
        <v>43553.706060606011</v>
      </c>
      <c r="H32" s="13">
        <f>IFERROR(_xlfn.XLOOKUP(severity_ej2[[#This Row],[ADM3_PCODE]],sev_pin_gbv[ADM3_PCODE],sev_pin_gbv[TOTAL PiN - GBV]),"")</f>
        <v>25539.081360292446</v>
      </c>
      <c r="I32" s="14">
        <f>IFERROR(_xlfn.XLOOKUP(severity_ej2[[#This Row],[ADM3_PCODE]],sev_pin_cp[ADM3_PCODE],sev_pin_cp[TOTAL PiN - CP]),"")</f>
        <v>27865.371877325917</v>
      </c>
      <c r="J32" s="14">
        <f>IFERROR(_xlfn.XLOOKUP(severity_ej2[[#This Row],[ADM3_PCODE]],sev_pin_ma[ADM3_PCODE],sev_pin_ma[TOTAL PiN - Mine Action]),"")</f>
        <v>28144.979886952246</v>
      </c>
      <c r="K32" s="14">
        <f>IFERROR(_xlfn.XLOOKUP(severity_ej2[[#This Row],[ADM3_PCODE]],sev_pin_hlp[ADM3_PCODE],sev_pin_hlp[TOTAL PiN - HLP]),"")</f>
        <v>20376.091537097349</v>
      </c>
      <c r="L32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32" s="41">
        <f>severity_ej2[[#This Row],[PiN - Protection]]</f>
        <v>43553.706060606011</v>
      </c>
    </row>
    <row r="33" spans="1:13" x14ac:dyDescent="0.2">
      <c r="A33" s="31" t="s">
        <v>10</v>
      </c>
      <c r="B33" s="31" t="s">
        <v>11</v>
      </c>
      <c r="C33" s="31" t="s">
        <v>70</v>
      </c>
      <c r="D33" s="31" t="s">
        <v>71</v>
      </c>
      <c r="E33" s="31" t="s">
        <v>77</v>
      </c>
      <c r="F33" s="31" t="s">
        <v>78</v>
      </c>
      <c r="G33" s="13">
        <f>IFERROR(_xlfn.XLOOKUP(severity_ej2[[#This Row],[ADM3_PCODE]],sev_pin_pro[ADM3_PCODE],sev_pin_pro[TOTAL PiN - Protection]),"")</f>
        <v>48808.584615384614</v>
      </c>
      <c r="H33" s="13">
        <f>IFERROR(_xlfn.XLOOKUP(severity_ej2[[#This Row],[ADM3_PCODE]],sev_pin_gbv[ADM3_PCODE],sev_pin_gbv[TOTAL PiN - GBV]),"")</f>
        <v>28883.678786103461</v>
      </c>
      <c r="I33" s="14">
        <f>IFERROR(_xlfn.XLOOKUP(severity_ej2[[#This Row],[ADM3_PCODE]],sev_pin_cp[ADM3_PCODE],sev_pin_cp[TOTAL PiN - CP]),"")</f>
        <v>30746.946941839386</v>
      </c>
      <c r="J33" s="14">
        <f>IFERROR(_xlfn.XLOOKUP(severity_ej2[[#This Row],[ADM3_PCODE]],sev_pin_ma[ADM3_PCODE],sev_pin_ma[TOTAL PiN - Mine Action]),"")</f>
        <v>30979.91254224558</v>
      </c>
      <c r="K33" s="14">
        <f>IFERROR(_xlfn.XLOOKUP(severity_ej2[[#This Row],[ADM3_PCODE]],sev_pin_hlp[ADM3_PCODE],sev_pin_hlp[TOTAL PiN - HLP]),"")</f>
        <v>23154.854361498048</v>
      </c>
      <c r="L33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33" s="41">
        <f>severity_ej2[[#This Row],[PiN - Protection]]</f>
        <v>48808.584615384614</v>
      </c>
    </row>
    <row r="34" spans="1:13" x14ac:dyDescent="0.2">
      <c r="A34" s="31" t="s">
        <v>10</v>
      </c>
      <c r="B34" s="31" t="s">
        <v>11</v>
      </c>
      <c r="C34" s="31" t="s">
        <v>79</v>
      </c>
      <c r="D34" s="31" t="s">
        <v>80</v>
      </c>
      <c r="E34" s="31" t="s">
        <v>81</v>
      </c>
      <c r="F34" s="31" t="s">
        <v>82</v>
      </c>
      <c r="G34" s="13">
        <f>IFERROR(_xlfn.XLOOKUP(severity_ej2[[#This Row],[ADM3_PCODE]],sev_pin_pro[ADM3_PCODE],sev_pin_pro[TOTAL PiN - Protection]),"")</f>
        <v>1346.5</v>
      </c>
      <c r="H34" s="13">
        <f>IFERROR(_xlfn.XLOOKUP(severity_ej2[[#This Row],[ADM3_PCODE]],sev_pin_gbv[ADM3_PCODE],sev_pin_gbv[TOTAL PiN - GBV]),"")</f>
        <v>849.29116803670422</v>
      </c>
      <c r="I34" s="14">
        <f>IFERROR(_xlfn.XLOOKUP(severity_ej2[[#This Row],[ADM3_PCODE]],sev_pin_cp[ADM3_PCODE],sev_pin_cp[TOTAL PiN - CP]),"")</f>
        <v>668.83194678577001</v>
      </c>
      <c r="J34" s="14">
        <f>IFERROR(_xlfn.XLOOKUP(severity_ej2[[#This Row],[ADM3_PCODE]],sev_pin_ma[ADM3_PCODE],sev_pin_ma[TOTAL PiN - Mine Action]),"")</f>
        <v>668.83194678577001</v>
      </c>
      <c r="K34" s="14">
        <f>IFERROR(_xlfn.XLOOKUP(severity_ej2[[#This Row],[ADM3_PCODE]],sev_pin_hlp[ADM3_PCODE],sev_pin_hlp[TOTAL PiN - HLP]),"")</f>
        <v>812.31805321422996</v>
      </c>
      <c r="L34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34" s="41">
        <f>severity_ej2[[#This Row],[PiN - Protection]]</f>
        <v>1346.5</v>
      </c>
    </row>
    <row r="35" spans="1:13" x14ac:dyDescent="0.2">
      <c r="A35" s="31" t="s">
        <v>10</v>
      </c>
      <c r="B35" s="31" t="s">
        <v>11</v>
      </c>
      <c r="C35" s="31" t="s">
        <v>79</v>
      </c>
      <c r="D35" s="31" t="s">
        <v>80</v>
      </c>
      <c r="E35" s="31" t="s">
        <v>83</v>
      </c>
      <c r="F35" s="31" t="s">
        <v>84</v>
      </c>
      <c r="G35" s="13">
        <f>IFERROR(_xlfn.XLOOKUP(severity_ej2[[#This Row],[ADM3_PCODE]],sev_pin_pro[ADM3_PCODE],sev_pin_pro[TOTAL PiN - Protection]),"")</f>
        <v>9253.7808219178096</v>
      </c>
      <c r="H35" s="13">
        <f>IFERROR(_xlfn.XLOOKUP(severity_ej2[[#This Row],[ADM3_PCODE]],sev_pin_gbv[ADM3_PCODE],sev_pin_gbv[TOTAL PiN - GBV]),"")</f>
        <v>5703.6326317181629</v>
      </c>
      <c r="I35" s="14">
        <f>IFERROR(_xlfn.XLOOKUP(severity_ej2[[#This Row],[ADM3_PCODE]],sev_pin_cp[ADM3_PCODE],sev_pin_cp[TOTAL PiN - CP]),"")</f>
        <v>4024.4516097139481</v>
      </c>
      <c r="J35" s="14">
        <f>IFERROR(_xlfn.XLOOKUP(severity_ej2[[#This Row],[ADM3_PCODE]],sev_pin_ma[ADM3_PCODE],sev_pin_ma[TOTAL PiN - Mine Action]),"")</f>
        <v>4024.4516097139481</v>
      </c>
      <c r="K35" s="14">
        <f>IFERROR(_xlfn.XLOOKUP(severity_ej2[[#This Row],[ADM3_PCODE]],sev_pin_hlp[ADM3_PCODE],sev_pin_hlp[TOTAL PiN - HLP]),"")</f>
        <v>6154.7072943956409</v>
      </c>
      <c r="L35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35" s="41">
        <f>severity_ej2[[#This Row],[PiN - Protection]]</f>
        <v>9253.7808219178096</v>
      </c>
    </row>
    <row r="36" spans="1:13" x14ac:dyDescent="0.2">
      <c r="A36" s="31" t="s">
        <v>10</v>
      </c>
      <c r="B36" s="31" t="s">
        <v>11</v>
      </c>
      <c r="C36" s="31" t="s">
        <v>79</v>
      </c>
      <c r="D36" s="31" t="s">
        <v>80</v>
      </c>
      <c r="E36" s="31" t="s">
        <v>85</v>
      </c>
      <c r="F36" s="31" t="s">
        <v>86</v>
      </c>
      <c r="G36" s="13">
        <f>IFERROR(_xlfn.XLOOKUP(severity_ej2[[#This Row],[ADM3_PCODE]],sev_pin_pro[ADM3_PCODE],sev_pin_pro[TOTAL PiN - Protection]),"")</f>
        <v>35432.541095890418</v>
      </c>
      <c r="H36" s="13">
        <f>IFERROR(_xlfn.XLOOKUP(severity_ej2[[#This Row],[ADM3_PCODE]],sev_pin_gbv[ADM3_PCODE],sev_pin_gbv[TOTAL PiN - GBV]),"")</f>
        <v>20208.373224255396</v>
      </c>
      <c r="I36" s="14">
        <f>IFERROR(_xlfn.XLOOKUP(severity_ej2[[#This Row],[ADM3_PCODE]],sev_pin_cp[ADM3_PCODE],sev_pin_cp[TOTAL PiN - CP]),"")</f>
        <v>18852.061095458026</v>
      </c>
      <c r="J36" s="14">
        <f>IFERROR(_xlfn.XLOOKUP(severity_ej2[[#This Row],[ADM3_PCODE]],sev_pin_ma[ADM3_PCODE],sev_pin_ma[TOTAL PiN - Mine Action]),"")</f>
        <v>19005.78000696866</v>
      </c>
      <c r="K36" s="14">
        <f>IFERROR(_xlfn.XLOOKUP(severity_ej2[[#This Row],[ADM3_PCODE]],sev_pin_hlp[ADM3_PCODE],sev_pin_hlp[TOTAL PiN - HLP]),"")</f>
        <v>20166.238364211466</v>
      </c>
      <c r="L36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36" s="41">
        <f>severity_ej2[[#This Row],[PiN - Protection]]</f>
        <v>35432.541095890418</v>
      </c>
    </row>
    <row r="37" spans="1:13" x14ac:dyDescent="0.2">
      <c r="A37" s="31" t="s">
        <v>10</v>
      </c>
      <c r="B37" s="31" t="s">
        <v>11</v>
      </c>
      <c r="C37" s="31" t="s">
        <v>87</v>
      </c>
      <c r="D37" s="31" t="s">
        <v>88</v>
      </c>
      <c r="E37" s="31" t="s">
        <v>89</v>
      </c>
      <c r="F37" s="31" t="s">
        <v>88</v>
      </c>
      <c r="G37" s="13">
        <f>IFERROR(_xlfn.XLOOKUP(severity_ej2[[#This Row],[ADM3_PCODE]],sev_pin_pro[ADM3_PCODE],sev_pin_pro[TOTAL PiN - Protection]),"")</f>
        <v>4041.1999999999994</v>
      </c>
      <c r="H37" s="13">
        <f>IFERROR(_xlfn.XLOOKUP(severity_ej2[[#This Row],[ADM3_PCODE]],sev_pin_gbv[ADM3_PCODE],sev_pin_gbv[TOTAL PiN - GBV]),"")</f>
        <v>2349.3971398612102</v>
      </c>
      <c r="I37" s="14">
        <f>IFERROR(_xlfn.XLOOKUP(severity_ej2[[#This Row],[ADM3_PCODE]],sev_pin_cp[ADM3_PCODE],sev_pin_cp[TOTAL PiN - CP]),"")</f>
        <v>2046.2048149675411</v>
      </c>
      <c r="J37" s="14">
        <f>IFERROR(_xlfn.XLOOKUP(severity_ej2[[#This Row],[ADM3_PCODE]],sev_pin_ma[ADM3_PCODE],sev_pin_ma[TOTAL PiN - Mine Action]),"")</f>
        <v>2548.9383717614896</v>
      </c>
      <c r="K37" s="14">
        <f>IFERROR(_xlfn.XLOOKUP(severity_ej2[[#This Row],[ADM3_PCODE]],sev_pin_hlp[ADM3_PCODE],sev_pin_hlp[TOTAL PiN - HLP]),"")</f>
        <v>2505.8228885328181</v>
      </c>
      <c r="L37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37" s="41">
        <f>severity_ej2[[#This Row],[PiN - Protection]]</f>
        <v>4041.1999999999994</v>
      </c>
    </row>
    <row r="38" spans="1:13" x14ac:dyDescent="0.2">
      <c r="A38" s="31" t="s">
        <v>10</v>
      </c>
      <c r="B38" s="31" t="s">
        <v>11</v>
      </c>
      <c r="C38" s="31" t="s">
        <v>87</v>
      </c>
      <c r="D38" s="31" t="s">
        <v>88</v>
      </c>
      <c r="E38" s="31" t="s">
        <v>90</v>
      </c>
      <c r="F38" s="31" t="s">
        <v>91</v>
      </c>
      <c r="G38" s="13">
        <f>IFERROR(_xlfn.XLOOKUP(severity_ej2[[#This Row],[ADM3_PCODE]],sev_pin_pro[ADM3_PCODE],sev_pin_pro[TOTAL PiN - Protection]),"")</f>
        <v>0</v>
      </c>
      <c r="H38" s="13">
        <f>IFERROR(_xlfn.XLOOKUP(severity_ej2[[#This Row],[ADM3_PCODE]],sev_pin_gbv[ADM3_PCODE],sev_pin_gbv[TOTAL PiN - GBV]),"")</f>
        <v>0</v>
      </c>
      <c r="I38" s="14">
        <f>IFERROR(_xlfn.XLOOKUP(severity_ej2[[#This Row],[ADM3_PCODE]],sev_pin_cp[ADM3_PCODE],sev_pin_cp[TOTAL PiN - CP]),"")</f>
        <v>0</v>
      </c>
      <c r="J38" s="14">
        <f>IFERROR(_xlfn.XLOOKUP(severity_ej2[[#This Row],[ADM3_PCODE]],sev_pin_ma[ADM3_PCODE],sev_pin_ma[TOTAL PiN - Mine Action]),"")</f>
        <v>0</v>
      </c>
      <c r="K38" s="14">
        <f>IFERROR(_xlfn.XLOOKUP(severity_ej2[[#This Row],[ADM3_PCODE]],sev_pin_hlp[ADM3_PCODE],sev_pin_hlp[TOTAL PiN - HLP]),"")</f>
        <v>0</v>
      </c>
      <c r="L38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38" s="41">
        <f>severity_ej2[[#This Row],[PiN - Protection]]</f>
        <v>0</v>
      </c>
    </row>
    <row r="39" spans="1:13" x14ac:dyDescent="0.2">
      <c r="A39" s="31" t="s">
        <v>10</v>
      </c>
      <c r="B39" s="31" t="s">
        <v>11</v>
      </c>
      <c r="C39" s="31" t="s">
        <v>87</v>
      </c>
      <c r="D39" s="31" t="s">
        <v>88</v>
      </c>
      <c r="E39" s="31" t="s">
        <v>92</v>
      </c>
      <c r="F39" s="31" t="s">
        <v>93</v>
      </c>
      <c r="G39" s="13">
        <f>IFERROR(_xlfn.XLOOKUP(severity_ej2[[#This Row],[ADM3_PCODE]],sev_pin_pro[ADM3_PCODE],sev_pin_pro[TOTAL PiN - Protection]),"")</f>
        <v>324.35000000000002</v>
      </c>
      <c r="H39" s="13">
        <f>IFERROR(_xlfn.XLOOKUP(severity_ej2[[#This Row],[ADM3_PCODE]],sev_pin_gbv[ADM3_PCODE],sev_pin_gbv[TOTAL PiN - GBV]),"")</f>
        <v>184.05032556418794</v>
      </c>
      <c r="I39" s="14">
        <f>IFERROR(_xlfn.XLOOKUP(severity_ej2[[#This Row],[ADM3_PCODE]],sev_pin_cp[ADM3_PCODE],sev_pin_cp[TOTAL PiN - CP]),"")</f>
        <v>171.31871809101</v>
      </c>
      <c r="J39" s="14">
        <f>IFERROR(_xlfn.XLOOKUP(severity_ej2[[#This Row],[ADM3_PCODE]],sev_pin_ma[ADM3_PCODE],sev_pin_ma[TOTAL PiN - Mine Action]),"")</f>
        <v>171.31871809101</v>
      </c>
      <c r="K39" s="14">
        <f>IFERROR(_xlfn.XLOOKUP(severity_ej2[[#This Row],[ADM3_PCODE]],sev_pin_hlp[ADM3_PCODE],sev_pin_hlp[TOTAL PiN - HLP]),"")</f>
        <v>185.46628190899003</v>
      </c>
      <c r="L39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39" s="41">
        <f>severity_ej2[[#This Row],[PiN - Protection]]</f>
        <v>324.35000000000002</v>
      </c>
    </row>
    <row r="40" spans="1:13" x14ac:dyDescent="0.2">
      <c r="A40" s="31" t="s">
        <v>10</v>
      </c>
      <c r="B40" s="31" t="s">
        <v>11</v>
      </c>
      <c r="C40" s="31" t="s">
        <v>87</v>
      </c>
      <c r="D40" s="31" t="s">
        <v>88</v>
      </c>
      <c r="E40" s="31" t="s">
        <v>94</v>
      </c>
      <c r="F40" s="31" t="s">
        <v>95</v>
      </c>
      <c r="G40" s="13">
        <f>IFERROR(_xlfn.XLOOKUP(severity_ej2[[#This Row],[ADM3_PCODE]],sev_pin_pro[ADM3_PCODE],sev_pin_pro[TOTAL PiN - Protection]),"")</f>
        <v>5651.7750000000005</v>
      </c>
      <c r="H40" s="13">
        <f>IFERROR(_xlfn.XLOOKUP(severity_ej2[[#This Row],[ADM3_PCODE]],sev_pin_gbv[ADM3_PCODE],sev_pin_gbv[TOTAL PiN - GBV]),"")</f>
        <v>3307.1046561210455</v>
      </c>
      <c r="I40" s="14">
        <f>IFERROR(_xlfn.XLOOKUP(severity_ej2[[#This Row],[ADM3_PCODE]],sev_pin_cp[ADM3_PCODE],sev_pin_cp[TOTAL PiN - CP]),"")</f>
        <v>2666.3031204558856</v>
      </c>
      <c r="J40" s="14">
        <f>IFERROR(_xlfn.XLOOKUP(severity_ej2[[#This Row],[ADM3_PCODE]],sev_pin_ma[ADM3_PCODE],sev_pin_ma[TOTAL PiN - Mine Action]),"")</f>
        <v>4017.8019900766358</v>
      </c>
      <c r="K40" s="14">
        <f>IFERROR(_xlfn.XLOOKUP(severity_ej2[[#This Row],[ADM3_PCODE]],sev_pin_hlp[ADM3_PCODE],sev_pin_hlp[TOTAL PiN - HLP]),"")</f>
        <v>3786.1750938298292</v>
      </c>
      <c r="L40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40" s="41">
        <f>severity_ej2[[#This Row],[PiN - Protection]]</f>
        <v>5651.7750000000005</v>
      </c>
    </row>
    <row r="41" spans="1:13" x14ac:dyDescent="0.2">
      <c r="A41" s="31" t="s">
        <v>10</v>
      </c>
      <c r="B41" s="31" t="s">
        <v>11</v>
      </c>
      <c r="C41" s="31" t="s">
        <v>96</v>
      </c>
      <c r="D41" s="31" t="s">
        <v>97</v>
      </c>
      <c r="E41" s="31" t="s">
        <v>98</v>
      </c>
      <c r="F41" s="31" t="s">
        <v>97</v>
      </c>
      <c r="G41" s="13">
        <f>IFERROR(_xlfn.XLOOKUP(severity_ej2[[#This Row],[ADM3_PCODE]],sev_pin_pro[ADM3_PCODE],sev_pin_pro[TOTAL PiN - Protection]),"")</f>
        <v>7020.8100303951405</v>
      </c>
      <c r="H41" s="13">
        <f>IFERROR(_xlfn.XLOOKUP(severity_ej2[[#This Row],[ADM3_PCODE]],sev_pin_gbv[ADM3_PCODE],sev_pin_gbv[TOTAL PiN - GBV]),"")</f>
        <v>4095.7642067388451</v>
      </c>
      <c r="I41" s="14">
        <f>IFERROR(_xlfn.XLOOKUP(severity_ej2[[#This Row],[ADM3_PCODE]],sev_pin_cp[ADM3_PCODE],sev_pin_cp[TOTAL PiN - CP]),"")</f>
        <v>4827.3028494774962</v>
      </c>
      <c r="J41" s="14">
        <f>IFERROR(_xlfn.XLOOKUP(severity_ej2[[#This Row],[ADM3_PCODE]],sev_pin_ma[ADM3_PCODE],sev_pin_ma[TOTAL PiN - Mine Action]),"")</f>
        <v>4776.6176710338805</v>
      </c>
      <c r="K41" s="14">
        <f>IFERROR(_xlfn.XLOOKUP(severity_ej2[[#This Row],[ADM3_PCODE]],sev_pin_hlp[ADM3_PCODE],sev_pin_hlp[TOTAL PiN - HLP]),"")</f>
        <v>3603.0041685174301</v>
      </c>
      <c r="L41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41" s="41">
        <f>severity_ej2[[#This Row],[PiN - Protection]]</f>
        <v>7020.8100303951405</v>
      </c>
    </row>
    <row r="42" spans="1:13" x14ac:dyDescent="0.2">
      <c r="A42" s="31" t="s">
        <v>10</v>
      </c>
      <c r="B42" s="31" t="s">
        <v>11</v>
      </c>
      <c r="C42" s="31" t="s">
        <v>96</v>
      </c>
      <c r="D42" s="31" t="s">
        <v>97</v>
      </c>
      <c r="E42" s="31" t="s">
        <v>99</v>
      </c>
      <c r="F42" s="31" t="s">
        <v>100</v>
      </c>
      <c r="G42" s="13">
        <f>IFERROR(_xlfn.XLOOKUP(severity_ej2[[#This Row],[ADM3_PCODE]],sev_pin_pro[ADM3_PCODE],sev_pin_pro[TOTAL PiN - Protection]),"")</f>
        <v>1861.7272727272725</v>
      </c>
      <c r="H42" s="13">
        <f>IFERROR(_xlfn.XLOOKUP(severity_ej2[[#This Row],[ADM3_PCODE]],sev_pin_gbv[ADM3_PCODE],sev_pin_gbv[TOTAL PiN - GBV]),"")</f>
        <v>1106.3550454760982</v>
      </c>
      <c r="I42" s="14">
        <f>IFERROR(_xlfn.XLOOKUP(severity_ej2[[#This Row],[ADM3_PCODE]],sev_pin_cp[ADM3_PCODE],sev_pin_cp[TOTAL PiN - CP]),"")</f>
        <v>1077.676588969352</v>
      </c>
      <c r="J42" s="14">
        <f>IFERROR(_xlfn.XLOOKUP(severity_ej2[[#This Row],[ADM3_PCODE]],sev_pin_ma[ADM3_PCODE],sev_pin_ma[TOTAL PiN - Mine Action]),"")</f>
        <v>1077.676588969352</v>
      </c>
      <c r="K42" s="14">
        <f>IFERROR(_xlfn.XLOOKUP(severity_ej2[[#This Row],[ADM3_PCODE]],sev_pin_hlp[ADM3_PCODE],sev_pin_hlp[TOTAL PiN - HLP]),"")</f>
        <v>970.22341103064764</v>
      </c>
      <c r="L42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42" s="41">
        <f>severity_ej2[[#This Row],[PiN - Protection]]</f>
        <v>1861.7272727272725</v>
      </c>
    </row>
    <row r="43" spans="1:13" x14ac:dyDescent="0.2">
      <c r="A43" s="31" t="s">
        <v>101</v>
      </c>
      <c r="B43" s="31" t="s">
        <v>102</v>
      </c>
      <c r="C43" s="31" t="s">
        <v>103</v>
      </c>
      <c r="D43" s="31" t="s">
        <v>102</v>
      </c>
      <c r="E43" s="31" t="s">
        <v>104</v>
      </c>
      <c r="F43" s="31" t="s">
        <v>105</v>
      </c>
      <c r="G43" s="13">
        <f>IFERROR(_xlfn.XLOOKUP(severity_ej2[[#This Row],[ADM3_PCODE]],sev_pin_pro[ADM3_PCODE],sev_pin_pro[TOTAL PiN - Protection]),"")</f>
        <v>0</v>
      </c>
      <c r="H43" s="13">
        <f>IFERROR(_xlfn.XLOOKUP(severity_ej2[[#This Row],[ADM3_PCODE]],sev_pin_gbv[ADM3_PCODE],sev_pin_gbv[TOTAL PiN - GBV]),"")</f>
        <v>0</v>
      </c>
      <c r="I43" s="14">
        <f>IFERROR(_xlfn.XLOOKUP(severity_ej2[[#This Row],[ADM3_PCODE]],sev_pin_cp[ADM3_PCODE],sev_pin_cp[TOTAL PiN - CP]),"")</f>
        <v>0</v>
      </c>
      <c r="J43" s="14">
        <f>IFERROR(_xlfn.XLOOKUP(severity_ej2[[#This Row],[ADM3_PCODE]],sev_pin_ma[ADM3_PCODE],sev_pin_ma[TOTAL PiN - Mine Action]),"")</f>
        <v>0</v>
      </c>
      <c r="K43" s="14">
        <f>IFERROR(_xlfn.XLOOKUP(severity_ej2[[#This Row],[ADM3_PCODE]],sev_pin_hlp[ADM3_PCODE],sev_pin_hlp[TOTAL PiN - HLP]),"")</f>
        <v>0</v>
      </c>
      <c r="L4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43" s="41">
        <f>severity_ej2[[#This Row],[PiN - Protection]]</f>
        <v>0</v>
      </c>
    </row>
    <row r="44" spans="1:13" x14ac:dyDescent="0.2">
      <c r="A44" s="31" t="s">
        <v>101</v>
      </c>
      <c r="B44" s="31" t="s">
        <v>102</v>
      </c>
      <c r="C44" s="31" t="s">
        <v>103</v>
      </c>
      <c r="D44" s="31" t="s">
        <v>102</v>
      </c>
      <c r="E44" s="31" t="s">
        <v>106</v>
      </c>
      <c r="F44" s="31" t="s">
        <v>107</v>
      </c>
      <c r="G44" s="13">
        <f>IFERROR(_xlfn.XLOOKUP(severity_ej2[[#This Row],[ADM3_PCODE]],sev_pin_pro[ADM3_PCODE],sev_pin_pro[TOTAL PiN - Protection]),"")</f>
        <v>49724.992424242388</v>
      </c>
      <c r="H44" s="13">
        <f>IFERROR(_xlfn.XLOOKUP(severity_ej2[[#This Row],[ADM3_PCODE]],sev_pin_gbv[ADM3_PCODE],sev_pin_gbv[TOTAL PiN - GBV]),"")</f>
        <v>28248.160149774863</v>
      </c>
      <c r="I44" s="14">
        <f>IFERROR(_xlfn.XLOOKUP(severity_ej2[[#This Row],[ADM3_PCODE]],sev_pin_cp[ADM3_PCODE],sev_pin_cp[TOTAL PiN - CP]),"")</f>
        <v>23842.064442193838</v>
      </c>
      <c r="J44" s="14">
        <f>IFERROR(_xlfn.XLOOKUP(severity_ej2[[#This Row],[ADM3_PCODE]],sev_pin_ma[ADM3_PCODE],sev_pin_ma[TOTAL PiN - Mine Action]),"")</f>
        <v>24014.631716125081</v>
      </c>
      <c r="K44" s="14">
        <f>IFERROR(_xlfn.XLOOKUP(severity_ej2[[#This Row],[ADM3_PCODE]],sev_pin_hlp[ADM3_PCODE],sev_pin_hlp[TOTAL PiN - HLP]),"")</f>
        <v>30891.571556957035</v>
      </c>
      <c r="L4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44" s="41">
        <f>severity_ej2[[#This Row],[PiN - Protection]]</f>
        <v>49724.992424242388</v>
      </c>
    </row>
    <row r="45" spans="1:13" x14ac:dyDescent="0.2">
      <c r="A45" s="31" t="s">
        <v>101</v>
      </c>
      <c r="B45" s="31" t="s">
        <v>102</v>
      </c>
      <c r="C45" s="31" t="s">
        <v>103</v>
      </c>
      <c r="D45" s="31" t="s">
        <v>102</v>
      </c>
      <c r="E45" s="31" t="s">
        <v>108</v>
      </c>
      <c r="F45" s="31" t="s">
        <v>109</v>
      </c>
      <c r="G45" s="13">
        <f>IFERROR(_xlfn.XLOOKUP(severity_ej2[[#This Row],[ADM3_PCODE]],sev_pin_pro[ADM3_PCODE],sev_pin_pro[TOTAL PiN - Protection]),"")</f>
        <v>0</v>
      </c>
      <c r="H45" s="13">
        <f>IFERROR(_xlfn.XLOOKUP(severity_ej2[[#This Row],[ADM3_PCODE]],sev_pin_gbv[ADM3_PCODE],sev_pin_gbv[TOTAL PiN - GBV]),"")</f>
        <v>0</v>
      </c>
      <c r="I45" s="14">
        <f>IFERROR(_xlfn.XLOOKUP(severity_ej2[[#This Row],[ADM3_PCODE]],sev_pin_cp[ADM3_PCODE],sev_pin_cp[TOTAL PiN - CP]),"")</f>
        <v>0</v>
      </c>
      <c r="J45" s="14">
        <f>IFERROR(_xlfn.XLOOKUP(severity_ej2[[#This Row],[ADM3_PCODE]],sev_pin_ma[ADM3_PCODE],sev_pin_ma[TOTAL PiN - Mine Action]),"")</f>
        <v>0</v>
      </c>
      <c r="K45" s="14">
        <f>IFERROR(_xlfn.XLOOKUP(severity_ej2[[#This Row],[ADM3_PCODE]],sev_pin_hlp[ADM3_PCODE],sev_pin_hlp[TOTAL PiN - HLP]),"")</f>
        <v>0</v>
      </c>
      <c r="L4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45" s="41">
        <f>severity_ej2[[#This Row],[PiN - Protection]]</f>
        <v>0</v>
      </c>
    </row>
    <row r="46" spans="1:13" x14ac:dyDescent="0.2">
      <c r="A46" s="31" t="s">
        <v>101</v>
      </c>
      <c r="B46" s="31" t="s">
        <v>102</v>
      </c>
      <c r="C46" s="31" t="s">
        <v>103</v>
      </c>
      <c r="D46" s="31" t="s">
        <v>102</v>
      </c>
      <c r="E46" s="31" t="s">
        <v>110</v>
      </c>
      <c r="F46" s="31" t="s">
        <v>111</v>
      </c>
      <c r="G46" s="13">
        <f>IFERROR(_xlfn.XLOOKUP(severity_ej2[[#This Row],[ADM3_PCODE]],sev_pin_pro[ADM3_PCODE],sev_pin_pro[TOTAL PiN - Protection]),"")</f>
        <v>33223.921739130419</v>
      </c>
      <c r="H46" s="13">
        <f>IFERROR(_xlfn.XLOOKUP(severity_ej2[[#This Row],[ADM3_PCODE]],sev_pin_gbv[ADM3_PCODE],sev_pin_gbv[TOTAL PiN - GBV]),"")</f>
        <v>21132.922608889981</v>
      </c>
      <c r="I46" s="14">
        <f>IFERROR(_xlfn.XLOOKUP(severity_ej2[[#This Row],[ADM3_PCODE]],sev_pin_cp[ADM3_PCODE],sev_pin_cp[TOTAL PiN - CP]),"")</f>
        <v>19758.23282666555</v>
      </c>
      <c r="J46" s="14">
        <f>IFERROR(_xlfn.XLOOKUP(severity_ej2[[#This Row],[ADM3_PCODE]],sev_pin_ma[ADM3_PCODE],sev_pin_ma[TOTAL PiN - Mine Action]),"")</f>
        <v>20277.578363958059</v>
      </c>
      <c r="K46" s="14">
        <f>IFERROR(_xlfn.XLOOKUP(severity_ej2[[#This Row],[ADM3_PCODE]],sev_pin_hlp[ADM3_PCODE],sev_pin_hlp[TOTAL PiN - HLP]),"")</f>
        <v>17134.075541771155</v>
      </c>
      <c r="L4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46" s="41">
        <f>severity_ej2[[#This Row],[PiN - Protection]]</f>
        <v>33223.921739130419</v>
      </c>
    </row>
    <row r="47" spans="1:13" x14ac:dyDescent="0.2">
      <c r="A47" s="31" t="s">
        <v>101</v>
      </c>
      <c r="B47" s="31" t="s">
        <v>102</v>
      </c>
      <c r="C47" s="31" t="s">
        <v>103</v>
      </c>
      <c r="D47" s="31" t="s">
        <v>102</v>
      </c>
      <c r="E47" s="31" t="s">
        <v>112</v>
      </c>
      <c r="F47" s="31" t="s">
        <v>113</v>
      </c>
      <c r="G47" s="13">
        <f>IFERROR(_xlfn.XLOOKUP(severity_ej2[[#This Row],[ADM3_PCODE]],sev_pin_pro[ADM3_PCODE],sev_pin_pro[TOTAL PiN - Protection]),"")</f>
        <v>17202.319444444453</v>
      </c>
      <c r="H47" s="13">
        <f>IFERROR(_xlfn.XLOOKUP(severity_ej2[[#This Row],[ADM3_PCODE]],sev_pin_gbv[ADM3_PCODE],sev_pin_gbv[TOTAL PiN - GBV]),"")</f>
        <v>10455.805495563791</v>
      </c>
      <c r="I47" s="14">
        <f>IFERROR(_xlfn.XLOOKUP(severity_ej2[[#This Row],[ADM3_PCODE]],sev_pin_cp[ADM3_PCODE],sev_pin_cp[TOTAL PiN - CP]),"")</f>
        <v>8499.3975789972228</v>
      </c>
      <c r="J47" s="14">
        <f>IFERROR(_xlfn.XLOOKUP(severity_ej2[[#This Row],[ADM3_PCODE]],sev_pin_ma[ADM3_PCODE],sev_pin_ma[TOTAL PiN - Mine Action]),"")</f>
        <v>8648.2426112436624</v>
      </c>
      <c r="K47" s="14">
        <f>IFERROR(_xlfn.XLOOKUP(severity_ej2[[#This Row],[ADM3_PCODE]],sev_pin_hlp[ADM3_PCODE],sev_pin_hlp[TOTAL PiN - HLP]),"")</f>
        <v>10454.872399513786</v>
      </c>
      <c r="L4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47" s="41">
        <f>severity_ej2[[#This Row],[PiN - Protection]]</f>
        <v>17202.319444444453</v>
      </c>
    </row>
    <row r="48" spans="1:13" x14ac:dyDescent="0.2">
      <c r="A48" s="31" t="s">
        <v>101</v>
      </c>
      <c r="B48" s="31" t="s">
        <v>102</v>
      </c>
      <c r="C48" s="31" t="s">
        <v>103</v>
      </c>
      <c r="D48" s="31" t="s">
        <v>102</v>
      </c>
      <c r="E48" s="31" t="s">
        <v>114</v>
      </c>
      <c r="F48" s="31" t="s">
        <v>115</v>
      </c>
      <c r="G48" s="13">
        <f>IFERROR(_xlfn.XLOOKUP(severity_ej2[[#This Row],[ADM3_PCODE]],sev_pin_pro[ADM3_PCODE],sev_pin_pro[TOTAL PiN - Protection]),"")</f>
        <v>10850.151960784315</v>
      </c>
      <c r="H48" s="13">
        <f>IFERROR(_xlfn.XLOOKUP(severity_ej2[[#This Row],[ADM3_PCODE]],sev_pin_gbv[ADM3_PCODE],sev_pin_gbv[TOTAL PiN - GBV]),"")</f>
        <v>6944.6388361110912</v>
      </c>
      <c r="I48" s="14">
        <f>IFERROR(_xlfn.XLOOKUP(severity_ej2[[#This Row],[ADM3_PCODE]],sev_pin_cp[ADM3_PCODE],sev_pin_cp[TOTAL PiN - CP]),"")</f>
        <v>4979.8299079409462</v>
      </c>
      <c r="J48" s="14">
        <f>IFERROR(_xlfn.XLOOKUP(severity_ej2[[#This Row],[ADM3_PCODE]],sev_pin_ma[ADM3_PCODE],sev_pin_ma[TOTAL PiN - Mine Action]),"")</f>
        <v>5032.9397841395539</v>
      </c>
      <c r="K48" s="14">
        <f>IFERROR(_xlfn.XLOOKUP(severity_ej2[[#This Row],[ADM3_PCODE]],sev_pin_hlp[ADM3_PCODE],sev_pin_hlp[TOTAL PiN - HLP]),"")</f>
        <v>6976.6278510716311</v>
      </c>
      <c r="L4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48" s="41">
        <f>severity_ej2[[#This Row],[PiN - Protection]]</f>
        <v>10850.151960784315</v>
      </c>
    </row>
    <row r="49" spans="1:13" x14ac:dyDescent="0.2">
      <c r="A49" s="31" t="s">
        <v>101</v>
      </c>
      <c r="B49" s="31" t="s">
        <v>102</v>
      </c>
      <c r="C49" s="31" t="s">
        <v>103</v>
      </c>
      <c r="D49" s="31" t="s">
        <v>102</v>
      </c>
      <c r="E49" s="31" t="s">
        <v>116</v>
      </c>
      <c r="F49" s="31" t="s">
        <v>117</v>
      </c>
      <c r="G49" s="13">
        <f>IFERROR(_xlfn.XLOOKUP(severity_ej2[[#This Row],[ADM3_PCODE]],sev_pin_pro[ADM3_PCODE],sev_pin_pro[TOTAL PiN - Protection]),"")</f>
        <v>3433.8809523809518</v>
      </c>
      <c r="H49" s="13">
        <f>IFERROR(_xlfn.XLOOKUP(severity_ej2[[#This Row],[ADM3_PCODE]],sev_pin_gbv[ADM3_PCODE],sev_pin_gbv[TOTAL PiN - GBV]),"")</f>
        <v>1822.5931799659004</v>
      </c>
      <c r="I49" s="14">
        <f>IFERROR(_xlfn.XLOOKUP(severity_ej2[[#This Row],[ADM3_PCODE]],sev_pin_cp[ADM3_PCODE],sev_pin_cp[TOTAL PiN - CP]),"")</f>
        <v>1774.6612210354963</v>
      </c>
      <c r="J49" s="14">
        <f>IFERROR(_xlfn.XLOOKUP(severity_ej2[[#This Row],[ADM3_PCODE]],sev_pin_ma[ADM3_PCODE],sev_pin_ma[TOTAL PiN - Mine Action]),"")</f>
        <v>2753.9528082813854</v>
      </c>
      <c r="K49" s="14">
        <f>IFERROR(_xlfn.XLOOKUP(severity_ej2[[#This Row],[ADM3_PCODE]],sev_pin_hlp[ADM3_PCODE],sev_pin_hlp[TOTAL PiN - HLP]),"")</f>
        <v>2494.0160557045465</v>
      </c>
      <c r="L4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49" s="41">
        <f>severity_ej2[[#This Row],[PiN - Protection]]</f>
        <v>3433.8809523809518</v>
      </c>
    </row>
    <row r="50" spans="1:13" x14ac:dyDescent="0.2">
      <c r="A50" s="31" t="s">
        <v>101</v>
      </c>
      <c r="B50" s="31" t="s">
        <v>102</v>
      </c>
      <c r="C50" s="31" t="s">
        <v>118</v>
      </c>
      <c r="D50" s="31" t="s">
        <v>119</v>
      </c>
      <c r="E50" s="31" t="s">
        <v>120</v>
      </c>
      <c r="F50" s="31" t="s">
        <v>119</v>
      </c>
      <c r="G50" s="13">
        <f>IFERROR(_xlfn.XLOOKUP(severity_ej2[[#This Row],[ADM3_PCODE]],sev_pin_pro[ADM3_PCODE],sev_pin_pro[TOTAL PiN - Protection]),"")</f>
        <v>38635.264705882328</v>
      </c>
      <c r="H50" s="13">
        <f>IFERROR(_xlfn.XLOOKUP(severity_ej2[[#This Row],[ADM3_PCODE]],sev_pin_gbv[ADM3_PCODE],sev_pin_gbv[TOTAL PiN - GBV]),"")</f>
        <v>24062.837933710045</v>
      </c>
      <c r="I50" s="14">
        <f>IFERROR(_xlfn.XLOOKUP(severity_ej2[[#This Row],[ADM3_PCODE]],sev_pin_cp[ADM3_PCODE],sev_pin_cp[TOTAL PiN - CP]),"")</f>
        <v>19477.127168914765</v>
      </c>
      <c r="J50" s="14">
        <f>IFERROR(_xlfn.XLOOKUP(severity_ej2[[#This Row],[ADM3_PCODE]],sev_pin_ma[ADM3_PCODE],sev_pin_ma[TOTAL PiN - Mine Action]),"")</f>
        <v>20178.281651469973</v>
      </c>
      <c r="K50" s="14">
        <f>IFERROR(_xlfn.XLOOKUP(severity_ej2[[#This Row],[ADM3_PCODE]],sev_pin_hlp[ADM3_PCODE],sev_pin_hlp[TOTAL PiN - HLP]),"")</f>
        <v>23393.804979155007</v>
      </c>
      <c r="L5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50" s="41">
        <f>severity_ej2[[#This Row],[PiN - Protection]]</f>
        <v>38635.264705882328</v>
      </c>
    </row>
    <row r="51" spans="1:13" x14ac:dyDescent="0.2">
      <c r="A51" s="31" t="s">
        <v>101</v>
      </c>
      <c r="B51" s="31" t="s">
        <v>102</v>
      </c>
      <c r="C51" s="31" t="s">
        <v>118</v>
      </c>
      <c r="D51" s="31" t="s">
        <v>119</v>
      </c>
      <c r="E51" s="31" t="s">
        <v>121</v>
      </c>
      <c r="F51" s="31" t="s">
        <v>122</v>
      </c>
      <c r="G51" s="13">
        <f>IFERROR(_xlfn.XLOOKUP(severity_ej2[[#This Row],[ADM3_PCODE]],sev_pin_pro[ADM3_PCODE],sev_pin_pro[TOTAL PiN - Protection]),"")</f>
        <v>0</v>
      </c>
      <c r="H51" s="13">
        <f>IFERROR(_xlfn.XLOOKUP(severity_ej2[[#This Row],[ADM3_PCODE]],sev_pin_gbv[ADM3_PCODE],sev_pin_gbv[TOTAL PiN - GBV]),"")</f>
        <v>0</v>
      </c>
      <c r="I51" s="14">
        <f>IFERROR(_xlfn.XLOOKUP(severity_ej2[[#This Row],[ADM3_PCODE]],sev_pin_cp[ADM3_PCODE],sev_pin_cp[TOTAL PiN - CP]),"")</f>
        <v>0</v>
      </c>
      <c r="J51" s="14">
        <f>IFERROR(_xlfn.XLOOKUP(severity_ej2[[#This Row],[ADM3_PCODE]],sev_pin_ma[ADM3_PCODE],sev_pin_ma[TOTAL PiN - Mine Action]),"")</f>
        <v>0</v>
      </c>
      <c r="K51" s="14">
        <f>IFERROR(_xlfn.XLOOKUP(severity_ej2[[#This Row],[ADM3_PCODE]],sev_pin_hlp[ADM3_PCODE],sev_pin_hlp[TOTAL PiN - HLP]),"")</f>
        <v>0</v>
      </c>
      <c r="L5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51" s="41">
        <f>severity_ej2[[#This Row],[PiN - Protection]]</f>
        <v>0</v>
      </c>
    </row>
    <row r="52" spans="1:13" x14ac:dyDescent="0.2">
      <c r="A52" s="31" t="s">
        <v>101</v>
      </c>
      <c r="B52" s="31" t="s">
        <v>102</v>
      </c>
      <c r="C52" s="31" t="s">
        <v>118</v>
      </c>
      <c r="D52" s="31" t="s">
        <v>119</v>
      </c>
      <c r="E52" s="31" t="s">
        <v>123</v>
      </c>
      <c r="F52" s="31" t="s">
        <v>124</v>
      </c>
      <c r="G52" s="13">
        <f>IFERROR(_xlfn.XLOOKUP(severity_ej2[[#This Row],[ADM3_PCODE]],sev_pin_pro[ADM3_PCODE],sev_pin_pro[TOTAL PiN - Protection]),"")</f>
        <v>185.44444444444443</v>
      </c>
      <c r="H52" s="13">
        <f>IFERROR(_xlfn.XLOOKUP(severity_ej2[[#This Row],[ADM3_PCODE]],sev_pin_gbv[ADM3_PCODE],sev_pin_gbv[TOTAL PiN - GBV]),"")</f>
        <v>113.72011885213855</v>
      </c>
      <c r="I52" s="14">
        <f>IFERROR(_xlfn.XLOOKUP(severity_ej2[[#This Row],[ADM3_PCODE]],sev_pin_cp[ADM3_PCODE],sev_pin_cp[TOTAL PiN - CP]),"")</f>
        <v>102.36119321291736</v>
      </c>
      <c r="J52" s="14">
        <f>IFERROR(_xlfn.XLOOKUP(severity_ej2[[#This Row],[ADM3_PCODE]],sev_pin_ma[ADM3_PCODE],sev_pin_ma[TOTAL PiN - Mine Action]),"")</f>
        <v>108.78305966064588</v>
      </c>
      <c r="K52" s="14">
        <f>IFERROR(_xlfn.XLOOKUP(severity_ej2[[#This Row],[ADM3_PCODE]],sev_pin_hlp[ADM3_PCODE],sev_pin_hlp[TOTAL PiN - HLP]),"")</f>
        <v>106.50342872781297</v>
      </c>
      <c r="L5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52" s="41">
        <f>severity_ej2[[#This Row],[PiN - Protection]]</f>
        <v>185.44444444444443</v>
      </c>
    </row>
    <row r="53" spans="1:13" x14ac:dyDescent="0.2">
      <c r="A53" s="31" t="s">
        <v>101</v>
      </c>
      <c r="B53" s="31" t="s">
        <v>102</v>
      </c>
      <c r="C53" s="31" t="s">
        <v>118</v>
      </c>
      <c r="D53" s="31" t="s">
        <v>119</v>
      </c>
      <c r="E53" s="31" t="s">
        <v>125</v>
      </c>
      <c r="F53" s="31" t="s">
        <v>126</v>
      </c>
      <c r="G53" s="13">
        <f>IFERROR(_xlfn.XLOOKUP(severity_ej2[[#This Row],[ADM3_PCODE]],sev_pin_pro[ADM3_PCODE],sev_pin_pro[TOTAL PiN - Protection]),"")</f>
        <v>2183.8571428571427</v>
      </c>
      <c r="H53" s="13">
        <f>IFERROR(_xlfn.XLOOKUP(severity_ej2[[#This Row],[ADM3_PCODE]],sev_pin_gbv[ADM3_PCODE],sev_pin_gbv[TOTAL PiN - GBV]),"")</f>
        <v>1321.2833255120422</v>
      </c>
      <c r="I53" s="14">
        <f>IFERROR(_xlfn.XLOOKUP(severity_ej2[[#This Row],[ADM3_PCODE]],sev_pin_cp[ADM3_PCODE],sev_pin_cp[TOTAL PiN - CP]),"")</f>
        <v>1243.1115608773971</v>
      </c>
      <c r="J53" s="14">
        <f>IFERROR(_xlfn.XLOOKUP(severity_ej2[[#This Row],[ADM3_PCODE]],sev_pin_ma[ADM3_PCODE],sev_pin_ma[TOTAL PiN - Mine Action]),"")</f>
        <v>1679.894560165912</v>
      </c>
      <c r="K53" s="14">
        <f>IFERROR(_xlfn.XLOOKUP(severity_ej2[[#This Row],[ADM3_PCODE]],sev_pin_hlp[ADM3_PCODE],sev_pin_hlp[TOTAL PiN - HLP]),"")</f>
        <v>1416.3367663755128</v>
      </c>
      <c r="L5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53" s="41">
        <f>severity_ej2[[#This Row],[PiN - Protection]]</f>
        <v>2183.8571428571427</v>
      </c>
    </row>
    <row r="54" spans="1:13" x14ac:dyDescent="0.2">
      <c r="A54" s="31" t="s">
        <v>101</v>
      </c>
      <c r="B54" s="31" t="s">
        <v>102</v>
      </c>
      <c r="C54" s="31" t="s">
        <v>118</v>
      </c>
      <c r="D54" s="31" t="s">
        <v>119</v>
      </c>
      <c r="E54" s="31" t="s">
        <v>127</v>
      </c>
      <c r="F54" s="31" t="s">
        <v>128</v>
      </c>
      <c r="G54" s="13">
        <f>IFERROR(_xlfn.XLOOKUP(severity_ej2[[#This Row],[ADM3_PCODE]],sev_pin_pro[ADM3_PCODE],sev_pin_pro[TOTAL PiN - Protection]),"")</f>
        <v>496.34375</v>
      </c>
      <c r="H54" s="13">
        <f>IFERROR(_xlfn.XLOOKUP(severity_ej2[[#This Row],[ADM3_PCODE]],sev_pin_gbv[ADM3_PCODE],sev_pin_gbv[TOTAL PiN - GBV]),"")</f>
        <v>311.41780245827181</v>
      </c>
      <c r="I54" s="14">
        <f>IFERROR(_xlfn.XLOOKUP(severity_ej2[[#This Row],[ADM3_PCODE]],sev_pin_cp[ADM3_PCODE],sev_pin_cp[TOTAL PiN - CP]),"")</f>
        <v>212.93918977801746</v>
      </c>
      <c r="J54" s="14">
        <f>IFERROR(_xlfn.XLOOKUP(severity_ej2[[#This Row],[ADM3_PCODE]],sev_pin_ma[ADM3_PCODE],sev_pin_ma[TOTAL PiN - Mine Action]),"")</f>
        <v>212.93918977801746</v>
      </c>
      <c r="K54" s="14">
        <f>IFERROR(_xlfn.XLOOKUP(severity_ej2[[#This Row],[ADM3_PCODE]],sev_pin_hlp[ADM3_PCODE],sev_pin_hlp[TOTAL PiN - HLP]),"")</f>
        <v>333.03893522198246</v>
      </c>
      <c r="L5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54" s="41">
        <f>severity_ej2[[#This Row],[PiN - Protection]]</f>
        <v>496.34375</v>
      </c>
    </row>
    <row r="55" spans="1:13" x14ac:dyDescent="0.2">
      <c r="A55" s="31" t="s">
        <v>101</v>
      </c>
      <c r="B55" s="31" t="s">
        <v>102</v>
      </c>
      <c r="C55" s="31" t="s">
        <v>118</v>
      </c>
      <c r="D55" s="31" t="s">
        <v>119</v>
      </c>
      <c r="E55" s="31" t="s">
        <v>129</v>
      </c>
      <c r="F55" s="31" t="s">
        <v>130</v>
      </c>
      <c r="G55" s="13">
        <f>IFERROR(_xlfn.XLOOKUP(severity_ej2[[#This Row],[ADM3_PCODE]],sev_pin_pro[ADM3_PCODE],sev_pin_pro[TOTAL PiN - Protection]),"")</f>
        <v>15393.794557823128</v>
      </c>
      <c r="H55" s="13">
        <f>IFERROR(_xlfn.XLOOKUP(severity_ej2[[#This Row],[ADM3_PCODE]],sev_pin_gbv[ADM3_PCODE],sev_pin_gbv[TOTAL PiN - GBV]),"")</f>
        <v>10560.846914270762</v>
      </c>
      <c r="I55" s="14">
        <f>IFERROR(_xlfn.XLOOKUP(severity_ej2[[#This Row],[ADM3_PCODE]],sev_pin_cp[ADM3_PCODE],sev_pin_cp[TOTAL PiN - CP]),"")</f>
        <v>6773.8005086668809</v>
      </c>
      <c r="J55" s="14">
        <f>IFERROR(_xlfn.XLOOKUP(severity_ej2[[#This Row],[ADM3_PCODE]],sev_pin_ma[ADM3_PCODE],sev_pin_ma[TOTAL PiN - Mine Action]),"")</f>
        <v>8199.7919783546004</v>
      </c>
      <c r="K55" s="14">
        <f>IFERROR(_xlfn.XLOOKUP(severity_ej2[[#This Row],[ADM3_PCODE]],sev_pin_hlp[ADM3_PCODE],sev_pin_hlp[TOTAL PiN - HLP]),"")</f>
        <v>10573.114913436399</v>
      </c>
      <c r="L5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55" s="41">
        <f>severity_ej2[[#This Row],[PiN - Protection]]</f>
        <v>15393.794557823128</v>
      </c>
    </row>
    <row r="56" spans="1:13" x14ac:dyDescent="0.2">
      <c r="A56" s="31" t="s">
        <v>101</v>
      </c>
      <c r="B56" s="31" t="s">
        <v>102</v>
      </c>
      <c r="C56" s="31" t="s">
        <v>118</v>
      </c>
      <c r="D56" s="31" t="s">
        <v>119</v>
      </c>
      <c r="E56" s="31" t="s">
        <v>131</v>
      </c>
      <c r="F56" s="31" t="s">
        <v>132</v>
      </c>
      <c r="G56" s="13">
        <f>IFERROR(_xlfn.XLOOKUP(severity_ej2[[#This Row],[ADM3_PCODE]],sev_pin_pro[ADM3_PCODE],sev_pin_pro[TOTAL PiN - Protection]),"")</f>
        <v>0</v>
      </c>
      <c r="H56" s="13">
        <f>IFERROR(_xlfn.XLOOKUP(severity_ej2[[#This Row],[ADM3_PCODE]],sev_pin_gbv[ADM3_PCODE],sev_pin_gbv[TOTAL PiN - GBV]),"")</f>
        <v>0</v>
      </c>
      <c r="I56" s="14">
        <f>IFERROR(_xlfn.XLOOKUP(severity_ej2[[#This Row],[ADM3_PCODE]],sev_pin_cp[ADM3_PCODE],sev_pin_cp[TOTAL PiN - CP]),"")</f>
        <v>0</v>
      </c>
      <c r="J56" s="14">
        <f>IFERROR(_xlfn.XLOOKUP(severity_ej2[[#This Row],[ADM3_PCODE]],sev_pin_ma[ADM3_PCODE],sev_pin_ma[TOTAL PiN - Mine Action]),"")</f>
        <v>0</v>
      </c>
      <c r="K56" s="14">
        <f>IFERROR(_xlfn.XLOOKUP(severity_ej2[[#This Row],[ADM3_PCODE]],sev_pin_hlp[ADM3_PCODE],sev_pin_hlp[TOTAL PiN - HLP]),"")</f>
        <v>0</v>
      </c>
      <c r="L5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56" s="41">
        <f>severity_ej2[[#This Row],[PiN - Protection]]</f>
        <v>0</v>
      </c>
    </row>
    <row r="57" spans="1:13" x14ac:dyDescent="0.2">
      <c r="A57" s="31" t="s">
        <v>101</v>
      </c>
      <c r="B57" s="31" t="s">
        <v>102</v>
      </c>
      <c r="C57" s="31" t="s">
        <v>133</v>
      </c>
      <c r="D57" s="31" t="s">
        <v>134</v>
      </c>
      <c r="E57" s="31" t="s">
        <v>135</v>
      </c>
      <c r="F57" s="31" t="s">
        <v>134</v>
      </c>
      <c r="G57" s="13">
        <f>IFERROR(_xlfn.XLOOKUP(severity_ej2[[#This Row],[ADM3_PCODE]],sev_pin_pro[ADM3_PCODE],sev_pin_pro[TOTAL PiN - Protection]),"")</f>
        <v>0</v>
      </c>
      <c r="H57" s="13">
        <f>IFERROR(_xlfn.XLOOKUP(severity_ej2[[#This Row],[ADM3_PCODE]],sev_pin_gbv[ADM3_PCODE],sev_pin_gbv[TOTAL PiN - GBV]),"")</f>
        <v>0</v>
      </c>
      <c r="I57" s="14">
        <f>IFERROR(_xlfn.XLOOKUP(severity_ej2[[#This Row],[ADM3_PCODE]],sev_pin_cp[ADM3_PCODE],sev_pin_cp[TOTAL PiN - CP]),"")</f>
        <v>0</v>
      </c>
      <c r="J57" s="14">
        <f>IFERROR(_xlfn.XLOOKUP(severity_ej2[[#This Row],[ADM3_PCODE]],sev_pin_ma[ADM3_PCODE],sev_pin_ma[TOTAL PiN - Mine Action]),"")</f>
        <v>0</v>
      </c>
      <c r="K57" s="14">
        <f>IFERROR(_xlfn.XLOOKUP(severity_ej2[[#This Row],[ADM3_PCODE]],sev_pin_hlp[ADM3_PCODE],sev_pin_hlp[TOTAL PiN - HLP]),"")</f>
        <v>0</v>
      </c>
      <c r="L5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57" s="41">
        <f>severity_ej2[[#This Row],[PiN - Protection]]</f>
        <v>0</v>
      </c>
    </row>
    <row r="58" spans="1:13" x14ac:dyDescent="0.2">
      <c r="A58" s="31" t="s">
        <v>101</v>
      </c>
      <c r="B58" s="31" t="s">
        <v>102</v>
      </c>
      <c r="C58" s="31" t="s">
        <v>133</v>
      </c>
      <c r="D58" s="31" t="s">
        <v>134</v>
      </c>
      <c r="E58" s="31" t="s">
        <v>136</v>
      </c>
      <c r="F58" s="31" t="s">
        <v>137</v>
      </c>
      <c r="G58" s="13">
        <f>IFERROR(_xlfn.XLOOKUP(severity_ej2[[#This Row],[ADM3_PCODE]],sev_pin_pro[ADM3_PCODE],sev_pin_pro[TOTAL PiN - Protection]),"")</f>
        <v>8894.200913242008</v>
      </c>
      <c r="H58" s="13">
        <f>IFERROR(_xlfn.XLOOKUP(severity_ej2[[#This Row],[ADM3_PCODE]],sev_pin_gbv[ADM3_PCODE],sev_pin_gbv[TOTAL PiN - GBV]),"")</f>
        <v>5573.8974341815019</v>
      </c>
      <c r="I58" s="14">
        <f>IFERROR(_xlfn.XLOOKUP(severity_ej2[[#This Row],[ADM3_PCODE]],sev_pin_cp[ADM3_PCODE],sev_pin_cp[TOTAL PiN - CP]),"")</f>
        <v>3585.520119369542</v>
      </c>
      <c r="J58" s="14">
        <f>IFERROR(_xlfn.XLOOKUP(severity_ej2[[#This Row],[ADM3_PCODE]],sev_pin_ma[ADM3_PCODE],sev_pin_ma[TOTAL PiN - Mine Action]),"")</f>
        <v>3688.4867014012102</v>
      </c>
      <c r="K58" s="14">
        <f>IFERROR(_xlfn.XLOOKUP(severity_ej2[[#This Row],[ADM3_PCODE]],sev_pin_hlp[ADM3_PCODE],sev_pin_hlp[TOTAL PiN - HLP]),"")</f>
        <v>6213.2996263849864</v>
      </c>
      <c r="L5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58" s="41">
        <f>severity_ej2[[#This Row],[PiN - Protection]]</f>
        <v>8894.200913242008</v>
      </c>
    </row>
    <row r="59" spans="1:13" x14ac:dyDescent="0.2">
      <c r="A59" s="31" t="s">
        <v>101</v>
      </c>
      <c r="B59" s="31" t="s">
        <v>102</v>
      </c>
      <c r="C59" s="31" t="s">
        <v>133</v>
      </c>
      <c r="D59" s="31" t="s">
        <v>134</v>
      </c>
      <c r="E59" s="31" t="s">
        <v>138</v>
      </c>
      <c r="F59" s="31" t="s">
        <v>139</v>
      </c>
      <c r="G59" s="13">
        <f>IFERROR(_xlfn.XLOOKUP(severity_ej2[[#This Row],[ADM3_PCODE]],sev_pin_pro[ADM3_PCODE],sev_pin_pro[TOTAL PiN - Protection]),"")</f>
        <v>0</v>
      </c>
      <c r="H59" s="13">
        <f>IFERROR(_xlfn.XLOOKUP(severity_ej2[[#This Row],[ADM3_PCODE]],sev_pin_gbv[ADM3_PCODE],sev_pin_gbv[TOTAL PiN - GBV]),"")</f>
        <v>0</v>
      </c>
      <c r="I59" s="14">
        <f>IFERROR(_xlfn.XLOOKUP(severity_ej2[[#This Row],[ADM3_PCODE]],sev_pin_cp[ADM3_PCODE],sev_pin_cp[TOTAL PiN - CP]),"")</f>
        <v>0</v>
      </c>
      <c r="J59" s="14">
        <f>IFERROR(_xlfn.XLOOKUP(severity_ej2[[#This Row],[ADM3_PCODE]],sev_pin_ma[ADM3_PCODE],sev_pin_ma[TOTAL PiN - Mine Action]),"")</f>
        <v>0</v>
      </c>
      <c r="K59" s="14">
        <f>IFERROR(_xlfn.XLOOKUP(severity_ej2[[#This Row],[ADM3_PCODE]],sev_pin_hlp[ADM3_PCODE],sev_pin_hlp[TOTAL PiN - HLP]),"")</f>
        <v>0</v>
      </c>
      <c r="L5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59" s="41">
        <f>severity_ej2[[#This Row],[PiN - Protection]]</f>
        <v>0</v>
      </c>
    </row>
    <row r="60" spans="1:13" x14ac:dyDescent="0.2">
      <c r="A60" s="31" t="s">
        <v>101</v>
      </c>
      <c r="B60" s="31" t="s">
        <v>102</v>
      </c>
      <c r="C60" s="31" t="s">
        <v>133</v>
      </c>
      <c r="D60" s="31" t="s">
        <v>134</v>
      </c>
      <c r="E60" s="31" t="s">
        <v>140</v>
      </c>
      <c r="F60" s="31" t="s">
        <v>141</v>
      </c>
      <c r="G60" s="13">
        <f>IFERROR(_xlfn.XLOOKUP(severity_ej2[[#This Row],[ADM3_PCODE]],sev_pin_pro[ADM3_PCODE],sev_pin_pro[TOTAL PiN - Protection]),"")</f>
        <v>11657.986772486773</v>
      </c>
      <c r="H60" s="13">
        <f>IFERROR(_xlfn.XLOOKUP(severity_ej2[[#This Row],[ADM3_PCODE]],sev_pin_gbv[ADM3_PCODE],sev_pin_gbv[TOTAL PiN - GBV]),"")</f>
        <v>7407.4230850607983</v>
      </c>
      <c r="I60" s="14">
        <f>IFERROR(_xlfn.XLOOKUP(severity_ej2[[#This Row],[ADM3_PCODE]],sev_pin_cp[ADM3_PCODE],sev_pin_cp[TOTAL PiN - CP]),"")</f>
        <v>5818.5625835881201</v>
      </c>
      <c r="J60" s="14">
        <f>IFERROR(_xlfn.XLOOKUP(severity_ej2[[#This Row],[ADM3_PCODE]],sev_pin_ma[ADM3_PCODE],sev_pin_ma[TOTAL PiN - Mine Action]),"")</f>
        <v>6840.8298550790387</v>
      </c>
      <c r="K60" s="14">
        <f>IFERROR(_xlfn.XLOOKUP(severity_ej2[[#This Row],[ADM3_PCODE]],sev_pin_hlp[ADM3_PCODE],sev_pin_hlp[TOTAL PiN - HLP]),"")</f>
        <v>7373.0317813649826</v>
      </c>
      <c r="L6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60" s="41">
        <f>severity_ej2[[#This Row],[PiN - Protection]]</f>
        <v>11657.986772486773</v>
      </c>
    </row>
    <row r="61" spans="1:13" x14ac:dyDescent="0.2">
      <c r="A61" s="31" t="s">
        <v>101</v>
      </c>
      <c r="B61" s="31" t="s">
        <v>102</v>
      </c>
      <c r="C61" s="31" t="s">
        <v>142</v>
      </c>
      <c r="D61" s="31" t="s">
        <v>143</v>
      </c>
      <c r="E61" s="31" t="s">
        <v>144</v>
      </c>
      <c r="F61" s="31" t="s">
        <v>143</v>
      </c>
      <c r="G61" s="13">
        <f>IFERROR(_xlfn.XLOOKUP(severity_ej2[[#This Row],[ADM3_PCODE]],sev_pin_pro[ADM3_PCODE],sev_pin_pro[TOTAL PiN - Protection]),"")</f>
        <v>0</v>
      </c>
      <c r="H61" s="13">
        <f>IFERROR(_xlfn.XLOOKUP(severity_ej2[[#This Row],[ADM3_PCODE]],sev_pin_gbv[ADM3_PCODE],sev_pin_gbv[TOTAL PiN - GBV]),"")</f>
        <v>0</v>
      </c>
      <c r="I61" s="14">
        <f>IFERROR(_xlfn.XLOOKUP(severity_ej2[[#This Row],[ADM3_PCODE]],sev_pin_cp[ADM3_PCODE],sev_pin_cp[TOTAL PiN - CP]),"")</f>
        <v>0</v>
      </c>
      <c r="J61" s="14">
        <f>IFERROR(_xlfn.XLOOKUP(severity_ej2[[#This Row],[ADM3_PCODE]],sev_pin_ma[ADM3_PCODE],sev_pin_ma[TOTAL PiN - Mine Action]),"")</f>
        <v>0</v>
      </c>
      <c r="K61" s="14">
        <f>IFERROR(_xlfn.XLOOKUP(severity_ej2[[#This Row],[ADM3_PCODE]],sev_pin_hlp[ADM3_PCODE],sev_pin_hlp[TOTAL PiN - HLP]),"")</f>
        <v>0</v>
      </c>
      <c r="L6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61" s="41">
        <f>severity_ej2[[#This Row],[PiN - Protection]]</f>
        <v>0</v>
      </c>
    </row>
    <row r="62" spans="1:13" x14ac:dyDescent="0.2">
      <c r="A62" s="31" t="s">
        <v>101</v>
      </c>
      <c r="B62" s="31" t="s">
        <v>102</v>
      </c>
      <c r="C62" s="31" t="s">
        <v>142</v>
      </c>
      <c r="D62" s="31" t="s">
        <v>143</v>
      </c>
      <c r="E62" s="31" t="s">
        <v>145</v>
      </c>
      <c r="F62" s="31" t="s">
        <v>146</v>
      </c>
      <c r="G62" s="13">
        <f>IFERROR(_xlfn.XLOOKUP(severity_ej2[[#This Row],[ADM3_PCODE]],sev_pin_pro[ADM3_PCODE],sev_pin_pro[TOTAL PiN - Protection]),"")</f>
        <v>1254.7746478873241</v>
      </c>
      <c r="H62" s="13">
        <f>IFERROR(_xlfn.XLOOKUP(severity_ej2[[#This Row],[ADM3_PCODE]],sev_pin_gbv[ADM3_PCODE],sev_pin_gbv[TOTAL PiN - GBV]),"")</f>
        <v>833.26537853248851</v>
      </c>
      <c r="I62" s="14">
        <f>IFERROR(_xlfn.XLOOKUP(severity_ej2[[#This Row],[ADM3_PCODE]],sev_pin_cp[ADM3_PCODE],sev_pin_cp[TOTAL PiN - CP]),"")</f>
        <v>557.40570045830702</v>
      </c>
      <c r="J62" s="14">
        <f>IFERROR(_xlfn.XLOOKUP(severity_ej2[[#This Row],[ADM3_PCODE]],sev_pin_ma[ADM3_PCODE],sev_pin_ma[TOTAL PiN - Mine Action]),"")</f>
        <v>557.40570045830702</v>
      </c>
      <c r="K62" s="14">
        <f>IFERROR(_xlfn.XLOOKUP(severity_ej2[[#This Row],[ADM3_PCODE]],sev_pin_hlp[ADM3_PCODE],sev_pin_hlp[TOTAL PiN - HLP]),"")</f>
        <v>822.84641221774928</v>
      </c>
      <c r="L6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62" s="41">
        <f>severity_ej2[[#This Row],[PiN - Protection]]</f>
        <v>1254.7746478873241</v>
      </c>
    </row>
    <row r="63" spans="1:13" x14ac:dyDescent="0.2">
      <c r="A63" s="31" t="s">
        <v>101</v>
      </c>
      <c r="B63" s="31" t="s">
        <v>102</v>
      </c>
      <c r="C63" s="31" t="s">
        <v>142</v>
      </c>
      <c r="D63" s="31" t="s">
        <v>143</v>
      </c>
      <c r="E63" s="31" t="s">
        <v>147</v>
      </c>
      <c r="F63" s="31" t="s">
        <v>148</v>
      </c>
      <c r="G63" s="13">
        <f>IFERROR(_xlfn.XLOOKUP(severity_ej2[[#This Row],[ADM3_PCODE]],sev_pin_pro[ADM3_PCODE],sev_pin_pro[TOTAL PiN - Protection]),"")</f>
        <v>9624.2000000000007</v>
      </c>
      <c r="H63" s="13">
        <f>IFERROR(_xlfn.XLOOKUP(severity_ej2[[#This Row],[ADM3_PCODE]],sev_pin_gbv[ADM3_PCODE],sev_pin_gbv[TOTAL PiN - GBV]),"")</f>
        <v>6348.4674819649608</v>
      </c>
      <c r="I63" s="14">
        <f>IFERROR(_xlfn.XLOOKUP(severity_ej2[[#This Row],[ADM3_PCODE]],sev_pin_cp[ADM3_PCODE],sev_pin_cp[TOTAL PiN - CP]),"")</f>
        <v>4237.9710597732737</v>
      </c>
      <c r="J63" s="14">
        <f>IFERROR(_xlfn.XLOOKUP(severity_ej2[[#This Row],[ADM3_PCODE]],sev_pin_ma[ADM3_PCODE],sev_pin_ma[TOTAL PiN - Mine Action]),"")</f>
        <v>4757.3123256612853</v>
      </c>
      <c r="K63" s="14">
        <f>IFERROR(_xlfn.XLOOKUP(severity_ej2[[#This Row],[ADM3_PCODE]],sev_pin_hlp[ADM3_PCODE],sev_pin_hlp[TOTAL PiN - HLP]),"")</f>
        <v>6438.7582068017873</v>
      </c>
      <c r="L6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63" s="41">
        <f>severity_ej2[[#This Row],[PiN - Protection]]</f>
        <v>9624.2000000000007</v>
      </c>
    </row>
    <row r="64" spans="1:13" x14ac:dyDescent="0.2">
      <c r="A64" s="31" t="s">
        <v>101</v>
      </c>
      <c r="B64" s="31" t="s">
        <v>102</v>
      </c>
      <c r="C64" s="31" t="s">
        <v>149</v>
      </c>
      <c r="D64" s="31" t="s">
        <v>150</v>
      </c>
      <c r="E64" s="31" t="s">
        <v>151</v>
      </c>
      <c r="F64" s="31" t="s">
        <v>150</v>
      </c>
      <c r="G64" s="13">
        <f>IFERROR(_xlfn.XLOOKUP(severity_ej2[[#This Row],[ADM3_PCODE]],sev_pin_pro[ADM3_PCODE],sev_pin_pro[TOTAL PiN - Protection]),"")</f>
        <v>33373.947500000002</v>
      </c>
      <c r="H64" s="13">
        <f>IFERROR(_xlfn.XLOOKUP(severity_ej2[[#This Row],[ADM3_PCODE]],sev_pin_gbv[ADM3_PCODE],sev_pin_gbv[TOTAL PiN - GBV]),"")</f>
        <v>21877.46122859203</v>
      </c>
      <c r="I64" s="14">
        <f>IFERROR(_xlfn.XLOOKUP(severity_ej2[[#This Row],[ADM3_PCODE]],sev_pin_cp[ADM3_PCODE],sev_pin_cp[TOTAL PiN - CP]),"")</f>
        <v>19783.441946623938</v>
      </c>
      <c r="J64" s="14">
        <f>IFERROR(_xlfn.XLOOKUP(severity_ej2[[#This Row],[ADM3_PCODE]],sev_pin_ma[ADM3_PCODE],sev_pin_ma[TOTAL PiN - Mine Action]),"")</f>
        <v>21407.501414867511</v>
      </c>
      <c r="K64" s="14">
        <f>IFERROR(_xlfn.XLOOKUP(severity_ej2[[#This Row],[ADM3_PCODE]],sev_pin_hlp[ADM3_PCODE],sev_pin_hlp[TOTAL PiN - HLP]),"")</f>
        <v>18587.453412449897</v>
      </c>
      <c r="L6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64" s="41">
        <f>severity_ej2[[#This Row],[PiN - Protection]]</f>
        <v>33373.947500000002</v>
      </c>
    </row>
    <row r="65" spans="1:13" x14ac:dyDescent="0.2">
      <c r="A65" s="31" t="s">
        <v>101</v>
      </c>
      <c r="B65" s="31" t="s">
        <v>102</v>
      </c>
      <c r="C65" s="31" t="s">
        <v>149</v>
      </c>
      <c r="D65" s="31" t="s">
        <v>150</v>
      </c>
      <c r="E65" s="31" t="s">
        <v>152</v>
      </c>
      <c r="F65" s="31" t="s">
        <v>153</v>
      </c>
      <c r="G65" s="13">
        <f>IFERROR(_xlfn.XLOOKUP(severity_ej2[[#This Row],[ADM3_PCODE]],sev_pin_pro[ADM3_PCODE],sev_pin_pro[TOTAL PiN - Protection]),"")</f>
        <v>14382.9375</v>
      </c>
      <c r="H65" s="13">
        <f>IFERROR(_xlfn.XLOOKUP(severity_ej2[[#This Row],[ADM3_PCODE]],sev_pin_gbv[ADM3_PCODE],sev_pin_gbv[TOTAL PiN - GBV]),"")</f>
        <v>9126.7459430275594</v>
      </c>
      <c r="I65" s="14">
        <f>IFERROR(_xlfn.XLOOKUP(severity_ej2[[#This Row],[ADM3_PCODE]],sev_pin_cp[ADM3_PCODE],sev_pin_cp[TOTAL PiN - CP]),"")</f>
        <v>9681.1764474496085</v>
      </c>
      <c r="J65" s="14">
        <f>IFERROR(_xlfn.XLOOKUP(severity_ej2[[#This Row],[ADM3_PCODE]],sev_pin_ma[ADM3_PCODE],sev_pin_ma[TOTAL PiN - Mine Action]),"")</f>
        <v>9720.1965214932134</v>
      </c>
      <c r="K65" s="14">
        <f>IFERROR(_xlfn.XLOOKUP(severity_ej2[[#This Row],[ADM3_PCODE]],sev_pin_hlp[ADM3_PCODE],sev_pin_hlp[TOTAL PiN - HLP]),"")</f>
        <v>6610.4600061703004</v>
      </c>
      <c r="L6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65" s="41">
        <f>severity_ej2[[#This Row],[PiN - Protection]]</f>
        <v>14382.9375</v>
      </c>
    </row>
    <row r="66" spans="1:13" x14ac:dyDescent="0.2">
      <c r="A66" s="31" t="s">
        <v>101</v>
      </c>
      <c r="B66" s="31" t="s">
        <v>102</v>
      </c>
      <c r="C66" s="31" t="s">
        <v>154</v>
      </c>
      <c r="D66" s="31" t="s">
        <v>155</v>
      </c>
      <c r="E66" s="31" t="s">
        <v>156</v>
      </c>
      <c r="F66" s="31" t="s">
        <v>155</v>
      </c>
      <c r="G66" s="13">
        <f>IFERROR(_xlfn.XLOOKUP(severity_ej2[[#This Row],[ADM3_PCODE]],sev_pin_pro[ADM3_PCODE],sev_pin_pro[TOTAL PiN - Protection]),"")</f>
        <v>17174.823529411766</v>
      </c>
      <c r="H66" s="13">
        <f>IFERROR(_xlfn.XLOOKUP(severity_ej2[[#This Row],[ADM3_PCODE]],sev_pin_gbv[ADM3_PCODE],sev_pin_gbv[TOTAL PiN - GBV]),"")</f>
        <v>10572.61819477176</v>
      </c>
      <c r="I66" s="14">
        <f>IFERROR(_xlfn.XLOOKUP(severity_ej2[[#This Row],[ADM3_PCODE]],sev_pin_cp[ADM3_PCODE],sev_pin_cp[TOTAL PiN - CP]),"")</f>
        <v>10985.891880439598</v>
      </c>
      <c r="J66" s="14">
        <f>IFERROR(_xlfn.XLOOKUP(severity_ej2[[#This Row],[ADM3_PCODE]],sev_pin_ma[ADM3_PCODE],sev_pin_ma[TOTAL PiN - Mine Action]),"")</f>
        <v>10985.891880439598</v>
      </c>
      <c r="K66" s="14">
        <f>IFERROR(_xlfn.XLOOKUP(severity_ej2[[#This Row],[ADM3_PCODE]],sev_pin_hlp[ADM3_PCODE],sev_pin_hlp[TOTAL PiN - HLP]),"")</f>
        <v>7906.4140019133411</v>
      </c>
      <c r="L6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66" s="41">
        <f>severity_ej2[[#This Row],[PiN - Protection]]</f>
        <v>17174.823529411766</v>
      </c>
    </row>
    <row r="67" spans="1:13" x14ac:dyDescent="0.2">
      <c r="A67" s="31" t="s">
        <v>101</v>
      </c>
      <c r="B67" s="31" t="s">
        <v>102</v>
      </c>
      <c r="C67" s="31" t="s">
        <v>154</v>
      </c>
      <c r="D67" s="31" t="s">
        <v>155</v>
      </c>
      <c r="E67" s="31" t="s">
        <v>157</v>
      </c>
      <c r="F67" s="31" t="s">
        <v>158</v>
      </c>
      <c r="G67" s="13">
        <f>IFERROR(_xlfn.XLOOKUP(severity_ej2[[#This Row],[ADM3_PCODE]],sev_pin_pro[ADM3_PCODE],sev_pin_pro[TOTAL PiN - Protection]),"")</f>
        <v>11641.282828282827</v>
      </c>
      <c r="H67" s="13">
        <f>IFERROR(_xlfn.XLOOKUP(severity_ej2[[#This Row],[ADM3_PCODE]],sev_pin_gbv[ADM3_PCODE],sev_pin_gbv[TOTAL PiN - GBV]),"")</f>
        <v>7051.4974558051181</v>
      </c>
      <c r="I67" s="14">
        <f>IFERROR(_xlfn.XLOOKUP(severity_ej2[[#This Row],[ADM3_PCODE]],sev_pin_cp[ADM3_PCODE],sev_pin_cp[TOTAL PiN - CP]),"")</f>
        <v>5486.6540908000088</v>
      </c>
      <c r="J67" s="14">
        <f>IFERROR(_xlfn.XLOOKUP(severity_ej2[[#This Row],[ADM3_PCODE]],sev_pin_ma[ADM3_PCODE],sev_pin_ma[TOTAL PiN - Mine Action]),"")</f>
        <v>6044.7027463289105</v>
      </c>
      <c r="K67" s="14">
        <f>IFERROR(_xlfn.XLOOKUP(severity_ej2[[#This Row],[ADM3_PCODE]],sev_pin_hlp[ADM3_PCODE],sev_pin_hlp[TOTAL PiN - HLP]),"")</f>
        <v>7480.6896055303714</v>
      </c>
      <c r="L6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67" s="41">
        <f>severity_ej2[[#This Row],[PiN - Protection]]</f>
        <v>11641.282828282827</v>
      </c>
    </row>
    <row r="68" spans="1:13" x14ac:dyDescent="0.2">
      <c r="A68" s="31" t="s">
        <v>101</v>
      </c>
      <c r="B68" s="31" t="s">
        <v>102</v>
      </c>
      <c r="C68" s="31" t="s">
        <v>159</v>
      </c>
      <c r="D68" s="31" t="s">
        <v>160</v>
      </c>
      <c r="E68" s="31" t="s">
        <v>161</v>
      </c>
      <c r="F68" s="31" t="s">
        <v>160</v>
      </c>
      <c r="G68" s="13">
        <f>IFERROR(_xlfn.XLOOKUP(severity_ej2[[#This Row],[ADM3_PCODE]],sev_pin_pro[ADM3_PCODE],sev_pin_pro[TOTAL PiN - Protection]),"")</f>
        <v>424.98412698412699</v>
      </c>
      <c r="H68" s="13">
        <f>IFERROR(_xlfn.XLOOKUP(severity_ej2[[#This Row],[ADM3_PCODE]],sev_pin_gbv[ADM3_PCODE],sev_pin_gbv[TOTAL PiN - GBV]),"")</f>
        <v>260.55338292764054</v>
      </c>
      <c r="I68" s="14">
        <f>IFERROR(_xlfn.XLOOKUP(severity_ej2[[#This Row],[ADM3_PCODE]],sev_pin_cp[ADM3_PCODE],sev_pin_cp[TOTAL PiN - CP]),"")</f>
        <v>208.71768614023554</v>
      </c>
      <c r="J68" s="14">
        <f>IFERROR(_xlfn.XLOOKUP(severity_ej2[[#This Row],[ADM3_PCODE]],sev_pin_ma[ADM3_PCODE],sev_pin_ma[TOTAL PiN - Mine Action]),"")</f>
        <v>208.71768614023554</v>
      </c>
      <c r="K68" s="14">
        <f>IFERROR(_xlfn.XLOOKUP(severity_ej2[[#This Row],[ADM3_PCODE]],sev_pin_hlp[ADM3_PCODE],sev_pin_hlp[TOTAL PiN - HLP]),"")</f>
        <v>258.76485354230414</v>
      </c>
      <c r="L6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68" s="41">
        <f>severity_ej2[[#This Row],[PiN - Protection]]</f>
        <v>424.98412698412699</v>
      </c>
    </row>
    <row r="69" spans="1:13" x14ac:dyDescent="0.2">
      <c r="A69" s="31" t="s">
        <v>101</v>
      </c>
      <c r="B69" s="31" t="s">
        <v>102</v>
      </c>
      <c r="C69" s="31" t="s">
        <v>159</v>
      </c>
      <c r="D69" s="31" t="s">
        <v>160</v>
      </c>
      <c r="E69" s="31" t="s">
        <v>162</v>
      </c>
      <c r="F69" s="31" t="s">
        <v>163</v>
      </c>
      <c r="G69" s="13">
        <f>IFERROR(_xlfn.XLOOKUP(severity_ej2[[#This Row],[ADM3_PCODE]],sev_pin_pro[ADM3_PCODE],sev_pin_pro[TOTAL PiN - Protection]),"")</f>
        <v>1250.6727272727271</v>
      </c>
      <c r="H69" s="13">
        <f>IFERROR(_xlfn.XLOOKUP(severity_ej2[[#This Row],[ADM3_PCODE]],sev_pin_gbv[ADM3_PCODE],sev_pin_gbv[TOTAL PiN - GBV]),"")</f>
        <v>676.68375435593316</v>
      </c>
      <c r="I69" s="14">
        <f>IFERROR(_xlfn.XLOOKUP(severity_ej2[[#This Row],[ADM3_PCODE]],sev_pin_cp[ADM3_PCODE],sev_pin_cp[TOTAL PiN - CP]),"")</f>
        <v>614.72395774744757</v>
      </c>
      <c r="J69" s="14">
        <f>IFERROR(_xlfn.XLOOKUP(severity_ej2[[#This Row],[ADM3_PCODE]],sev_pin_ma[ADM3_PCODE],sev_pin_ma[TOTAL PiN - Mine Action]),"")</f>
        <v>817.94259216237697</v>
      </c>
      <c r="K69" s="14">
        <f>IFERROR(_xlfn.XLOOKUP(severity_ej2[[#This Row],[ADM3_PCODE]],sev_pin_hlp[ADM3_PCODE],sev_pin_hlp[TOTAL PiN - HLP]),"")</f>
        <v>802.49652098489946</v>
      </c>
      <c r="L6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69" s="41">
        <f>severity_ej2[[#This Row],[PiN - Protection]]</f>
        <v>1250.6727272727271</v>
      </c>
    </row>
    <row r="70" spans="1:13" x14ac:dyDescent="0.2">
      <c r="A70" s="31" t="s">
        <v>101</v>
      </c>
      <c r="B70" s="31" t="s">
        <v>102</v>
      </c>
      <c r="C70" s="31" t="s">
        <v>159</v>
      </c>
      <c r="D70" s="31" t="s">
        <v>160</v>
      </c>
      <c r="E70" s="31" t="s">
        <v>164</v>
      </c>
      <c r="F70" s="31" t="s">
        <v>165</v>
      </c>
      <c r="G70" s="13">
        <f>IFERROR(_xlfn.XLOOKUP(severity_ej2[[#This Row],[ADM3_PCODE]],sev_pin_pro[ADM3_PCODE],sev_pin_pro[TOTAL PiN - Protection]),"")</f>
        <v>0</v>
      </c>
      <c r="H70" s="13">
        <f>IFERROR(_xlfn.XLOOKUP(severity_ej2[[#This Row],[ADM3_PCODE]],sev_pin_gbv[ADM3_PCODE],sev_pin_gbv[TOTAL PiN - GBV]),"")</f>
        <v>0</v>
      </c>
      <c r="I70" s="14">
        <f>IFERROR(_xlfn.XLOOKUP(severity_ej2[[#This Row],[ADM3_PCODE]],sev_pin_cp[ADM3_PCODE],sev_pin_cp[TOTAL PiN - CP]),"")</f>
        <v>0</v>
      </c>
      <c r="J70" s="14">
        <f>IFERROR(_xlfn.XLOOKUP(severity_ej2[[#This Row],[ADM3_PCODE]],sev_pin_ma[ADM3_PCODE],sev_pin_ma[TOTAL PiN - Mine Action]),"")</f>
        <v>0</v>
      </c>
      <c r="K70" s="14">
        <f>IFERROR(_xlfn.XLOOKUP(severity_ej2[[#This Row],[ADM3_PCODE]],sev_pin_hlp[ADM3_PCODE],sev_pin_hlp[TOTAL PiN - HLP]),"")</f>
        <v>0</v>
      </c>
      <c r="L7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70" s="41">
        <f>severity_ej2[[#This Row],[PiN - Protection]]</f>
        <v>0</v>
      </c>
    </row>
    <row r="71" spans="1:13" x14ac:dyDescent="0.2">
      <c r="A71" s="31" t="s">
        <v>101</v>
      </c>
      <c r="B71" s="31" t="s">
        <v>102</v>
      </c>
      <c r="C71" s="31" t="s">
        <v>159</v>
      </c>
      <c r="D71" s="31" t="s">
        <v>160</v>
      </c>
      <c r="E71" s="31" t="s">
        <v>166</v>
      </c>
      <c r="F71" s="31" t="s">
        <v>167</v>
      </c>
      <c r="G71" s="13">
        <f>IFERROR(_xlfn.XLOOKUP(severity_ej2[[#This Row],[ADM3_PCODE]],sev_pin_pro[ADM3_PCODE],sev_pin_pro[TOTAL PiN - Protection]),"")</f>
        <v>0</v>
      </c>
      <c r="H71" s="13">
        <f>IFERROR(_xlfn.XLOOKUP(severity_ej2[[#This Row],[ADM3_PCODE]],sev_pin_gbv[ADM3_PCODE],sev_pin_gbv[TOTAL PiN - GBV]),"")</f>
        <v>0</v>
      </c>
      <c r="I71" s="14">
        <f>IFERROR(_xlfn.XLOOKUP(severity_ej2[[#This Row],[ADM3_PCODE]],sev_pin_cp[ADM3_PCODE],sev_pin_cp[TOTAL PiN - CP]),"")</f>
        <v>0</v>
      </c>
      <c r="J71" s="14">
        <f>IFERROR(_xlfn.XLOOKUP(severity_ej2[[#This Row],[ADM3_PCODE]],sev_pin_ma[ADM3_PCODE],sev_pin_ma[TOTAL PiN - Mine Action]),"")</f>
        <v>0</v>
      </c>
      <c r="K71" s="14">
        <f>IFERROR(_xlfn.XLOOKUP(severity_ej2[[#This Row],[ADM3_PCODE]],sev_pin_hlp[ADM3_PCODE],sev_pin_hlp[TOTAL PiN - HLP]),"")</f>
        <v>0</v>
      </c>
      <c r="L7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71" s="41">
        <f>severity_ej2[[#This Row],[PiN - Protection]]</f>
        <v>0</v>
      </c>
    </row>
    <row r="72" spans="1:13" x14ac:dyDescent="0.2">
      <c r="A72" s="31" t="s">
        <v>101</v>
      </c>
      <c r="B72" s="31" t="s">
        <v>102</v>
      </c>
      <c r="C72" s="31" t="s">
        <v>159</v>
      </c>
      <c r="D72" s="31" t="s">
        <v>160</v>
      </c>
      <c r="E72" s="31" t="s">
        <v>168</v>
      </c>
      <c r="F72" s="31" t="s">
        <v>169</v>
      </c>
      <c r="G72" s="13">
        <f>IFERROR(_xlfn.XLOOKUP(severity_ej2[[#This Row],[ADM3_PCODE]],sev_pin_pro[ADM3_PCODE],sev_pin_pro[TOTAL PiN - Protection]),"")</f>
        <v>0</v>
      </c>
      <c r="H72" s="13">
        <f>IFERROR(_xlfn.XLOOKUP(severity_ej2[[#This Row],[ADM3_PCODE]],sev_pin_gbv[ADM3_PCODE],sev_pin_gbv[TOTAL PiN - GBV]),"")</f>
        <v>0</v>
      </c>
      <c r="I72" s="14">
        <f>IFERROR(_xlfn.XLOOKUP(severity_ej2[[#This Row],[ADM3_PCODE]],sev_pin_cp[ADM3_PCODE],sev_pin_cp[TOTAL PiN - CP]),"")</f>
        <v>0</v>
      </c>
      <c r="J72" s="14">
        <f>IFERROR(_xlfn.XLOOKUP(severity_ej2[[#This Row],[ADM3_PCODE]],sev_pin_ma[ADM3_PCODE],sev_pin_ma[TOTAL PiN - Mine Action]),"")</f>
        <v>0</v>
      </c>
      <c r="K72" s="14">
        <f>IFERROR(_xlfn.XLOOKUP(severity_ej2[[#This Row],[ADM3_PCODE]],sev_pin_hlp[ADM3_PCODE],sev_pin_hlp[TOTAL PiN - HLP]),"")</f>
        <v>0</v>
      </c>
      <c r="L7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72" s="41">
        <f>severity_ej2[[#This Row],[PiN - Protection]]</f>
        <v>0</v>
      </c>
    </row>
    <row r="73" spans="1:13" x14ac:dyDescent="0.2">
      <c r="A73" s="31" t="s">
        <v>101</v>
      </c>
      <c r="B73" s="31" t="s">
        <v>102</v>
      </c>
      <c r="C73" s="31" t="s">
        <v>170</v>
      </c>
      <c r="D73" s="31" t="s">
        <v>171</v>
      </c>
      <c r="E73" s="31" t="s">
        <v>172</v>
      </c>
      <c r="F73" s="31" t="s">
        <v>171</v>
      </c>
      <c r="G73" s="13">
        <f>IFERROR(_xlfn.XLOOKUP(severity_ej2[[#This Row],[ADM3_PCODE]],sev_pin_pro[ADM3_PCODE],sev_pin_pro[TOTAL PiN - Protection]),"")</f>
        <v>269915.20588235284</v>
      </c>
      <c r="H73" s="13">
        <f>IFERROR(_xlfn.XLOOKUP(severity_ej2[[#This Row],[ADM3_PCODE]],sev_pin_gbv[ADM3_PCODE],sev_pin_gbv[TOTAL PiN - GBV]),"")</f>
        <v>162634.05162413025</v>
      </c>
      <c r="I73" s="14">
        <f>IFERROR(_xlfn.XLOOKUP(severity_ej2[[#This Row],[ADM3_PCODE]],sev_pin_cp[ADM3_PCODE],sev_pin_cp[TOTAL PiN - CP]),"")</f>
        <v>126297.78802787355</v>
      </c>
      <c r="J73" s="14">
        <f>IFERROR(_xlfn.XLOOKUP(severity_ej2[[#This Row],[ADM3_PCODE]],sev_pin_ma[ADM3_PCODE],sev_pin_ma[TOTAL PiN - Mine Action]),"")</f>
        <v>171563.95345902385</v>
      </c>
      <c r="K73" s="14">
        <f>IFERROR(_xlfn.XLOOKUP(severity_ej2[[#This Row],[ADM3_PCODE]],sev_pin_hlp[ADM3_PCODE],sev_pin_hlp[TOTAL PiN - HLP]),"")</f>
        <v>186525.27888055512</v>
      </c>
      <c r="L7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73" s="41">
        <f>severity_ej2[[#This Row],[PiN - Protection]]</f>
        <v>269915.20588235284</v>
      </c>
    </row>
    <row r="74" spans="1:13" x14ac:dyDescent="0.2">
      <c r="A74" s="31" t="s">
        <v>101</v>
      </c>
      <c r="B74" s="31" t="s">
        <v>102</v>
      </c>
      <c r="C74" s="31" t="s">
        <v>170</v>
      </c>
      <c r="D74" s="31" t="s">
        <v>171</v>
      </c>
      <c r="E74" s="31" t="s">
        <v>173</v>
      </c>
      <c r="F74" s="31" t="s">
        <v>174</v>
      </c>
      <c r="G74" s="13">
        <f>IFERROR(_xlfn.XLOOKUP(severity_ej2[[#This Row],[ADM3_PCODE]],sev_pin_pro[ADM3_PCODE],sev_pin_pro[TOTAL PiN - Protection]),"")</f>
        <v>0</v>
      </c>
      <c r="H74" s="13">
        <f>IFERROR(_xlfn.XLOOKUP(severity_ej2[[#This Row],[ADM3_PCODE]],sev_pin_gbv[ADM3_PCODE],sev_pin_gbv[TOTAL PiN - GBV]),"")</f>
        <v>0</v>
      </c>
      <c r="I74" s="14">
        <f>IFERROR(_xlfn.XLOOKUP(severity_ej2[[#This Row],[ADM3_PCODE]],sev_pin_cp[ADM3_PCODE],sev_pin_cp[TOTAL PiN - CP]),"")</f>
        <v>0</v>
      </c>
      <c r="J74" s="14">
        <f>IFERROR(_xlfn.XLOOKUP(severity_ej2[[#This Row],[ADM3_PCODE]],sev_pin_ma[ADM3_PCODE],sev_pin_ma[TOTAL PiN - Mine Action]),"")</f>
        <v>0</v>
      </c>
      <c r="K74" s="14">
        <f>IFERROR(_xlfn.XLOOKUP(severity_ej2[[#This Row],[ADM3_PCODE]],sev_pin_hlp[ADM3_PCODE],sev_pin_hlp[TOTAL PiN - HLP]),"")</f>
        <v>0</v>
      </c>
      <c r="L74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74" s="41">
        <f>severity_ej2[[#This Row],[PiN - Protection]]</f>
        <v>0</v>
      </c>
    </row>
    <row r="75" spans="1:13" x14ac:dyDescent="0.2">
      <c r="A75" s="31" t="s">
        <v>101</v>
      </c>
      <c r="B75" s="31" t="s">
        <v>102</v>
      </c>
      <c r="C75" s="31" t="s">
        <v>170</v>
      </c>
      <c r="D75" s="31" t="s">
        <v>171</v>
      </c>
      <c r="E75" s="31" t="s">
        <v>175</v>
      </c>
      <c r="F75" s="31" t="s">
        <v>176</v>
      </c>
      <c r="G75" s="13">
        <f>IFERROR(_xlfn.XLOOKUP(severity_ej2[[#This Row],[ADM3_PCODE]],sev_pin_pro[ADM3_PCODE],sev_pin_pro[TOTAL PiN - Protection]),"")</f>
        <v>0</v>
      </c>
      <c r="H75" s="13">
        <f>IFERROR(_xlfn.XLOOKUP(severity_ej2[[#This Row],[ADM3_PCODE]],sev_pin_gbv[ADM3_PCODE],sev_pin_gbv[TOTAL PiN - GBV]),"")</f>
        <v>0</v>
      </c>
      <c r="I75" s="14">
        <f>IFERROR(_xlfn.XLOOKUP(severity_ej2[[#This Row],[ADM3_PCODE]],sev_pin_cp[ADM3_PCODE],sev_pin_cp[TOTAL PiN - CP]),"")</f>
        <v>0</v>
      </c>
      <c r="J75" s="14">
        <f>IFERROR(_xlfn.XLOOKUP(severity_ej2[[#This Row],[ADM3_PCODE]],sev_pin_ma[ADM3_PCODE],sev_pin_ma[TOTAL PiN - Mine Action]),"")</f>
        <v>0</v>
      </c>
      <c r="K75" s="14">
        <f>IFERROR(_xlfn.XLOOKUP(severity_ej2[[#This Row],[ADM3_PCODE]],sev_pin_hlp[ADM3_PCODE],sev_pin_hlp[TOTAL PiN - HLP]),"")</f>
        <v>0</v>
      </c>
      <c r="L7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75" s="41">
        <f>severity_ej2[[#This Row],[PiN - Protection]]</f>
        <v>0</v>
      </c>
    </row>
    <row r="76" spans="1:13" x14ac:dyDescent="0.2">
      <c r="A76" s="31" t="s">
        <v>101</v>
      </c>
      <c r="B76" s="31" t="s">
        <v>102</v>
      </c>
      <c r="C76" s="31" t="s">
        <v>177</v>
      </c>
      <c r="D76" s="31" t="s">
        <v>178</v>
      </c>
      <c r="E76" s="31" t="s">
        <v>179</v>
      </c>
      <c r="F76" s="31" t="s">
        <v>180</v>
      </c>
      <c r="G76" s="13">
        <f>IFERROR(_xlfn.XLOOKUP(severity_ej2[[#This Row],[ADM3_PCODE]],sev_pin_pro[ADM3_PCODE],sev_pin_pro[TOTAL PiN - Protection]),"")</f>
        <v>0</v>
      </c>
      <c r="H76" s="13">
        <f>IFERROR(_xlfn.XLOOKUP(severity_ej2[[#This Row],[ADM3_PCODE]],sev_pin_gbv[ADM3_PCODE],sev_pin_gbv[TOTAL PiN - GBV]),"")</f>
        <v>0</v>
      </c>
      <c r="I76" s="14">
        <f>IFERROR(_xlfn.XLOOKUP(severity_ej2[[#This Row],[ADM3_PCODE]],sev_pin_cp[ADM3_PCODE],sev_pin_cp[TOTAL PiN - CP]),"")</f>
        <v>0</v>
      </c>
      <c r="J76" s="14">
        <f>IFERROR(_xlfn.XLOOKUP(severity_ej2[[#This Row],[ADM3_PCODE]],sev_pin_ma[ADM3_PCODE],sev_pin_ma[TOTAL PiN - Mine Action]),"")</f>
        <v>0</v>
      </c>
      <c r="K76" s="14">
        <f>IFERROR(_xlfn.XLOOKUP(severity_ej2[[#This Row],[ADM3_PCODE]],sev_pin_hlp[ADM3_PCODE],sev_pin_hlp[TOTAL PiN - HLP]),"")</f>
        <v>0</v>
      </c>
      <c r="L7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76" s="41">
        <f>severity_ej2[[#This Row],[PiN - Protection]]</f>
        <v>0</v>
      </c>
    </row>
    <row r="77" spans="1:13" x14ac:dyDescent="0.2">
      <c r="A77" s="31" t="s">
        <v>101</v>
      </c>
      <c r="B77" s="31" t="s">
        <v>102</v>
      </c>
      <c r="C77" s="31" t="s">
        <v>177</v>
      </c>
      <c r="D77" s="31" t="s">
        <v>178</v>
      </c>
      <c r="E77" s="31" t="s">
        <v>181</v>
      </c>
      <c r="F77" s="31" t="s">
        <v>182</v>
      </c>
      <c r="G77" s="13">
        <f>IFERROR(_xlfn.XLOOKUP(severity_ej2[[#This Row],[ADM3_PCODE]],sev_pin_pro[ADM3_PCODE],sev_pin_pro[TOTAL PiN - Protection]),"")</f>
        <v>4327.6208955223892</v>
      </c>
      <c r="H77" s="13">
        <f>IFERROR(_xlfn.XLOOKUP(severity_ej2[[#This Row],[ADM3_PCODE]],sev_pin_gbv[ADM3_PCODE],sev_pin_gbv[TOTAL PiN - GBV]),"")</f>
        <v>2545.6527277613609</v>
      </c>
      <c r="I77" s="14">
        <f>IFERROR(_xlfn.XLOOKUP(severity_ej2[[#This Row],[ADM3_PCODE]],sev_pin_cp[ADM3_PCODE],sev_pin_cp[TOTAL PiN - CP]),"")</f>
        <v>2165.1060055663334</v>
      </c>
      <c r="J77" s="14">
        <f>IFERROR(_xlfn.XLOOKUP(severity_ej2[[#This Row],[ADM3_PCODE]],sev_pin_ma[ADM3_PCODE],sev_pin_ma[TOTAL PiN - Mine Action]),"")</f>
        <v>2367.0154412920988</v>
      </c>
      <c r="K77" s="14">
        <f>IFERROR(_xlfn.XLOOKUP(severity_ej2[[#This Row],[ADM3_PCODE]],sev_pin_hlp[ADM3_PCODE],sev_pin_hlp[TOTAL PiN - HLP]),"")</f>
        <v>2700.6686260696888</v>
      </c>
      <c r="L7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77" s="41">
        <f>severity_ej2[[#This Row],[PiN - Protection]]</f>
        <v>4327.6208955223892</v>
      </c>
    </row>
    <row r="78" spans="1:13" x14ac:dyDescent="0.2">
      <c r="A78" s="31" t="s">
        <v>101</v>
      </c>
      <c r="B78" s="31" t="s">
        <v>102</v>
      </c>
      <c r="C78" s="31" t="s">
        <v>177</v>
      </c>
      <c r="D78" s="31" t="s">
        <v>178</v>
      </c>
      <c r="E78" s="31" t="s">
        <v>183</v>
      </c>
      <c r="F78" s="31" t="s">
        <v>184</v>
      </c>
      <c r="G78" s="13">
        <f>IFERROR(_xlfn.XLOOKUP(severity_ej2[[#This Row],[ADM3_PCODE]],sev_pin_pro[ADM3_PCODE],sev_pin_pro[TOTAL PiN - Protection]),"")</f>
        <v>2106.871212121212</v>
      </c>
      <c r="H78" s="13">
        <f>IFERROR(_xlfn.XLOOKUP(severity_ej2[[#This Row],[ADM3_PCODE]],sev_pin_gbv[ADM3_PCODE],sev_pin_gbv[TOTAL PiN - GBV]),"")</f>
        <v>1209.2006681587782</v>
      </c>
      <c r="I78" s="14">
        <f>IFERROR(_xlfn.XLOOKUP(severity_ej2[[#This Row],[ADM3_PCODE]],sev_pin_cp[ADM3_PCODE],sev_pin_cp[TOTAL PiN - CP]),"")</f>
        <v>1142.4586635727294</v>
      </c>
      <c r="J78" s="14">
        <f>IFERROR(_xlfn.XLOOKUP(severity_ej2[[#This Row],[ADM3_PCODE]],sev_pin_ma[ADM3_PCODE],sev_pin_ma[TOTAL PiN - Mine Action]),"")</f>
        <v>1485.7784952164657</v>
      </c>
      <c r="K78" s="14">
        <f>IFERROR(_xlfn.XLOOKUP(severity_ej2[[#This Row],[ADM3_PCODE]],sev_pin_hlp[ADM3_PCODE],sev_pin_hlp[TOTAL PiN - HLP]),"")</f>
        <v>1259.5216465889889</v>
      </c>
      <c r="L7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78" s="41">
        <f>severity_ej2[[#This Row],[PiN - Protection]]</f>
        <v>2106.871212121212</v>
      </c>
    </row>
    <row r="79" spans="1:13" x14ac:dyDescent="0.2">
      <c r="A79" s="31" t="s">
        <v>185</v>
      </c>
      <c r="B79" s="31" t="s">
        <v>186</v>
      </c>
      <c r="C79" s="31" t="s">
        <v>187</v>
      </c>
      <c r="D79" s="31" t="s">
        <v>186</v>
      </c>
      <c r="E79" s="31" t="s">
        <v>188</v>
      </c>
      <c r="F79" s="31" t="s">
        <v>186</v>
      </c>
      <c r="G79" s="13">
        <f>IFERROR(_xlfn.XLOOKUP(severity_ej2[[#This Row],[ADM3_PCODE]],sev_pin_pro[ADM3_PCODE],sev_pin_pro[TOTAL PiN - Protection]),"")</f>
        <v>41899.883064516151</v>
      </c>
      <c r="H79" s="13">
        <f>IFERROR(_xlfn.XLOOKUP(severity_ej2[[#This Row],[ADM3_PCODE]],sev_pin_gbv[ADM3_PCODE],sev_pin_gbv[TOTAL PiN - GBV]),"")</f>
        <v>26149.715334178036</v>
      </c>
      <c r="I79" s="14">
        <f>IFERROR(_xlfn.XLOOKUP(severity_ej2[[#This Row],[ADM3_PCODE]],sev_pin_cp[ADM3_PCODE],sev_pin_cp[TOTAL PiN - CP]),"")</f>
        <v>20847.284315162135</v>
      </c>
      <c r="J79" s="14">
        <f>IFERROR(_xlfn.XLOOKUP(severity_ej2[[#This Row],[ADM3_PCODE]],sev_pin_ma[ADM3_PCODE],sev_pin_ma[TOTAL PiN - Mine Action]),"")</f>
        <v>26171.249241452002</v>
      </c>
      <c r="K79" s="14">
        <f>IFERROR(_xlfn.XLOOKUP(severity_ej2[[#This Row],[ADM3_PCODE]],sev_pin_hlp[ADM3_PCODE],sev_pin_hlp[TOTAL PiN - HLP]),"")</f>
        <v>26393.460527430434</v>
      </c>
      <c r="L7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79" s="41">
        <f>severity_ej2[[#This Row],[PiN - Protection]]</f>
        <v>41899.883064516151</v>
      </c>
    </row>
    <row r="80" spans="1:13" x14ac:dyDescent="0.2">
      <c r="A80" s="31" t="s">
        <v>185</v>
      </c>
      <c r="B80" s="31" t="s">
        <v>186</v>
      </c>
      <c r="C80" s="31" t="s">
        <v>187</v>
      </c>
      <c r="D80" s="31" t="s">
        <v>186</v>
      </c>
      <c r="E80" s="31" t="s">
        <v>189</v>
      </c>
      <c r="F80" s="31" t="s">
        <v>190</v>
      </c>
      <c r="G80" s="13">
        <f>IFERROR(_xlfn.XLOOKUP(severity_ej2[[#This Row],[ADM3_PCODE]],sev_pin_pro[ADM3_PCODE],sev_pin_pro[TOTAL PiN - Protection]),"")</f>
        <v>0</v>
      </c>
      <c r="H80" s="13">
        <f>IFERROR(_xlfn.XLOOKUP(severity_ej2[[#This Row],[ADM3_PCODE]],sev_pin_gbv[ADM3_PCODE],sev_pin_gbv[TOTAL PiN - GBV]),"")</f>
        <v>0</v>
      </c>
      <c r="I80" s="14">
        <f>IFERROR(_xlfn.XLOOKUP(severity_ej2[[#This Row],[ADM3_PCODE]],sev_pin_cp[ADM3_PCODE],sev_pin_cp[TOTAL PiN - CP]),"")</f>
        <v>0</v>
      </c>
      <c r="J80" s="14">
        <f>IFERROR(_xlfn.XLOOKUP(severity_ej2[[#This Row],[ADM3_PCODE]],sev_pin_ma[ADM3_PCODE],sev_pin_ma[TOTAL PiN - Mine Action]),"")</f>
        <v>0</v>
      </c>
      <c r="K80" s="14">
        <f>IFERROR(_xlfn.XLOOKUP(severity_ej2[[#This Row],[ADM3_PCODE]],sev_pin_hlp[ADM3_PCODE],sev_pin_hlp[TOTAL PiN - HLP]),"")</f>
        <v>0</v>
      </c>
      <c r="L8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80" s="41">
        <f>severity_ej2[[#This Row],[PiN - Protection]]</f>
        <v>0</v>
      </c>
    </row>
    <row r="81" spans="1:13" x14ac:dyDescent="0.2">
      <c r="A81" s="31" t="s">
        <v>185</v>
      </c>
      <c r="B81" s="31" t="s">
        <v>186</v>
      </c>
      <c r="C81" s="31" t="s">
        <v>187</v>
      </c>
      <c r="D81" s="31" t="s">
        <v>186</v>
      </c>
      <c r="E81" s="31" t="s">
        <v>191</v>
      </c>
      <c r="F81" s="31" t="s">
        <v>192</v>
      </c>
      <c r="G81" s="13">
        <f>IFERROR(_xlfn.XLOOKUP(severity_ej2[[#This Row],[ADM3_PCODE]],sev_pin_pro[ADM3_PCODE],sev_pin_pro[TOTAL PiN - Protection]),"")</f>
        <v>7910.67323943662</v>
      </c>
      <c r="H81" s="13">
        <f>IFERROR(_xlfn.XLOOKUP(severity_ej2[[#This Row],[ADM3_PCODE]],sev_pin_gbv[ADM3_PCODE],sev_pin_gbv[TOTAL PiN - GBV]),"")</f>
        <v>4918.7480071962173</v>
      </c>
      <c r="I81" s="14">
        <f>IFERROR(_xlfn.XLOOKUP(severity_ej2[[#This Row],[ADM3_PCODE]],sev_pin_cp[ADM3_PCODE],sev_pin_cp[TOTAL PiN - CP]),"")</f>
        <v>3764.8049799847586</v>
      </c>
      <c r="J81" s="14">
        <f>IFERROR(_xlfn.XLOOKUP(severity_ej2[[#This Row],[ADM3_PCODE]],sev_pin_ma[ADM3_PCODE],sev_pin_ma[TOTAL PiN - Mine Action]),"")</f>
        <v>3936.3424658900112</v>
      </c>
      <c r="K81" s="14">
        <f>IFERROR(_xlfn.XLOOKUP(severity_ej2[[#This Row],[ADM3_PCODE]],sev_pin_hlp[ADM3_PCODE],sev_pin_hlp[TOTAL PiN - HLP]),"")</f>
        <v>5016.6707297002768</v>
      </c>
      <c r="L8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81" s="41">
        <f>severity_ej2[[#This Row],[PiN - Protection]]</f>
        <v>7910.67323943662</v>
      </c>
    </row>
    <row r="82" spans="1:13" x14ac:dyDescent="0.2">
      <c r="A82" s="31" t="s">
        <v>185</v>
      </c>
      <c r="B82" s="31" t="s">
        <v>186</v>
      </c>
      <c r="C82" s="31" t="s">
        <v>187</v>
      </c>
      <c r="D82" s="31" t="s">
        <v>186</v>
      </c>
      <c r="E82" s="31" t="s">
        <v>193</v>
      </c>
      <c r="F82" s="31" t="s">
        <v>194</v>
      </c>
      <c r="G82" s="13">
        <f>IFERROR(_xlfn.XLOOKUP(severity_ej2[[#This Row],[ADM3_PCODE]],sev_pin_pro[ADM3_PCODE],sev_pin_pro[TOTAL PiN - Protection]),"")</f>
        <v>1343.3333333333333</v>
      </c>
      <c r="H82" s="13">
        <f>IFERROR(_xlfn.XLOOKUP(severity_ej2[[#This Row],[ADM3_PCODE]],sev_pin_gbv[ADM3_PCODE],sev_pin_gbv[TOTAL PiN - GBV]),"")</f>
        <v>846.9728502732894</v>
      </c>
      <c r="I82" s="14">
        <f>IFERROR(_xlfn.XLOOKUP(severity_ej2[[#This Row],[ADM3_PCODE]],sev_pin_cp[ADM3_PCODE],sev_pin_cp[TOTAL PiN - CP]),"")</f>
        <v>637.02109654231754</v>
      </c>
      <c r="J82" s="14">
        <f>IFERROR(_xlfn.XLOOKUP(severity_ej2[[#This Row],[ADM3_PCODE]],sev_pin_ma[ADM3_PCODE],sev_pin_ma[TOTAL PiN - Mine Action]),"")</f>
        <v>637.02109654231754</v>
      </c>
      <c r="K82" s="14">
        <f>IFERROR(_xlfn.XLOOKUP(severity_ej2[[#This Row],[ADM3_PCODE]],sev_pin_hlp[ADM3_PCODE],sev_pin_hlp[TOTAL PiN - HLP]),"")</f>
        <v>840.64557012434921</v>
      </c>
      <c r="L8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82" s="41">
        <f>severity_ej2[[#This Row],[PiN - Protection]]</f>
        <v>1343.3333333333333</v>
      </c>
    </row>
    <row r="83" spans="1:13" x14ac:dyDescent="0.2">
      <c r="A83" s="31" t="s">
        <v>185</v>
      </c>
      <c r="B83" s="31" t="s">
        <v>186</v>
      </c>
      <c r="C83" s="31" t="s">
        <v>187</v>
      </c>
      <c r="D83" s="31" t="s">
        <v>186</v>
      </c>
      <c r="E83" s="31" t="s">
        <v>195</v>
      </c>
      <c r="F83" s="31" t="s">
        <v>196</v>
      </c>
      <c r="G83" s="13">
        <f>IFERROR(_xlfn.XLOOKUP(severity_ej2[[#This Row],[ADM3_PCODE]],sev_pin_pro[ADM3_PCODE],sev_pin_pro[TOTAL PiN - Protection]),"")</f>
        <v>0</v>
      </c>
      <c r="H83" s="13">
        <f>IFERROR(_xlfn.XLOOKUP(severity_ej2[[#This Row],[ADM3_PCODE]],sev_pin_gbv[ADM3_PCODE],sev_pin_gbv[TOTAL PiN - GBV]),"")</f>
        <v>0</v>
      </c>
      <c r="I83" s="14">
        <f>IFERROR(_xlfn.XLOOKUP(severity_ej2[[#This Row],[ADM3_PCODE]],sev_pin_cp[ADM3_PCODE],sev_pin_cp[TOTAL PiN - CP]),"")</f>
        <v>0</v>
      </c>
      <c r="J83" s="14">
        <f>IFERROR(_xlfn.XLOOKUP(severity_ej2[[#This Row],[ADM3_PCODE]],sev_pin_ma[ADM3_PCODE],sev_pin_ma[TOTAL PiN - Mine Action]),"")</f>
        <v>0</v>
      </c>
      <c r="K83" s="14">
        <f>IFERROR(_xlfn.XLOOKUP(severity_ej2[[#This Row],[ADM3_PCODE]],sev_pin_hlp[ADM3_PCODE],sev_pin_hlp[TOTAL PiN - HLP]),"")</f>
        <v>0</v>
      </c>
      <c r="L8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83" s="41">
        <f>severity_ej2[[#This Row],[PiN - Protection]]</f>
        <v>0</v>
      </c>
    </row>
    <row r="84" spans="1:13" x14ac:dyDescent="0.2">
      <c r="A84" s="31" t="s">
        <v>185</v>
      </c>
      <c r="B84" s="31" t="s">
        <v>186</v>
      </c>
      <c r="C84" s="31" t="s">
        <v>187</v>
      </c>
      <c r="D84" s="31" t="s">
        <v>186</v>
      </c>
      <c r="E84" s="31" t="s">
        <v>197</v>
      </c>
      <c r="F84" s="31" t="s">
        <v>198</v>
      </c>
      <c r="G84" s="13">
        <f>IFERROR(_xlfn.XLOOKUP(severity_ej2[[#This Row],[ADM3_PCODE]],sev_pin_pro[ADM3_PCODE],sev_pin_pro[TOTAL PiN - Protection]),"")</f>
        <v>13158.691176470589</v>
      </c>
      <c r="H84" s="13">
        <f>IFERROR(_xlfn.XLOOKUP(severity_ej2[[#This Row],[ADM3_PCODE]],sev_pin_gbv[ADM3_PCODE],sev_pin_gbv[TOTAL PiN - GBV]),"")</f>
        <v>8016.7682958951555</v>
      </c>
      <c r="I84" s="14">
        <f>IFERROR(_xlfn.XLOOKUP(severity_ej2[[#This Row],[ADM3_PCODE]],sev_pin_cp[ADM3_PCODE],sev_pin_cp[TOTAL PiN - CP]),"")</f>
        <v>6317.7281041914184</v>
      </c>
      <c r="J84" s="14">
        <f>IFERROR(_xlfn.XLOOKUP(severity_ej2[[#This Row],[ADM3_PCODE]],sev_pin_ma[ADM3_PCODE],sev_pin_ma[TOTAL PiN - Mine Action]),"")</f>
        <v>6543.1093629983698</v>
      </c>
      <c r="K84" s="14">
        <f>IFERROR(_xlfn.XLOOKUP(severity_ej2[[#This Row],[ADM3_PCODE]],sev_pin_hlp[ADM3_PCODE],sev_pin_hlp[TOTAL PiN - HLP]),"")</f>
        <v>8264.2720384466611</v>
      </c>
      <c r="L8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84" s="41">
        <f>severity_ej2[[#This Row],[PiN - Protection]]</f>
        <v>13158.691176470589</v>
      </c>
    </row>
    <row r="85" spans="1:13" x14ac:dyDescent="0.2">
      <c r="A85" s="31" t="s">
        <v>185</v>
      </c>
      <c r="B85" s="31" t="s">
        <v>186</v>
      </c>
      <c r="C85" s="31" t="s">
        <v>187</v>
      </c>
      <c r="D85" s="31" t="s">
        <v>186</v>
      </c>
      <c r="E85" s="31" t="s">
        <v>199</v>
      </c>
      <c r="F85" s="31" t="s">
        <v>200</v>
      </c>
      <c r="G85" s="13">
        <f>IFERROR(_xlfn.XLOOKUP(severity_ej2[[#This Row],[ADM3_PCODE]],sev_pin_pro[ADM3_PCODE],sev_pin_pro[TOTAL PiN - Protection]),"")</f>
        <v>1303.2391304347825</v>
      </c>
      <c r="H85" s="13">
        <f>IFERROR(_xlfn.XLOOKUP(severity_ej2[[#This Row],[ADM3_PCODE]],sev_pin_gbv[ADM3_PCODE],sev_pin_gbv[TOTAL PiN - GBV]),"")</f>
        <v>824.19838037066222</v>
      </c>
      <c r="I85" s="14">
        <f>IFERROR(_xlfn.XLOOKUP(severity_ej2[[#This Row],[ADM3_PCODE]],sev_pin_cp[ADM3_PCODE],sev_pin_cp[TOTAL PiN - CP]),"")</f>
        <v>626.10183268065282</v>
      </c>
      <c r="J85" s="14">
        <f>IFERROR(_xlfn.XLOOKUP(severity_ej2[[#This Row],[ADM3_PCODE]],sev_pin_ma[ADM3_PCODE],sev_pin_ma[TOTAL PiN - Mine Action]),"")</f>
        <v>1059.4156744853756</v>
      </c>
      <c r="K85" s="14">
        <f>IFERROR(_xlfn.XLOOKUP(severity_ej2[[#This Row],[ADM3_PCODE]],sev_pin_hlp[ADM3_PCODE],sev_pin_hlp[TOTAL PiN - HLP]),"")</f>
        <v>878.18086860341407</v>
      </c>
      <c r="L8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85" s="41">
        <f>severity_ej2[[#This Row],[PiN - Protection]]</f>
        <v>1303.2391304347825</v>
      </c>
    </row>
    <row r="86" spans="1:13" x14ac:dyDescent="0.2">
      <c r="A86" s="31" t="s">
        <v>185</v>
      </c>
      <c r="B86" s="31" t="s">
        <v>186</v>
      </c>
      <c r="C86" s="31" t="s">
        <v>187</v>
      </c>
      <c r="D86" s="31" t="s">
        <v>186</v>
      </c>
      <c r="E86" s="31" t="s">
        <v>201</v>
      </c>
      <c r="F86" s="31" t="s">
        <v>202</v>
      </c>
      <c r="G86" s="13">
        <f>IFERROR(_xlfn.XLOOKUP(severity_ej2[[#This Row],[ADM3_PCODE]],sev_pin_pro[ADM3_PCODE],sev_pin_pro[TOTAL PiN - Protection]),"")</f>
        <v>3716.4026162790701</v>
      </c>
      <c r="H86" s="13">
        <f>IFERROR(_xlfn.XLOOKUP(severity_ej2[[#This Row],[ADM3_PCODE]],sev_pin_gbv[ADM3_PCODE],sev_pin_gbv[TOTAL PiN - GBV]),"")</f>
        <v>2451.7379991491775</v>
      </c>
      <c r="I86" s="14">
        <f>IFERROR(_xlfn.XLOOKUP(severity_ej2[[#This Row],[ADM3_PCODE]],sev_pin_cp[ADM3_PCODE],sev_pin_cp[TOTAL PiN - CP]),"")</f>
        <v>2030.4068088396912</v>
      </c>
      <c r="J86" s="14">
        <f>IFERROR(_xlfn.XLOOKUP(severity_ej2[[#This Row],[ADM3_PCODE]],sev_pin_ma[ADM3_PCODE],sev_pin_ma[TOTAL PiN - Mine Action]),"")</f>
        <v>2302.4043869646912</v>
      </c>
      <c r="K86" s="14">
        <f>IFERROR(_xlfn.XLOOKUP(severity_ej2[[#This Row],[ADM3_PCODE]],sev_pin_hlp[ADM3_PCODE],sev_pin_hlp[TOTAL PiN - HLP]),"")</f>
        <v>2125.0290054239931</v>
      </c>
      <c r="L8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86" s="41">
        <f>severity_ej2[[#This Row],[PiN - Protection]]</f>
        <v>3716.4026162790701</v>
      </c>
    </row>
    <row r="87" spans="1:13" x14ac:dyDescent="0.2">
      <c r="A87" s="31" t="s">
        <v>185</v>
      </c>
      <c r="B87" s="31" t="s">
        <v>186</v>
      </c>
      <c r="C87" s="31" t="s">
        <v>187</v>
      </c>
      <c r="D87" s="31" t="s">
        <v>186</v>
      </c>
      <c r="E87" s="31" t="s">
        <v>203</v>
      </c>
      <c r="F87" s="31" t="s">
        <v>204</v>
      </c>
      <c r="G87" s="13">
        <f>IFERROR(_xlfn.XLOOKUP(severity_ej2[[#This Row],[ADM3_PCODE]],sev_pin_pro[ADM3_PCODE],sev_pin_pro[TOTAL PiN - Protection]),"")</f>
        <v>570.32352941176475</v>
      </c>
      <c r="H87" s="13">
        <f>IFERROR(_xlfn.XLOOKUP(severity_ej2[[#This Row],[ADM3_PCODE]],sev_pin_gbv[ADM3_PCODE],sev_pin_gbv[TOTAL PiN - GBV]),"")</f>
        <v>380.25524337797162</v>
      </c>
      <c r="I87" s="14">
        <f>IFERROR(_xlfn.XLOOKUP(severity_ej2[[#This Row],[ADM3_PCODE]],sev_pin_cp[ADM3_PCODE],sev_pin_cp[TOTAL PiN - CP]),"")</f>
        <v>193.71742882814718</v>
      </c>
      <c r="J87" s="14">
        <f>IFERROR(_xlfn.XLOOKUP(severity_ej2[[#This Row],[ADM3_PCODE]],sev_pin_ma[ADM3_PCODE],sev_pin_ma[TOTAL PiN - Mine Action]),"")</f>
        <v>193.71742882814718</v>
      </c>
      <c r="K87" s="14">
        <f>IFERROR(_xlfn.XLOOKUP(severity_ej2[[#This Row],[ADM3_PCODE]],sev_pin_hlp[ADM3_PCODE],sev_pin_hlp[TOTAL PiN - HLP]),"")</f>
        <v>433.63845352479404</v>
      </c>
      <c r="L8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87" s="41">
        <f>severity_ej2[[#This Row],[PiN - Protection]]</f>
        <v>570.32352941176475</v>
      </c>
    </row>
    <row r="88" spans="1:13" x14ac:dyDescent="0.2">
      <c r="A88" s="31" t="s">
        <v>185</v>
      </c>
      <c r="B88" s="31" t="s">
        <v>186</v>
      </c>
      <c r="C88" s="31" t="s">
        <v>187</v>
      </c>
      <c r="D88" s="31" t="s">
        <v>186</v>
      </c>
      <c r="E88" s="31" t="s">
        <v>205</v>
      </c>
      <c r="F88" s="31" t="s">
        <v>206</v>
      </c>
      <c r="G88" s="13">
        <f>IFERROR(_xlfn.XLOOKUP(severity_ej2[[#This Row],[ADM3_PCODE]],sev_pin_pro[ADM3_PCODE],sev_pin_pro[TOTAL PiN - Protection]),"")</f>
        <v>0</v>
      </c>
      <c r="H88" s="13">
        <f>IFERROR(_xlfn.XLOOKUP(severity_ej2[[#This Row],[ADM3_PCODE]],sev_pin_gbv[ADM3_PCODE],sev_pin_gbv[TOTAL PiN - GBV]),"")</f>
        <v>0</v>
      </c>
      <c r="I88" s="14">
        <f>IFERROR(_xlfn.XLOOKUP(severity_ej2[[#This Row],[ADM3_PCODE]],sev_pin_cp[ADM3_PCODE],sev_pin_cp[TOTAL PiN - CP]),"")</f>
        <v>0</v>
      </c>
      <c r="J88" s="14">
        <f>IFERROR(_xlfn.XLOOKUP(severity_ej2[[#This Row],[ADM3_PCODE]],sev_pin_ma[ADM3_PCODE],sev_pin_ma[TOTAL PiN - Mine Action]),"")</f>
        <v>0</v>
      </c>
      <c r="K88" s="14">
        <f>IFERROR(_xlfn.XLOOKUP(severity_ej2[[#This Row],[ADM3_PCODE]],sev_pin_hlp[ADM3_PCODE],sev_pin_hlp[TOTAL PiN - HLP]),"")</f>
        <v>0</v>
      </c>
      <c r="L8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88" s="41">
        <f>severity_ej2[[#This Row],[PiN - Protection]]</f>
        <v>0</v>
      </c>
    </row>
    <row r="89" spans="1:13" x14ac:dyDescent="0.2">
      <c r="A89" s="31" t="s">
        <v>185</v>
      </c>
      <c r="B89" s="31" t="s">
        <v>186</v>
      </c>
      <c r="C89" s="31" t="s">
        <v>187</v>
      </c>
      <c r="D89" s="31" t="s">
        <v>186</v>
      </c>
      <c r="E89" s="31" t="s">
        <v>207</v>
      </c>
      <c r="F89" s="31" t="s">
        <v>208</v>
      </c>
      <c r="G89" s="13">
        <f>IFERROR(_xlfn.XLOOKUP(severity_ej2[[#This Row],[ADM3_PCODE]],sev_pin_pro[ADM3_PCODE],sev_pin_pro[TOTAL PiN - Protection]),"")</f>
        <v>13140</v>
      </c>
      <c r="H89" s="13">
        <f>IFERROR(_xlfn.XLOOKUP(severity_ej2[[#This Row],[ADM3_PCODE]],sev_pin_gbv[ADM3_PCODE],sev_pin_gbv[TOTAL PiN - GBV]),"")</f>
        <v>8266.5728460624705</v>
      </c>
      <c r="I89" s="14">
        <f>IFERROR(_xlfn.XLOOKUP(severity_ej2[[#This Row],[ADM3_PCODE]],sev_pin_cp[ADM3_PCODE],sev_pin_cp[TOTAL PiN - CP]),"")</f>
        <v>5866.4026273495911</v>
      </c>
      <c r="J89" s="14">
        <f>IFERROR(_xlfn.XLOOKUP(severity_ej2[[#This Row],[ADM3_PCODE]],sev_pin_ma[ADM3_PCODE],sev_pin_ma[TOTAL PiN - Mine Action]),"")</f>
        <v>5866.4026273495911</v>
      </c>
      <c r="K89" s="14">
        <f>IFERROR(_xlfn.XLOOKUP(severity_ej2[[#This Row],[ADM3_PCODE]],sev_pin_hlp[ADM3_PCODE],sev_pin_hlp[TOTAL PiN - HLP]),"")</f>
        <v>8587.5973726504089</v>
      </c>
      <c r="L8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89" s="41">
        <f>severity_ej2[[#This Row],[PiN - Protection]]</f>
        <v>13140</v>
      </c>
    </row>
    <row r="90" spans="1:13" x14ac:dyDescent="0.2">
      <c r="A90" s="31" t="s">
        <v>185</v>
      </c>
      <c r="B90" s="31" t="s">
        <v>186</v>
      </c>
      <c r="C90" s="31" t="s">
        <v>187</v>
      </c>
      <c r="D90" s="31" t="s">
        <v>186</v>
      </c>
      <c r="E90" s="31" t="s">
        <v>209</v>
      </c>
      <c r="F90" s="31" t="s">
        <v>210</v>
      </c>
      <c r="G90" s="13">
        <f>IFERROR(_xlfn.XLOOKUP(severity_ej2[[#This Row],[ADM3_PCODE]],sev_pin_pro[ADM3_PCODE],sev_pin_pro[TOTAL PiN - Protection]),"")</f>
        <v>20945.148648648654</v>
      </c>
      <c r="H90" s="13">
        <f>IFERROR(_xlfn.XLOOKUP(severity_ej2[[#This Row],[ADM3_PCODE]],sev_pin_gbv[ADM3_PCODE],sev_pin_gbv[TOTAL PiN - GBV]),"")</f>
        <v>12529.600650210257</v>
      </c>
      <c r="I90" s="14">
        <f>IFERROR(_xlfn.XLOOKUP(severity_ej2[[#This Row],[ADM3_PCODE]],sev_pin_cp[ADM3_PCODE],sev_pin_cp[TOTAL PiN - CP]),"")</f>
        <v>9290.2386411246844</v>
      </c>
      <c r="J90" s="14">
        <f>IFERROR(_xlfn.XLOOKUP(severity_ej2[[#This Row],[ADM3_PCODE]],sev_pin_ma[ADM3_PCODE],sev_pin_ma[TOTAL PiN - Mine Action]),"")</f>
        <v>9290.2386411246844</v>
      </c>
      <c r="K90" s="14">
        <f>IFERROR(_xlfn.XLOOKUP(severity_ej2[[#This Row],[ADM3_PCODE]],sev_pin_hlp[ADM3_PCODE],sev_pin_hlp[TOTAL PiN - HLP]),"")</f>
        <v>13749.42487238883</v>
      </c>
      <c r="L9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90" s="41">
        <f>severity_ej2[[#This Row],[PiN - Protection]]</f>
        <v>20945.148648648654</v>
      </c>
    </row>
    <row r="91" spans="1:13" x14ac:dyDescent="0.2">
      <c r="A91" s="31" t="s">
        <v>185</v>
      </c>
      <c r="B91" s="31" t="s">
        <v>186</v>
      </c>
      <c r="C91" s="31" t="s">
        <v>211</v>
      </c>
      <c r="D91" s="31" t="s">
        <v>212</v>
      </c>
      <c r="E91" s="31" t="s">
        <v>213</v>
      </c>
      <c r="F91" s="31" t="s">
        <v>212</v>
      </c>
      <c r="G91" s="13">
        <f>IFERROR(_xlfn.XLOOKUP(severity_ej2[[#This Row],[ADM3_PCODE]],sev_pin_pro[ADM3_PCODE],sev_pin_pro[TOTAL PiN - Protection]),"")</f>
        <v>0</v>
      </c>
      <c r="H91" s="13">
        <f>IFERROR(_xlfn.XLOOKUP(severity_ej2[[#This Row],[ADM3_PCODE]],sev_pin_gbv[ADM3_PCODE],sev_pin_gbv[TOTAL PiN - GBV]),"")</f>
        <v>0</v>
      </c>
      <c r="I91" s="14">
        <f>IFERROR(_xlfn.XLOOKUP(severity_ej2[[#This Row],[ADM3_PCODE]],sev_pin_cp[ADM3_PCODE],sev_pin_cp[TOTAL PiN - CP]),"")</f>
        <v>0</v>
      </c>
      <c r="J91" s="14">
        <f>IFERROR(_xlfn.XLOOKUP(severity_ej2[[#This Row],[ADM3_PCODE]],sev_pin_ma[ADM3_PCODE],sev_pin_ma[TOTAL PiN - Mine Action]),"")</f>
        <v>0</v>
      </c>
      <c r="K91" s="14">
        <f>IFERROR(_xlfn.XLOOKUP(severity_ej2[[#This Row],[ADM3_PCODE]],sev_pin_hlp[ADM3_PCODE],sev_pin_hlp[TOTAL PiN - HLP]),"")</f>
        <v>0</v>
      </c>
      <c r="L9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91" s="41">
        <f>severity_ej2[[#This Row],[PiN - Protection]]</f>
        <v>0</v>
      </c>
    </row>
    <row r="92" spans="1:13" x14ac:dyDescent="0.2">
      <c r="A92" s="31" t="s">
        <v>185</v>
      </c>
      <c r="B92" s="31" t="s">
        <v>186</v>
      </c>
      <c r="C92" s="31" t="s">
        <v>214</v>
      </c>
      <c r="D92" s="31" t="s">
        <v>215</v>
      </c>
      <c r="E92" s="31" t="s">
        <v>216</v>
      </c>
      <c r="F92" s="31" t="s">
        <v>215</v>
      </c>
      <c r="G92" s="13">
        <f>IFERROR(_xlfn.XLOOKUP(severity_ej2[[#This Row],[ADM3_PCODE]],sev_pin_pro[ADM3_PCODE],sev_pin_pro[TOTAL PiN - Protection]),"")</f>
        <v>7015.7323943661977</v>
      </c>
      <c r="H92" s="13">
        <f>IFERROR(_xlfn.XLOOKUP(severity_ej2[[#This Row],[ADM3_PCODE]],sev_pin_gbv[ADM3_PCODE],sev_pin_gbv[TOTAL PiN - GBV]),"")</f>
        <v>4087.7261554749202</v>
      </c>
      <c r="I92" s="14">
        <f>IFERROR(_xlfn.XLOOKUP(severity_ej2[[#This Row],[ADM3_PCODE]],sev_pin_cp[ADM3_PCODE],sev_pin_cp[TOTAL PiN - CP]),"")</f>
        <v>4033.2542651048971</v>
      </c>
      <c r="J92" s="14">
        <f>IFERROR(_xlfn.XLOOKUP(severity_ej2[[#This Row],[ADM3_PCODE]],sev_pin_ma[ADM3_PCODE],sev_pin_ma[TOTAL PiN - Mine Action]),"")</f>
        <v>4561.1525580826619</v>
      </c>
      <c r="K92" s="14">
        <f>IFERROR(_xlfn.XLOOKUP(severity_ej2[[#This Row],[ADM3_PCODE]],sev_pin_hlp[ADM3_PCODE],sev_pin_hlp[TOTAL PiN - HLP]),"")</f>
        <v>3859.0572104869962</v>
      </c>
      <c r="L9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92" s="41">
        <f>severity_ej2[[#This Row],[PiN - Protection]]</f>
        <v>7015.7323943661977</v>
      </c>
    </row>
    <row r="93" spans="1:13" x14ac:dyDescent="0.2">
      <c r="A93" s="31" t="s">
        <v>185</v>
      </c>
      <c r="B93" s="31" t="s">
        <v>186</v>
      </c>
      <c r="C93" s="31" t="s">
        <v>214</v>
      </c>
      <c r="D93" s="31" t="s">
        <v>215</v>
      </c>
      <c r="E93" s="31" t="s">
        <v>217</v>
      </c>
      <c r="F93" s="31" t="s">
        <v>218</v>
      </c>
      <c r="G93" s="13">
        <f>IFERROR(_xlfn.XLOOKUP(severity_ej2[[#This Row],[ADM3_PCODE]],sev_pin_pro[ADM3_PCODE],sev_pin_pro[TOTAL PiN - Protection]),"")</f>
        <v>2382.1081081081084</v>
      </c>
      <c r="H93" s="13">
        <f>IFERROR(_xlfn.XLOOKUP(severity_ej2[[#This Row],[ADM3_PCODE]],sev_pin_gbv[ADM3_PCODE],sev_pin_gbv[TOTAL PiN - GBV]),"")</f>
        <v>1413.0065121938055</v>
      </c>
      <c r="I93" s="14">
        <f>IFERROR(_xlfn.XLOOKUP(severity_ej2[[#This Row],[ADM3_PCODE]],sev_pin_cp[ADM3_PCODE],sev_pin_cp[TOTAL PiN - CP]),"")</f>
        <v>1106.092270265364</v>
      </c>
      <c r="J93" s="14">
        <f>IFERROR(_xlfn.XLOOKUP(severity_ej2[[#This Row],[ADM3_PCODE]],sev_pin_ma[ADM3_PCODE],sev_pin_ma[TOTAL PiN - Mine Action]),"")</f>
        <v>1106.092270265364</v>
      </c>
      <c r="K93" s="14">
        <f>IFERROR(_xlfn.XLOOKUP(severity_ej2[[#This Row],[ADM3_PCODE]],sev_pin_hlp[ADM3_PCODE],sev_pin_hlp[TOTAL PiN - HLP]),"")</f>
        <v>1514.2266486535548</v>
      </c>
      <c r="L9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93" s="41">
        <f>severity_ej2[[#This Row],[PiN - Protection]]</f>
        <v>2382.1081081081084</v>
      </c>
    </row>
    <row r="94" spans="1:13" x14ac:dyDescent="0.2">
      <c r="A94" s="31" t="s">
        <v>185</v>
      </c>
      <c r="B94" s="31" t="s">
        <v>186</v>
      </c>
      <c r="C94" s="31" t="s">
        <v>214</v>
      </c>
      <c r="D94" s="31" t="s">
        <v>215</v>
      </c>
      <c r="E94" s="31" t="s">
        <v>219</v>
      </c>
      <c r="F94" s="31" t="s">
        <v>220</v>
      </c>
      <c r="G94" s="13">
        <f>IFERROR(_xlfn.XLOOKUP(severity_ej2[[#This Row],[ADM3_PCODE]],sev_pin_pro[ADM3_PCODE],sev_pin_pro[TOTAL PiN - Protection]),"")</f>
        <v>0</v>
      </c>
      <c r="H94" s="13">
        <f>IFERROR(_xlfn.XLOOKUP(severity_ej2[[#This Row],[ADM3_PCODE]],sev_pin_gbv[ADM3_PCODE],sev_pin_gbv[TOTAL PiN - GBV]),"")</f>
        <v>0</v>
      </c>
      <c r="I94" s="14">
        <f>IFERROR(_xlfn.XLOOKUP(severity_ej2[[#This Row],[ADM3_PCODE]],sev_pin_cp[ADM3_PCODE],sev_pin_cp[TOTAL PiN - CP]),"")</f>
        <v>0</v>
      </c>
      <c r="J94" s="14">
        <f>IFERROR(_xlfn.XLOOKUP(severity_ej2[[#This Row],[ADM3_PCODE]],sev_pin_ma[ADM3_PCODE],sev_pin_ma[TOTAL PiN - Mine Action]),"")</f>
        <v>0</v>
      </c>
      <c r="K94" s="14">
        <f>IFERROR(_xlfn.XLOOKUP(severity_ej2[[#This Row],[ADM3_PCODE]],sev_pin_hlp[ADM3_PCODE],sev_pin_hlp[TOTAL PiN - HLP]),"")</f>
        <v>0</v>
      </c>
      <c r="L9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94" s="41">
        <f>severity_ej2[[#This Row],[PiN - Protection]]</f>
        <v>0</v>
      </c>
    </row>
    <row r="95" spans="1:13" x14ac:dyDescent="0.2">
      <c r="A95" s="31" t="s">
        <v>185</v>
      </c>
      <c r="B95" s="31" t="s">
        <v>186</v>
      </c>
      <c r="C95" s="31" t="s">
        <v>214</v>
      </c>
      <c r="D95" s="31" t="s">
        <v>215</v>
      </c>
      <c r="E95" s="31" t="s">
        <v>221</v>
      </c>
      <c r="F95" s="31" t="s">
        <v>222</v>
      </c>
      <c r="G95" s="13">
        <f>IFERROR(_xlfn.XLOOKUP(severity_ej2[[#This Row],[ADM3_PCODE]],sev_pin_pro[ADM3_PCODE],sev_pin_pro[TOTAL PiN - Protection]),"")</f>
        <v>0</v>
      </c>
      <c r="H95" s="13">
        <f>IFERROR(_xlfn.XLOOKUP(severity_ej2[[#This Row],[ADM3_PCODE]],sev_pin_gbv[ADM3_PCODE],sev_pin_gbv[TOTAL PiN - GBV]),"")</f>
        <v>0</v>
      </c>
      <c r="I95" s="14">
        <f>IFERROR(_xlfn.XLOOKUP(severity_ej2[[#This Row],[ADM3_PCODE]],sev_pin_cp[ADM3_PCODE],sev_pin_cp[TOTAL PiN - CP]),"")</f>
        <v>0</v>
      </c>
      <c r="J95" s="14">
        <f>IFERROR(_xlfn.XLOOKUP(severity_ej2[[#This Row],[ADM3_PCODE]],sev_pin_ma[ADM3_PCODE],sev_pin_ma[TOTAL PiN - Mine Action]),"")</f>
        <v>0</v>
      </c>
      <c r="K95" s="14">
        <f>IFERROR(_xlfn.XLOOKUP(severity_ej2[[#This Row],[ADM3_PCODE]],sev_pin_hlp[ADM3_PCODE],sev_pin_hlp[TOTAL PiN - HLP]),"")</f>
        <v>0</v>
      </c>
      <c r="L9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95" s="41">
        <f>severity_ej2[[#This Row],[PiN - Protection]]</f>
        <v>0</v>
      </c>
    </row>
    <row r="96" spans="1:13" x14ac:dyDescent="0.2">
      <c r="A96" s="31" t="s">
        <v>185</v>
      </c>
      <c r="B96" s="31" t="s">
        <v>186</v>
      </c>
      <c r="C96" s="31" t="s">
        <v>223</v>
      </c>
      <c r="D96" s="31" t="s">
        <v>224</v>
      </c>
      <c r="E96" s="31" t="s">
        <v>225</v>
      </c>
      <c r="F96" s="31" t="s">
        <v>224</v>
      </c>
      <c r="G96" s="13">
        <f>IFERROR(_xlfn.XLOOKUP(severity_ej2[[#This Row],[ADM3_PCODE]],sev_pin_pro[ADM3_PCODE],sev_pin_pro[TOTAL PiN - Protection]),"")</f>
        <v>0</v>
      </c>
      <c r="H96" s="13">
        <f>IFERROR(_xlfn.XLOOKUP(severity_ej2[[#This Row],[ADM3_PCODE]],sev_pin_gbv[ADM3_PCODE],sev_pin_gbv[TOTAL PiN - GBV]),"")</f>
        <v>0</v>
      </c>
      <c r="I96" s="14">
        <f>IFERROR(_xlfn.XLOOKUP(severity_ej2[[#This Row],[ADM3_PCODE]],sev_pin_cp[ADM3_PCODE],sev_pin_cp[TOTAL PiN - CP]),"")</f>
        <v>0</v>
      </c>
      <c r="J96" s="14">
        <f>IFERROR(_xlfn.XLOOKUP(severity_ej2[[#This Row],[ADM3_PCODE]],sev_pin_ma[ADM3_PCODE],sev_pin_ma[TOTAL PiN - Mine Action]),"")</f>
        <v>0</v>
      </c>
      <c r="K96" s="14">
        <f>IFERROR(_xlfn.XLOOKUP(severity_ej2[[#This Row],[ADM3_PCODE]],sev_pin_hlp[ADM3_PCODE],sev_pin_hlp[TOTAL PiN - HLP]),"")</f>
        <v>0</v>
      </c>
      <c r="L9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96" s="41">
        <f>severity_ej2[[#This Row],[PiN - Protection]]</f>
        <v>0</v>
      </c>
    </row>
    <row r="97" spans="1:13" x14ac:dyDescent="0.2">
      <c r="A97" s="31" t="s">
        <v>185</v>
      </c>
      <c r="B97" s="31" t="s">
        <v>186</v>
      </c>
      <c r="C97" s="31" t="s">
        <v>223</v>
      </c>
      <c r="D97" s="31" t="s">
        <v>224</v>
      </c>
      <c r="E97" s="31" t="s">
        <v>226</v>
      </c>
      <c r="F97" s="31" t="s">
        <v>227</v>
      </c>
      <c r="G97" s="13">
        <f>IFERROR(_xlfn.XLOOKUP(severity_ej2[[#This Row],[ADM3_PCODE]],sev_pin_pro[ADM3_PCODE],sev_pin_pro[TOTAL PiN - Protection]),"")</f>
        <v>1341.2999999999997</v>
      </c>
      <c r="H97" s="13">
        <f>IFERROR(_xlfn.XLOOKUP(severity_ej2[[#This Row],[ADM3_PCODE]],sev_pin_gbv[ADM3_PCODE],sev_pin_gbv[TOTAL PiN - GBV]),"")</f>
        <v>776.23585266111434</v>
      </c>
      <c r="I97" s="14">
        <f>IFERROR(_xlfn.XLOOKUP(severity_ej2[[#This Row],[ADM3_PCODE]],sev_pin_cp[ADM3_PCODE],sev_pin_cp[TOTAL PiN - CP]),"")</f>
        <v>655.15544461359332</v>
      </c>
      <c r="J97" s="14">
        <f>IFERROR(_xlfn.XLOOKUP(severity_ej2[[#This Row],[ADM3_PCODE]],sev_pin_ma[ADM3_PCODE],sev_pin_ma[TOTAL PiN - Mine Action]),"")</f>
        <v>655.15544461359332</v>
      </c>
      <c r="K97" s="14">
        <f>IFERROR(_xlfn.XLOOKUP(severity_ej2[[#This Row],[ADM3_PCODE]],sev_pin_hlp[ADM3_PCODE],sev_pin_hlp[TOTAL PiN - HLP]),"")</f>
        <v>820.27455538640606</v>
      </c>
      <c r="L9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97" s="41">
        <f>severity_ej2[[#This Row],[PiN - Protection]]</f>
        <v>1341.2999999999997</v>
      </c>
    </row>
    <row r="98" spans="1:13" x14ac:dyDescent="0.2">
      <c r="A98" s="31" t="s">
        <v>185</v>
      </c>
      <c r="B98" s="31" t="s">
        <v>186</v>
      </c>
      <c r="C98" s="31" t="s">
        <v>228</v>
      </c>
      <c r="D98" s="31" t="s">
        <v>229</v>
      </c>
      <c r="E98" s="31" t="s">
        <v>230</v>
      </c>
      <c r="F98" s="31" t="s">
        <v>229</v>
      </c>
      <c r="G98" s="13">
        <f>IFERROR(_xlfn.XLOOKUP(severity_ej2[[#This Row],[ADM3_PCODE]],sev_pin_pro[ADM3_PCODE],sev_pin_pro[TOTAL PiN - Protection]),"")</f>
        <v>202.19230769230771</v>
      </c>
      <c r="H98" s="13">
        <f>IFERROR(_xlfn.XLOOKUP(severity_ej2[[#This Row],[ADM3_PCODE]],sev_pin_gbv[ADM3_PCODE],sev_pin_gbv[TOTAL PiN - GBV]),"")</f>
        <v>124.34841256857419</v>
      </c>
      <c r="I98" s="14">
        <f>IFERROR(_xlfn.XLOOKUP(severity_ej2[[#This Row],[ADM3_PCODE]],sev_pin_cp[ADM3_PCODE],sev_pin_cp[TOTAL PiN - CP]),"")</f>
        <v>108.48378431436704</v>
      </c>
      <c r="J98" s="14">
        <f>IFERROR(_xlfn.XLOOKUP(severity_ej2[[#This Row],[ADM3_PCODE]],sev_pin_ma[ADM3_PCODE],sev_pin_ma[TOTAL PiN - Mine Action]),"")</f>
        <v>108.48378431436704</v>
      </c>
      <c r="K98" s="14">
        <f>IFERROR(_xlfn.XLOOKUP(severity_ej2[[#This Row],[ADM3_PCODE]],sev_pin_hlp[ADM3_PCODE],sev_pin_hlp[TOTAL PiN - HLP]),"")</f>
        <v>113.92775414717141</v>
      </c>
      <c r="L9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98" s="41">
        <f>severity_ej2[[#This Row],[PiN - Protection]]</f>
        <v>202.19230769230771</v>
      </c>
    </row>
    <row r="99" spans="1:13" x14ac:dyDescent="0.2">
      <c r="A99" s="31" t="s">
        <v>185</v>
      </c>
      <c r="B99" s="31" t="s">
        <v>186</v>
      </c>
      <c r="C99" s="31" t="s">
        <v>228</v>
      </c>
      <c r="D99" s="31" t="s">
        <v>229</v>
      </c>
      <c r="E99" s="31" t="s">
        <v>231</v>
      </c>
      <c r="F99" s="31" t="s">
        <v>232</v>
      </c>
      <c r="G99" s="13">
        <f>IFERROR(_xlfn.XLOOKUP(severity_ej2[[#This Row],[ADM3_PCODE]],sev_pin_pro[ADM3_PCODE],sev_pin_pro[TOTAL PiN - Protection]),"")</f>
        <v>9506.5507246376801</v>
      </c>
      <c r="H99" s="13">
        <f>IFERROR(_xlfn.XLOOKUP(severity_ej2[[#This Row],[ADM3_PCODE]],sev_pin_gbv[ADM3_PCODE],sev_pin_gbv[TOTAL PiN - GBV]),"")</f>
        <v>5479.7922469659479</v>
      </c>
      <c r="I99" s="14">
        <f>IFERROR(_xlfn.XLOOKUP(severity_ej2[[#This Row],[ADM3_PCODE]],sev_pin_cp[ADM3_PCODE],sev_pin_cp[TOTAL PiN - CP]),"")</f>
        <v>4082.4504483327441</v>
      </c>
      <c r="J99" s="14">
        <f>IFERROR(_xlfn.XLOOKUP(severity_ej2[[#This Row],[ADM3_PCODE]],sev_pin_ma[ADM3_PCODE],sev_pin_ma[TOTAL PiN - Mine Action]),"")</f>
        <v>6152.9260374690703</v>
      </c>
      <c r="K99" s="14">
        <f>IFERROR(_xlfn.XLOOKUP(severity_ej2[[#This Row],[ADM3_PCODE]],sev_pin_hlp[ADM3_PCODE],sev_pin_hlp[TOTAL PiN - HLP]),"")</f>
        <v>6698.1888617886189</v>
      </c>
      <c r="L99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99" s="41">
        <f>severity_ej2[[#This Row],[PiN - Protection]]</f>
        <v>9506.5507246376801</v>
      </c>
    </row>
    <row r="100" spans="1:13" x14ac:dyDescent="0.2">
      <c r="A100" s="31" t="s">
        <v>185</v>
      </c>
      <c r="B100" s="31" t="s">
        <v>186</v>
      </c>
      <c r="C100" s="31" t="s">
        <v>233</v>
      </c>
      <c r="D100" s="31" t="s">
        <v>234</v>
      </c>
      <c r="E100" s="31" t="s">
        <v>235</v>
      </c>
      <c r="F100" s="31" t="s">
        <v>234</v>
      </c>
      <c r="G100" s="13">
        <f>IFERROR(_xlfn.XLOOKUP(severity_ej2[[#This Row],[ADM3_PCODE]],sev_pin_pro[ADM3_PCODE],sev_pin_pro[TOTAL PiN - Protection]),"")</f>
        <v>0</v>
      </c>
      <c r="H100" s="13">
        <f>IFERROR(_xlfn.XLOOKUP(severity_ej2[[#This Row],[ADM3_PCODE]],sev_pin_gbv[ADM3_PCODE],sev_pin_gbv[TOTAL PiN - GBV]),"")</f>
        <v>0</v>
      </c>
      <c r="I100" s="14">
        <f>IFERROR(_xlfn.XLOOKUP(severity_ej2[[#This Row],[ADM3_PCODE]],sev_pin_cp[ADM3_PCODE],sev_pin_cp[TOTAL PiN - CP]),"")</f>
        <v>0</v>
      </c>
      <c r="J100" s="14">
        <f>IFERROR(_xlfn.XLOOKUP(severity_ej2[[#This Row],[ADM3_PCODE]],sev_pin_ma[ADM3_PCODE],sev_pin_ma[TOTAL PiN - Mine Action]),"")</f>
        <v>0</v>
      </c>
      <c r="K100" s="14">
        <f>IFERROR(_xlfn.XLOOKUP(severity_ej2[[#This Row],[ADM3_PCODE]],sev_pin_hlp[ADM3_PCODE],sev_pin_hlp[TOTAL PiN - HLP]),"")</f>
        <v>0</v>
      </c>
      <c r="L10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00" s="41">
        <f>severity_ej2[[#This Row],[PiN - Protection]]</f>
        <v>0</v>
      </c>
    </row>
    <row r="101" spans="1:13" x14ac:dyDescent="0.2">
      <c r="A101" s="31" t="s">
        <v>185</v>
      </c>
      <c r="B101" s="31" t="s">
        <v>186</v>
      </c>
      <c r="C101" s="31" t="s">
        <v>233</v>
      </c>
      <c r="D101" s="31" t="s">
        <v>234</v>
      </c>
      <c r="E101" s="31" t="s">
        <v>236</v>
      </c>
      <c r="F101" s="31" t="s">
        <v>237</v>
      </c>
      <c r="G101" s="13">
        <f>IFERROR(_xlfn.XLOOKUP(severity_ej2[[#This Row],[ADM3_PCODE]],sev_pin_pro[ADM3_PCODE],sev_pin_pro[TOTAL PiN - Protection]),"")</f>
        <v>21891.75</v>
      </c>
      <c r="H101" s="13">
        <f>IFERROR(_xlfn.XLOOKUP(severity_ej2[[#This Row],[ADM3_PCODE]],sev_pin_gbv[ADM3_PCODE],sev_pin_gbv[TOTAL PiN - GBV]),"")</f>
        <v>12507.916236821104</v>
      </c>
      <c r="I101" s="14">
        <f>IFERROR(_xlfn.XLOOKUP(severity_ej2[[#This Row],[ADM3_PCODE]],sev_pin_cp[ADM3_PCODE],sev_pin_cp[TOTAL PiN - CP]),"")</f>
        <v>9744.9232032595464</v>
      </c>
      <c r="J101" s="14">
        <f>IFERROR(_xlfn.XLOOKUP(severity_ej2[[#This Row],[ADM3_PCODE]],sev_pin_ma[ADM3_PCODE],sev_pin_ma[TOTAL PiN - Mine Action]),"")</f>
        <v>10009.257709917252</v>
      </c>
      <c r="K101" s="14">
        <f>IFERROR(_xlfn.XLOOKUP(severity_ej2[[#This Row],[ADM3_PCODE]],sev_pin_hlp[ADM3_PCODE],sev_pin_hlp[TOTAL PiN - HLP]),"")</f>
        <v>14383.554768555465</v>
      </c>
      <c r="L10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01" s="41">
        <f>severity_ej2[[#This Row],[PiN - Protection]]</f>
        <v>21891.75</v>
      </c>
    </row>
    <row r="102" spans="1:13" x14ac:dyDescent="0.2">
      <c r="A102" s="31" t="s">
        <v>238</v>
      </c>
      <c r="B102" s="31" t="s">
        <v>239</v>
      </c>
      <c r="C102" s="31" t="s">
        <v>240</v>
      </c>
      <c r="D102" s="31" t="s">
        <v>239</v>
      </c>
      <c r="E102" s="31" t="s">
        <v>241</v>
      </c>
      <c r="F102" s="31" t="s">
        <v>239</v>
      </c>
      <c r="G102" s="13">
        <f>IFERROR(_xlfn.XLOOKUP(severity_ej2[[#This Row],[ADM3_PCODE]],sev_pin_pro[ADM3_PCODE],sev_pin_pro[TOTAL PiN - Protection]),"")</f>
        <v>30528.727272727217</v>
      </c>
      <c r="H102" s="13">
        <f>IFERROR(_xlfn.XLOOKUP(severity_ej2[[#This Row],[ADM3_PCODE]],sev_pin_gbv[ADM3_PCODE],sev_pin_gbv[TOTAL PiN - GBV]),"")</f>
        <v>18221.916188046256</v>
      </c>
      <c r="I102" s="14">
        <f>IFERROR(_xlfn.XLOOKUP(severity_ej2[[#This Row],[ADM3_PCODE]],sev_pin_cp[ADM3_PCODE],sev_pin_cp[TOTAL PiN - CP]),"")</f>
        <v>15681.586548454456</v>
      </c>
      <c r="J102" s="14">
        <f>IFERROR(_xlfn.XLOOKUP(severity_ej2[[#This Row],[ADM3_PCODE]],sev_pin_ma[ADM3_PCODE],sev_pin_ma[TOTAL PiN - Mine Action]),"")</f>
        <v>15681.586548454456</v>
      </c>
      <c r="K102" s="14">
        <f>IFERROR(_xlfn.XLOOKUP(severity_ej2[[#This Row],[ADM3_PCODE]],sev_pin_hlp[ADM3_PCODE],sev_pin_hlp[TOTAL PiN - HLP]),"")</f>
        <v>17900.013451545485</v>
      </c>
      <c r="L10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02" s="41">
        <f>severity_ej2[[#This Row],[PiN - Protection]]</f>
        <v>30528.727272727217</v>
      </c>
    </row>
    <row r="103" spans="1:13" x14ac:dyDescent="0.2">
      <c r="A103" s="31" t="s">
        <v>238</v>
      </c>
      <c r="B103" s="31" t="s">
        <v>239</v>
      </c>
      <c r="C103" s="31" t="s">
        <v>240</v>
      </c>
      <c r="D103" s="31" t="s">
        <v>239</v>
      </c>
      <c r="E103" s="31" t="s">
        <v>242</v>
      </c>
      <c r="F103" s="31" t="s">
        <v>69</v>
      </c>
      <c r="G103" s="13">
        <f>IFERROR(_xlfn.XLOOKUP(severity_ej2[[#This Row],[ADM3_PCODE]],sev_pin_pro[ADM3_PCODE],sev_pin_pro[TOTAL PiN - Protection]),"")</f>
        <v>8320.0294784580474</v>
      </c>
      <c r="H103" s="13">
        <f>IFERROR(_xlfn.XLOOKUP(severity_ej2[[#This Row],[ADM3_PCODE]],sev_pin_gbv[ADM3_PCODE],sev_pin_gbv[TOTAL PiN - GBV]),"")</f>
        <v>5173.8230792051882</v>
      </c>
      <c r="I103" s="14">
        <f>IFERROR(_xlfn.XLOOKUP(severity_ej2[[#This Row],[ADM3_PCODE]],sev_pin_cp[ADM3_PCODE],sev_pin_cp[TOTAL PiN - CP]),"")</f>
        <v>4929.0703031558469</v>
      </c>
      <c r="J103" s="14">
        <f>IFERROR(_xlfn.XLOOKUP(severity_ej2[[#This Row],[ADM3_PCODE]],sev_pin_ma[ADM3_PCODE],sev_pin_ma[TOTAL PiN - Mine Action]),"")</f>
        <v>6056.0422409199991</v>
      </c>
      <c r="K103" s="14">
        <f>IFERROR(_xlfn.XLOOKUP(severity_ej2[[#This Row],[ADM3_PCODE]],sev_pin_hlp[ADM3_PCODE],sev_pin_hlp[TOTAL PiN - HLP]),"")</f>
        <v>4587.5325850220361</v>
      </c>
      <c r="L10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03" s="41">
        <f>severity_ej2[[#This Row],[PiN - Protection]]</f>
        <v>8320.0294784580474</v>
      </c>
    </row>
    <row r="104" spans="1:13" x14ac:dyDescent="0.2">
      <c r="A104" s="31" t="s">
        <v>238</v>
      </c>
      <c r="B104" s="31" t="s">
        <v>239</v>
      </c>
      <c r="C104" s="31" t="s">
        <v>240</v>
      </c>
      <c r="D104" s="31" t="s">
        <v>239</v>
      </c>
      <c r="E104" s="31" t="s">
        <v>243</v>
      </c>
      <c r="F104" s="31" t="s">
        <v>244</v>
      </c>
      <c r="G104" s="13">
        <f>IFERROR(_xlfn.XLOOKUP(severity_ej2[[#This Row],[ADM3_PCODE]],sev_pin_pro[ADM3_PCODE],sev_pin_pro[TOTAL PiN - Protection]),"")</f>
        <v>0</v>
      </c>
      <c r="H104" s="13">
        <f>IFERROR(_xlfn.XLOOKUP(severity_ej2[[#This Row],[ADM3_PCODE]],sev_pin_gbv[ADM3_PCODE],sev_pin_gbv[TOTAL PiN - GBV]),"")</f>
        <v>0</v>
      </c>
      <c r="I104" s="14">
        <f>IFERROR(_xlfn.XLOOKUP(severity_ej2[[#This Row],[ADM3_PCODE]],sev_pin_cp[ADM3_PCODE],sev_pin_cp[TOTAL PiN - CP]),"")</f>
        <v>0</v>
      </c>
      <c r="J104" s="14">
        <f>IFERROR(_xlfn.XLOOKUP(severity_ej2[[#This Row],[ADM3_PCODE]],sev_pin_ma[ADM3_PCODE],sev_pin_ma[TOTAL PiN - Mine Action]),"")</f>
        <v>0</v>
      </c>
      <c r="K104" s="14">
        <f>IFERROR(_xlfn.XLOOKUP(severity_ej2[[#This Row],[ADM3_PCODE]],sev_pin_hlp[ADM3_PCODE],sev_pin_hlp[TOTAL PiN - HLP]),"")</f>
        <v>0</v>
      </c>
      <c r="L10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04" s="41">
        <f>severity_ej2[[#This Row],[PiN - Protection]]</f>
        <v>0</v>
      </c>
    </row>
    <row r="105" spans="1:13" x14ac:dyDescent="0.2">
      <c r="A105" s="31" t="s">
        <v>238</v>
      </c>
      <c r="B105" s="31" t="s">
        <v>239</v>
      </c>
      <c r="C105" s="31" t="s">
        <v>240</v>
      </c>
      <c r="D105" s="31" t="s">
        <v>239</v>
      </c>
      <c r="E105" s="31" t="s">
        <v>245</v>
      </c>
      <c r="F105" s="31" t="s">
        <v>246</v>
      </c>
      <c r="G105" s="13">
        <f>IFERROR(_xlfn.XLOOKUP(severity_ej2[[#This Row],[ADM3_PCODE]],sev_pin_pro[ADM3_PCODE],sev_pin_pro[TOTAL PiN - Protection]),"")</f>
        <v>239.94</v>
      </c>
      <c r="H105" s="13">
        <f>IFERROR(_xlfn.XLOOKUP(severity_ej2[[#This Row],[ADM3_PCODE]],sev_pin_gbv[ADM3_PCODE],sev_pin_gbv[TOTAL PiN - GBV]),"")</f>
        <v>152.23195287567728</v>
      </c>
      <c r="I105" s="14">
        <f>IFERROR(_xlfn.XLOOKUP(severity_ej2[[#This Row],[ADM3_PCODE]],sev_pin_cp[ADM3_PCODE],sev_pin_cp[TOTAL PiN - CP]),"")</f>
        <v>141.65488909877214</v>
      </c>
      <c r="J105" s="14">
        <f>IFERROR(_xlfn.XLOOKUP(severity_ej2[[#This Row],[ADM3_PCODE]],sev_pin_ma[ADM3_PCODE],sev_pin_ma[TOTAL PiN - Mine Action]),"")</f>
        <v>141.65488909877214</v>
      </c>
      <c r="K105" s="14">
        <f>IFERROR(_xlfn.XLOOKUP(severity_ej2[[#This Row],[ADM3_PCODE]],sev_pin_hlp[ADM3_PCODE],sev_pin_hlp[TOTAL PiN - HLP]),"")</f>
        <v>122.27911090122781</v>
      </c>
      <c r="L105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05" s="41">
        <f>severity_ej2[[#This Row],[PiN - Protection]]</f>
        <v>239.94</v>
      </c>
    </row>
    <row r="106" spans="1:13" x14ac:dyDescent="0.2">
      <c r="A106" s="31" t="s">
        <v>238</v>
      </c>
      <c r="B106" s="31" t="s">
        <v>239</v>
      </c>
      <c r="C106" s="31" t="s">
        <v>247</v>
      </c>
      <c r="D106" s="31" t="s">
        <v>248</v>
      </c>
      <c r="E106" s="31" t="s">
        <v>249</v>
      </c>
      <c r="F106" s="31" t="s">
        <v>248</v>
      </c>
      <c r="G106" s="13">
        <f>IFERROR(_xlfn.XLOOKUP(severity_ej2[[#This Row],[ADM3_PCODE]],sev_pin_pro[ADM3_PCODE],sev_pin_pro[TOTAL PiN - Protection]),"")</f>
        <v>6266.4705882352937</v>
      </c>
      <c r="H106" s="13">
        <f>IFERROR(_xlfn.XLOOKUP(severity_ej2[[#This Row],[ADM3_PCODE]],sev_pin_gbv[ADM3_PCODE],sev_pin_gbv[TOTAL PiN - GBV]),"")</f>
        <v>3796.7599155627213</v>
      </c>
      <c r="I106" s="14">
        <f>IFERROR(_xlfn.XLOOKUP(severity_ej2[[#This Row],[ADM3_PCODE]],sev_pin_cp[ADM3_PCODE],sev_pin_cp[TOTAL PiN - CP]),"")</f>
        <v>4118.4824161029201</v>
      </c>
      <c r="J106" s="14">
        <f>IFERROR(_xlfn.XLOOKUP(severity_ej2[[#This Row],[ADM3_PCODE]],sev_pin_ma[ADM3_PCODE],sev_pin_ma[TOTAL PiN - Mine Action]),"")</f>
        <v>4118.4824161029201</v>
      </c>
      <c r="K106" s="14">
        <f>IFERROR(_xlfn.XLOOKUP(severity_ej2[[#This Row],[ADM3_PCODE]],sev_pin_hlp[ADM3_PCODE],sev_pin_hlp[TOTAL PiN - HLP]),"")</f>
        <v>2774.6352309559034</v>
      </c>
      <c r="L106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06" s="41">
        <f>severity_ej2[[#This Row],[PiN - Protection]]</f>
        <v>6266.4705882352937</v>
      </c>
    </row>
    <row r="107" spans="1:13" x14ac:dyDescent="0.2">
      <c r="A107" s="31" t="s">
        <v>238</v>
      </c>
      <c r="B107" s="31" t="s">
        <v>239</v>
      </c>
      <c r="C107" s="31" t="s">
        <v>247</v>
      </c>
      <c r="D107" s="31" t="s">
        <v>248</v>
      </c>
      <c r="E107" s="31" t="s">
        <v>250</v>
      </c>
      <c r="F107" s="31" t="s">
        <v>251</v>
      </c>
      <c r="G107" s="13">
        <f>IFERROR(_xlfn.XLOOKUP(severity_ej2[[#This Row],[ADM3_PCODE]],sev_pin_pro[ADM3_PCODE],sev_pin_pro[TOTAL PiN - Protection]),"")</f>
        <v>8154.9543378995431</v>
      </c>
      <c r="H107" s="13">
        <f>IFERROR(_xlfn.XLOOKUP(severity_ej2[[#This Row],[ADM3_PCODE]],sev_pin_gbv[ADM3_PCODE],sev_pin_gbv[TOTAL PiN - GBV]),"")</f>
        <v>5117.194865414669</v>
      </c>
      <c r="I107" s="14">
        <f>IFERROR(_xlfn.XLOOKUP(severity_ej2[[#This Row],[ADM3_PCODE]],sev_pin_cp[ADM3_PCODE],sev_pin_cp[TOTAL PiN - CP]),"")</f>
        <v>3752.4540754297732</v>
      </c>
      <c r="J107" s="14">
        <f>IFERROR(_xlfn.XLOOKUP(severity_ej2[[#This Row],[ADM3_PCODE]],sev_pin_ma[ADM3_PCODE],sev_pin_ma[TOTAL PiN - Mine Action]),"")</f>
        <v>4462.5975187057447</v>
      </c>
      <c r="K107" s="14">
        <f>IFERROR(_xlfn.XLOOKUP(severity_ej2[[#This Row],[ADM3_PCODE]],sev_pin_hlp[ADM3_PCODE],sev_pin_hlp[TOTAL PiN - HLP]),"")</f>
        <v>5339.7445888664806</v>
      </c>
      <c r="L107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07" s="41">
        <f>severity_ej2[[#This Row],[PiN - Protection]]</f>
        <v>8154.9543378995431</v>
      </c>
    </row>
    <row r="108" spans="1:13" x14ac:dyDescent="0.2">
      <c r="A108" s="31" t="s">
        <v>238</v>
      </c>
      <c r="B108" s="31" t="s">
        <v>239</v>
      </c>
      <c r="C108" s="31" t="s">
        <v>247</v>
      </c>
      <c r="D108" s="31" t="s">
        <v>248</v>
      </c>
      <c r="E108" s="31" t="s">
        <v>252</v>
      </c>
      <c r="F108" s="31" t="s">
        <v>253</v>
      </c>
      <c r="G108" s="13">
        <f>IFERROR(_xlfn.XLOOKUP(severity_ej2[[#This Row],[ADM3_PCODE]],sev_pin_pro[ADM3_PCODE],sev_pin_pro[TOTAL PiN - Protection]),"")</f>
        <v>0</v>
      </c>
      <c r="H108" s="13">
        <f>IFERROR(_xlfn.XLOOKUP(severity_ej2[[#This Row],[ADM3_PCODE]],sev_pin_gbv[ADM3_PCODE],sev_pin_gbv[TOTAL PiN - GBV]),"")</f>
        <v>0</v>
      </c>
      <c r="I108" s="14">
        <f>IFERROR(_xlfn.XLOOKUP(severity_ej2[[#This Row],[ADM3_PCODE]],sev_pin_cp[ADM3_PCODE],sev_pin_cp[TOTAL PiN - CP]),"")</f>
        <v>0</v>
      </c>
      <c r="J108" s="14">
        <f>IFERROR(_xlfn.XLOOKUP(severity_ej2[[#This Row],[ADM3_PCODE]],sev_pin_ma[ADM3_PCODE],sev_pin_ma[TOTAL PiN - Mine Action]),"")</f>
        <v>0</v>
      </c>
      <c r="K108" s="14">
        <f>IFERROR(_xlfn.XLOOKUP(severity_ej2[[#This Row],[ADM3_PCODE]],sev_pin_hlp[ADM3_PCODE],sev_pin_hlp[TOTAL PiN - HLP]),"")</f>
        <v>0</v>
      </c>
      <c r="L108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08" s="41">
        <f>severity_ej2[[#This Row],[PiN - Protection]]</f>
        <v>0</v>
      </c>
    </row>
    <row r="109" spans="1:13" x14ac:dyDescent="0.2">
      <c r="A109" s="31" t="s">
        <v>238</v>
      </c>
      <c r="B109" s="31" t="s">
        <v>239</v>
      </c>
      <c r="C109" s="31" t="s">
        <v>247</v>
      </c>
      <c r="D109" s="31" t="s">
        <v>248</v>
      </c>
      <c r="E109" s="31" t="s">
        <v>254</v>
      </c>
      <c r="F109" s="31" t="s">
        <v>255</v>
      </c>
      <c r="G109" s="13">
        <f>IFERROR(_xlfn.XLOOKUP(severity_ej2[[#This Row],[ADM3_PCODE]],sev_pin_pro[ADM3_PCODE],sev_pin_pro[TOTAL PiN - Protection]),"")</f>
        <v>0</v>
      </c>
      <c r="H109" s="13">
        <f>IFERROR(_xlfn.XLOOKUP(severity_ej2[[#This Row],[ADM3_PCODE]],sev_pin_gbv[ADM3_PCODE],sev_pin_gbv[TOTAL PiN - GBV]),"")</f>
        <v>0</v>
      </c>
      <c r="I109" s="14">
        <f>IFERROR(_xlfn.XLOOKUP(severity_ej2[[#This Row],[ADM3_PCODE]],sev_pin_cp[ADM3_PCODE],sev_pin_cp[TOTAL PiN - CP]),"")</f>
        <v>0</v>
      </c>
      <c r="J109" s="14">
        <f>IFERROR(_xlfn.XLOOKUP(severity_ej2[[#This Row],[ADM3_PCODE]],sev_pin_ma[ADM3_PCODE],sev_pin_ma[TOTAL PiN - Mine Action]),"")</f>
        <v>0</v>
      </c>
      <c r="K109" s="14">
        <f>IFERROR(_xlfn.XLOOKUP(severity_ej2[[#This Row],[ADM3_PCODE]],sev_pin_hlp[ADM3_PCODE],sev_pin_hlp[TOTAL PiN - HLP]),"")</f>
        <v>0</v>
      </c>
      <c r="L109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09" s="41">
        <f>severity_ej2[[#This Row],[PiN - Protection]]</f>
        <v>0</v>
      </c>
    </row>
    <row r="110" spans="1:13" x14ac:dyDescent="0.2">
      <c r="A110" s="31" t="s">
        <v>238</v>
      </c>
      <c r="B110" s="31" t="s">
        <v>239</v>
      </c>
      <c r="C110" s="31" t="s">
        <v>247</v>
      </c>
      <c r="D110" s="31" t="s">
        <v>248</v>
      </c>
      <c r="E110" s="31" t="s">
        <v>256</v>
      </c>
      <c r="F110" s="31" t="s">
        <v>257</v>
      </c>
      <c r="G110" s="13">
        <f>IFERROR(_xlfn.XLOOKUP(severity_ej2[[#This Row],[ADM3_PCODE]],sev_pin_pro[ADM3_PCODE],sev_pin_pro[TOTAL PiN - Protection]),"")</f>
        <v>27630.333333333328</v>
      </c>
      <c r="H110" s="13">
        <f>IFERROR(_xlfn.XLOOKUP(severity_ej2[[#This Row],[ADM3_PCODE]],sev_pin_gbv[ADM3_PCODE],sev_pin_gbv[TOTAL PiN - GBV]),"")</f>
        <v>17134.705994382406</v>
      </c>
      <c r="I110" s="14">
        <f>IFERROR(_xlfn.XLOOKUP(severity_ej2[[#This Row],[ADM3_PCODE]],sev_pin_cp[ADM3_PCODE],sev_pin_cp[TOTAL PiN - CP]),"")</f>
        <v>13101.02387636729</v>
      </c>
      <c r="J110" s="14">
        <f>IFERROR(_xlfn.XLOOKUP(severity_ej2[[#This Row],[ADM3_PCODE]],sev_pin_ma[ADM3_PCODE],sev_pin_ma[TOTAL PiN - Mine Action]),"")</f>
        <v>18685.977573930715</v>
      </c>
      <c r="K110" s="14">
        <f>IFERROR(_xlfn.XLOOKUP(severity_ej2[[#This Row],[ADM3_PCODE]],sev_pin_hlp[ADM3_PCODE],sev_pin_hlp[TOTAL PiN - HLP]),"")</f>
        <v>18260.493534287867</v>
      </c>
      <c r="L110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10" s="41">
        <f>severity_ej2[[#This Row],[PiN - Protection]]</f>
        <v>27630.333333333328</v>
      </c>
    </row>
    <row r="111" spans="1:13" x14ac:dyDescent="0.2">
      <c r="A111" s="31" t="s">
        <v>238</v>
      </c>
      <c r="B111" s="31" t="s">
        <v>239</v>
      </c>
      <c r="C111" s="31" t="s">
        <v>258</v>
      </c>
      <c r="D111" s="31" t="s">
        <v>259</v>
      </c>
      <c r="E111" s="31" t="s">
        <v>260</v>
      </c>
      <c r="F111" s="31" t="s">
        <v>259</v>
      </c>
      <c r="G111" s="13">
        <f>IFERROR(_xlfn.XLOOKUP(severity_ej2[[#This Row],[ADM3_PCODE]],sev_pin_pro[ADM3_PCODE],sev_pin_pro[TOTAL PiN - Protection]),"")</f>
        <v>3400.0882352941226</v>
      </c>
      <c r="H111" s="13">
        <f>IFERROR(_xlfn.XLOOKUP(severity_ej2[[#This Row],[ADM3_PCODE]],sev_pin_gbv[ADM3_PCODE],sev_pin_gbv[TOTAL PiN - GBV]),"")</f>
        <v>2043.7363690680004</v>
      </c>
      <c r="I111" s="14">
        <f>IFERROR(_xlfn.XLOOKUP(severity_ej2[[#This Row],[ADM3_PCODE]],sev_pin_cp[ADM3_PCODE],sev_pin_cp[TOTAL PiN - CP]),"")</f>
        <v>1744.2254755513397</v>
      </c>
      <c r="J111" s="14">
        <f>IFERROR(_xlfn.XLOOKUP(severity_ej2[[#This Row],[ADM3_PCODE]],sev_pin_ma[ADM3_PCODE],sev_pin_ma[TOTAL PiN - Mine Action]),"")</f>
        <v>1744.2254755513397</v>
      </c>
      <c r="K111" s="14">
        <f>IFERROR(_xlfn.XLOOKUP(severity_ej2[[#This Row],[ADM3_PCODE]],sev_pin_hlp[ADM3_PCODE],sev_pin_hlp[TOTAL PiN - HLP]),"")</f>
        <v>1995.8715832721946</v>
      </c>
      <c r="L11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11" s="41">
        <f>severity_ej2[[#This Row],[PiN - Protection]]</f>
        <v>3400.0882352941226</v>
      </c>
    </row>
    <row r="112" spans="1:13" x14ac:dyDescent="0.2">
      <c r="A112" s="31" t="s">
        <v>238</v>
      </c>
      <c r="B112" s="31" t="s">
        <v>239</v>
      </c>
      <c r="C112" s="31" t="s">
        <v>258</v>
      </c>
      <c r="D112" s="31" t="s">
        <v>259</v>
      </c>
      <c r="E112" s="31" t="s">
        <v>261</v>
      </c>
      <c r="F112" s="31" t="s">
        <v>262</v>
      </c>
      <c r="G112" s="13">
        <f>IFERROR(_xlfn.XLOOKUP(severity_ej2[[#This Row],[ADM3_PCODE]],sev_pin_pro[ADM3_PCODE],sev_pin_pro[TOTAL PiN - Protection]),"")</f>
        <v>0</v>
      </c>
      <c r="H112" s="13">
        <f>IFERROR(_xlfn.XLOOKUP(severity_ej2[[#This Row],[ADM3_PCODE]],sev_pin_gbv[ADM3_PCODE],sev_pin_gbv[TOTAL PiN - GBV]),"")</f>
        <v>0</v>
      </c>
      <c r="I112" s="14">
        <f>IFERROR(_xlfn.XLOOKUP(severity_ej2[[#This Row],[ADM3_PCODE]],sev_pin_cp[ADM3_PCODE],sev_pin_cp[TOTAL PiN - CP]),"")</f>
        <v>0</v>
      </c>
      <c r="J112" s="14">
        <f>IFERROR(_xlfn.XLOOKUP(severity_ej2[[#This Row],[ADM3_PCODE]],sev_pin_ma[ADM3_PCODE],sev_pin_ma[TOTAL PiN - Mine Action]),"")</f>
        <v>0</v>
      </c>
      <c r="K112" s="14">
        <f>IFERROR(_xlfn.XLOOKUP(severity_ej2[[#This Row],[ADM3_PCODE]],sev_pin_hlp[ADM3_PCODE],sev_pin_hlp[TOTAL PiN - HLP]),"")</f>
        <v>0</v>
      </c>
      <c r="L11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12" s="41">
        <f>severity_ej2[[#This Row],[PiN - Protection]]</f>
        <v>0</v>
      </c>
    </row>
    <row r="113" spans="1:13" x14ac:dyDescent="0.2">
      <c r="A113" s="31" t="s">
        <v>238</v>
      </c>
      <c r="B113" s="31" t="s">
        <v>239</v>
      </c>
      <c r="C113" s="31" t="s">
        <v>258</v>
      </c>
      <c r="D113" s="31" t="s">
        <v>259</v>
      </c>
      <c r="E113" s="31" t="s">
        <v>263</v>
      </c>
      <c r="F113" s="31" t="s">
        <v>264</v>
      </c>
      <c r="G113" s="13">
        <f>IFERROR(_xlfn.XLOOKUP(severity_ej2[[#This Row],[ADM3_PCODE]],sev_pin_pro[ADM3_PCODE],sev_pin_pro[TOTAL PiN - Protection]),"")</f>
        <v>254.54999999999995</v>
      </c>
      <c r="H113" s="13">
        <f>IFERROR(_xlfn.XLOOKUP(severity_ej2[[#This Row],[ADM3_PCODE]],sev_pin_gbv[ADM3_PCODE],sev_pin_gbv[TOTAL PiN - GBV]),"")</f>
        <v>151.5647355958958</v>
      </c>
      <c r="I113" s="14">
        <f>IFERROR(_xlfn.XLOOKUP(severity_ej2[[#This Row],[ADM3_PCODE]],sev_pin_cp[ADM3_PCODE],sev_pin_cp[TOTAL PiN - CP]),"")</f>
        <v>128.30590740923441</v>
      </c>
      <c r="J113" s="14">
        <f>IFERROR(_xlfn.XLOOKUP(severity_ej2[[#This Row],[ADM3_PCODE]],sev_pin_ma[ADM3_PCODE],sev_pin_ma[TOTAL PiN - Mine Action]),"")</f>
        <v>128.30590740923441</v>
      </c>
      <c r="K113" s="14">
        <f>IFERROR(_xlfn.XLOOKUP(severity_ej2[[#This Row],[ADM3_PCODE]],sev_pin_hlp[ADM3_PCODE],sev_pin_hlp[TOTAL PiN - HLP]),"")</f>
        <v>151.69909259076559</v>
      </c>
      <c r="L11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13" s="41">
        <f>severity_ej2[[#This Row],[PiN - Protection]]</f>
        <v>254.54999999999995</v>
      </c>
    </row>
    <row r="114" spans="1:13" x14ac:dyDescent="0.2">
      <c r="A114" s="31" t="s">
        <v>238</v>
      </c>
      <c r="B114" s="31" t="s">
        <v>239</v>
      </c>
      <c r="C114" s="31" t="s">
        <v>258</v>
      </c>
      <c r="D114" s="31" t="s">
        <v>259</v>
      </c>
      <c r="E114" s="31" t="s">
        <v>265</v>
      </c>
      <c r="F114" s="31" t="s">
        <v>266</v>
      </c>
      <c r="G114" s="13">
        <f>IFERROR(_xlfn.XLOOKUP(severity_ej2[[#This Row],[ADM3_PCODE]],sev_pin_pro[ADM3_PCODE],sev_pin_pro[TOTAL PiN - Protection]),"")</f>
        <v>0</v>
      </c>
      <c r="H114" s="13">
        <f>IFERROR(_xlfn.XLOOKUP(severity_ej2[[#This Row],[ADM3_PCODE]],sev_pin_gbv[ADM3_PCODE],sev_pin_gbv[TOTAL PiN - GBV]),"")</f>
        <v>0</v>
      </c>
      <c r="I114" s="14">
        <f>IFERROR(_xlfn.XLOOKUP(severity_ej2[[#This Row],[ADM3_PCODE]],sev_pin_cp[ADM3_PCODE],sev_pin_cp[TOTAL PiN - CP]),"")</f>
        <v>0</v>
      </c>
      <c r="J114" s="14">
        <f>IFERROR(_xlfn.XLOOKUP(severity_ej2[[#This Row],[ADM3_PCODE]],sev_pin_ma[ADM3_PCODE],sev_pin_ma[TOTAL PiN - Mine Action]),"")</f>
        <v>0</v>
      </c>
      <c r="K114" s="14">
        <f>IFERROR(_xlfn.XLOOKUP(severity_ej2[[#This Row],[ADM3_PCODE]],sev_pin_hlp[ADM3_PCODE],sev_pin_hlp[TOTAL PiN - HLP]),"")</f>
        <v>0</v>
      </c>
      <c r="L11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14" s="41">
        <f>severity_ej2[[#This Row],[PiN - Protection]]</f>
        <v>0</v>
      </c>
    </row>
    <row r="115" spans="1:13" x14ac:dyDescent="0.2">
      <c r="A115" s="31" t="s">
        <v>238</v>
      </c>
      <c r="B115" s="31" t="s">
        <v>239</v>
      </c>
      <c r="C115" s="31" t="s">
        <v>258</v>
      </c>
      <c r="D115" s="31" t="s">
        <v>259</v>
      </c>
      <c r="E115" s="31" t="s">
        <v>267</v>
      </c>
      <c r="F115" s="31" t="s">
        <v>268</v>
      </c>
      <c r="G115" s="13">
        <f>IFERROR(_xlfn.XLOOKUP(severity_ej2[[#This Row],[ADM3_PCODE]],sev_pin_pro[ADM3_PCODE],sev_pin_pro[TOTAL PiN - Protection]),"")</f>
        <v>0</v>
      </c>
      <c r="H115" s="13">
        <f>IFERROR(_xlfn.XLOOKUP(severity_ej2[[#This Row],[ADM3_PCODE]],sev_pin_gbv[ADM3_PCODE],sev_pin_gbv[TOTAL PiN - GBV]),"")</f>
        <v>0</v>
      </c>
      <c r="I115" s="14">
        <f>IFERROR(_xlfn.XLOOKUP(severity_ej2[[#This Row],[ADM3_PCODE]],sev_pin_cp[ADM3_PCODE],sev_pin_cp[TOTAL PiN - CP]),"")</f>
        <v>0</v>
      </c>
      <c r="J115" s="14">
        <f>IFERROR(_xlfn.XLOOKUP(severity_ej2[[#This Row],[ADM3_PCODE]],sev_pin_ma[ADM3_PCODE],sev_pin_ma[TOTAL PiN - Mine Action]),"")</f>
        <v>0</v>
      </c>
      <c r="K115" s="14">
        <f>IFERROR(_xlfn.XLOOKUP(severity_ej2[[#This Row],[ADM3_PCODE]],sev_pin_hlp[ADM3_PCODE],sev_pin_hlp[TOTAL PiN - HLP]),"")</f>
        <v>0</v>
      </c>
      <c r="L11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15" s="41">
        <f>severity_ej2[[#This Row],[PiN - Protection]]</f>
        <v>0</v>
      </c>
    </row>
    <row r="116" spans="1:13" x14ac:dyDescent="0.2">
      <c r="A116" s="31" t="s">
        <v>238</v>
      </c>
      <c r="B116" s="31" t="s">
        <v>239</v>
      </c>
      <c r="C116" s="31" t="s">
        <v>269</v>
      </c>
      <c r="D116" s="31" t="s">
        <v>270</v>
      </c>
      <c r="E116" s="31" t="s">
        <v>271</v>
      </c>
      <c r="F116" s="31" t="s">
        <v>270</v>
      </c>
      <c r="G116" s="13">
        <f>IFERROR(_xlfn.XLOOKUP(severity_ej2[[#This Row],[ADM3_PCODE]],sev_pin_pro[ADM3_PCODE],sev_pin_pro[TOTAL PiN - Protection]),"")</f>
        <v>13844.155844155859</v>
      </c>
      <c r="H116" s="13">
        <f>IFERROR(_xlfn.XLOOKUP(severity_ej2[[#This Row],[ADM3_PCODE]],sev_pin_gbv[ADM3_PCODE],sev_pin_gbv[TOTAL PiN - GBV]),"")</f>
        <v>8518.4951957194753</v>
      </c>
      <c r="I116" s="14">
        <f>IFERROR(_xlfn.XLOOKUP(severity_ej2[[#This Row],[ADM3_PCODE]],sev_pin_cp[ADM3_PCODE],sev_pin_cp[TOTAL PiN - CP]),"")</f>
        <v>7079.8910884623328</v>
      </c>
      <c r="J116" s="14">
        <f>IFERROR(_xlfn.XLOOKUP(severity_ej2[[#This Row],[ADM3_PCODE]],sev_pin_ma[ADM3_PCODE],sev_pin_ma[TOTAL PiN - Mine Action]),"")</f>
        <v>7079.8910884623328</v>
      </c>
      <c r="K116" s="14">
        <f>IFERROR(_xlfn.XLOOKUP(severity_ej2[[#This Row],[ADM3_PCODE]],sev_pin_hlp[ADM3_PCODE],sev_pin_hlp[TOTAL PiN - HLP]),"")</f>
        <v>8148.6803401091111</v>
      </c>
      <c r="L11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16" s="41">
        <f>severity_ej2[[#This Row],[PiN - Protection]]</f>
        <v>13844.155844155859</v>
      </c>
    </row>
    <row r="117" spans="1:13" x14ac:dyDescent="0.2">
      <c r="A117" s="31" t="s">
        <v>238</v>
      </c>
      <c r="B117" s="31" t="s">
        <v>239</v>
      </c>
      <c r="C117" s="31" t="s">
        <v>269</v>
      </c>
      <c r="D117" s="31" t="s">
        <v>270</v>
      </c>
      <c r="E117" s="31" t="s">
        <v>272</v>
      </c>
      <c r="F117" s="31" t="s">
        <v>273</v>
      </c>
      <c r="G117" s="13">
        <f>IFERROR(_xlfn.XLOOKUP(severity_ej2[[#This Row],[ADM3_PCODE]],sev_pin_pro[ADM3_PCODE],sev_pin_pro[TOTAL PiN - Protection]),"")</f>
        <v>35959.904109589042</v>
      </c>
      <c r="H117" s="13">
        <f>IFERROR(_xlfn.XLOOKUP(severity_ej2[[#This Row],[ADM3_PCODE]],sev_pin_gbv[ADM3_PCODE],sev_pin_gbv[TOTAL PiN - GBV]),"")</f>
        <v>21806.170561472405</v>
      </c>
      <c r="I117" s="14">
        <f>IFERROR(_xlfn.XLOOKUP(severity_ej2[[#This Row],[ADM3_PCODE]],sev_pin_cp[ADM3_PCODE],sev_pin_cp[TOTAL PiN - CP]),"")</f>
        <v>17804.979395266488</v>
      </c>
      <c r="J117" s="14">
        <f>IFERROR(_xlfn.XLOOKUP(severity_ej2[[#This Row],[ADM3_PCODE]],sev_pin_ma[ADM3_PCODE],sev_pin_ma[TOTAL PiN - Mine Action]),"")</f>
        <v>19642.340695087711</v>
      </c>
      <c r="K117" s="14">
        <f>IFERROR(_xlfn.XLOOKUP(severity_ej2[[#This Row],[ADM3_PCODE]],sev_pin_hlp[ADM3_PCODE],sev_pin_hlp[TOTAL PiN - HLP]),"")</f>
        <v>22339.424228236552</v>
      </c>
      <c r="L117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17" s="41">
        <f>severity_ej2[[#This Row],[PiN - Protection]]</f>
        <v>35959.904109589042</v>
      </c>
    </row>
    <row r="118" spans="1:13" x14ac:dyDescent="0.2">
      <c r="A118" s="31" t="s">
        <v>238</v>
      </c>
      <c r="B118" s="31" t="s">
        <v>239</v>
      </c>
      <c r="C118" s="31" t="s">
        <v>269</v>
      </c>
      <c r="D118" s="31" t="s">
        <v>270</v>
      </c>
      <c r="E118" s="31" t="s">
        <v>274</v>
      </c>
      <c r="F118" s="31" t="s">
        <v>275</v>
      </c>
      <c r="G118" s="13">
        <f>IFERROR(_xlfn.XLOOKUP(severity_ej2[[#This Row],[ADM3_PCODE]],sev_pin_pro[ADM3_PCODE],sev_pin_pro[TOTAL PiN - Protection]),"")</f>
        <v>11219.675675675677</v>
      </c>
      <c r="H118" s="13">
        <f>IFERROR(_xlfn.XLOOKUP(severity_ej2[[#This Row],[ADM3_PCODE]],sev_pin_gbv[ADM3_PCODE],sev_pin_gbv[TOTAL PiN - GBV]),"")</f>
        <v>6885.8340650305126</v>
      </c>
      <c r="I118" s="14">
        <f>IFERROR(_xlfn.XLOOKUP(severity_ej2[[#This Row],[ADM3_PCODE]],sev_pin_cp[ADM3_PCODE],sev_pin_cp[TOTAL PiN - CP]),"")</f>
        <v>5207.491946574125</v>
      </c>
      <c r="J118" s="14">
        <f>IFERROR(_xlfn.XLOOKUP(severity_ej2[[#This Row],[ADM3_PCODE]],sev_pin_ma[ADM3_PCODE],sev_pin_ma[TOTAL PiN - Mine Action]),"")</f>
        <v>5207.491946574125</v>
      </c>
      <c r="K118" s="14">
        <f>IFERROR(_xlfn.XLOOKUP(severity_ej2[[#This Row],[ADM3_PCODE]],sev_pin_hlp[ADM3_PCODE],sev_pin_hlp[TOTAL PiN - HLP]),"")</f>
        <v>7134.1512966691189</v>
      </c>
      <c r="L11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18" s="41">
        <f>severity_ej2[[#This Row],[PiN - Protection]]</f>
        <v>11219.675675675677</v>
      </c>
    </row>
    <row r="119" spans="1:13" x14ac:dyDescent="0.2">
      <c r="A119" s="31" t="s">
        <v>238</v>
      </c>
      <c r="B119" s="31" t="s">
        <v>239</v>
      </c>
      <c r="C119" s="31" t="s">
        <v>269</v>
      </c>
      <c r="D119" s="31" t="s">
        <v>270</v>
      </c>
      <c r="E119" s="31" t="s">
        <v>276</v>
      </c>
      <c r="F119" s="31" t="s">
        <v>277</v>
      </c>
      <c r="G119" s="13">
        <f>IFERROR(_xlfn.XLOOKUP(severity_ej2[[#This Row],[ADM3_PCODE]],sev_pin_pro[ADM3_PCODE],sev_pin_pro[TOTAL PiN - Protection]),"")</f>
        <v>3718.0684931506848</v>
      </c>
      <c r="H119" s="13">
        <f>IFERROR(_xlfn.XLOOKUP(severity_ej2[[#This Row],[ADM3_PCODE]],sev_pin_gbv[ADM3_PCODE],sev_pin_gbv[TOTAL PiN - GBV]),"")</f>
        <v>2297.7312206905708</v>
      </c>
      <c r="I119" s="14">
        <f>IFERROR(_xlfn.XLOOKUP(severity_ej2[[#This Row],[ADM3_PCODE]],sev_pin_cp[ADM3_PCODE],sev_pin_cp[TOTAL PiN - CP]),"")</f>
        <v>2041.5955788360529</v>
      </c>
      <c r="J119" s="14">
        <f>IFERROR(_xlfn.XLOOKUP(severity_ej2[[#This Row],[ADM3_PCODE]],sev_pin_ma[ADM3_PCODE],sev_pin_ma[TOTAL PiN - Mine Action]),"")</f>
        <v>2133.9208666684062</v>
      </c>
      <c r="K119" s="14">
        <f>IFERROR(_xlfn.XLOOKUP(severity_ej2[[#This Row],[ADM3_PCODE]],sev_pin_hlp[ADM3_PCODE],sev_pin_hlp[TOTAL PiN - HLP]),"")</f>
        <v>2118.0741809244896</v>
      </c>
      <c r="L11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19" s="41">
        <f>severity_ej2[[#This Row],[PiN - Protection]]</f>
        <v>3718.0684931506848</v>
      </c>
    </row>
    <row r="120" spans="1:13" x14ac:dyDescent="0.2">
      <c r="A120" s="31" t="s">
        <v>238</v>
      </c>
      <c r="B120" s="31" t="s">
        <v>239</v>
      </c>
      <c r="C120" s="31" t="s">
        <v>269</v>
      </c>
      <c r="D120" s="31" t="s">
        <v>270</v>
      </c>
      <c r="E120" s="31" t="s">
        <v>278</v>
      </c>
      <c r="F120" s="31" t="s">
        <v>279</v>
      </c>
      <c r="G120" s="13">
        <f>IFERROR(_xlfn.XLOOKUP(severity_ej2[[#This Row],[ADM3_PCODE]],sev_pin_pro[ADM3_PCODE],sev_pin_pro[TOTAL PiN - Protection]),"")</f>
        <v>17657.200000000004</v>
      </c>
      <c r="H120" s="13">
        <f>IFERROR(_xlfn.XLOOKUP(severity_ej2[[#This Row],[ADM3_PCODE]],sev_pin_gbv[ADM3_PCODE],sev_pin_gbv[TOTAL PiN - GBV]),"")</f>
        <v>10715.200586797069</v>
      </c>
      <c r="I120" s="14">
        <f>IFERROR(_xlfn.XLOOKUP(severity_ej2[[#This Row],[ADM3_PCODE]],sev_pin_cp[ADM3_PCODE],sev_pin_cp[TOTAL PiN - CP]),"")</f>
        <v>8890.5769110273122</v>
      </c>
      <c r="J120" s="14">
        <f>IFERROR(_xlfn.XLOOKUP(severity_ej2[[#This Row],[ADM3_PCODE]],sev_pin_ma[ADM3_PCODE],sev_pin_ma[TOTAL PiN - Mine Action]),"")</f>
        <v>8890.5769110273122</v>
      </c>
      <c r="K120" s="14">
        <f>IFERROR(_xlfn.XLOOKUP(severity_ej2[[#This Row],[ADM3_PCODE]],sev_pin_hlp[ADM3_PCODE],sev_pin_hlp[TOTAL PiN - HLP]),"")</f>
        <v>10532.343088972691</v>
      </c>
      <c r="L12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20" s="41">
        <f>severity_ej2[[#This Row],[PiN - Protection]]</f>
        <v>17657.200000000004</v>
      </c>
    </row>
    <row r="121" spans="1:13" x14ac:dyDescent="0.2">
      <c r="A121" s="31" t="s">
        <v>238</v>
      </c>
      <c r="B121" s="31" t="s">
        <v>239</v>
      </c>
      <c r="C121" s="31" t="s">
        <v>280</v>
      </c>
      <c r="D121" s="31" t="s">
        <v>281</v>
      </c>
      <c r="E121" s="31" t="s">
        <v>282</v>
      </c>
      <c r="F121" s="31" t="s">
        <v>281</v>
      </c>
      <c r="G121" s="13">
        <f>IFERROR(_xlfn.XLOOKUP(severity_ej2[[#This Row],[ADM3_PCODE]],sev_pin_pro[ADM3_PCODE],sev_pin_pro[TOTAL PiN - Protection]),"")</f>
        <v>12949.538461538457</v>
      </c>
      <c r="H121" s="13">
        <f>IFERROR(_xlfn.XLOOKUP(severity_ej2[[#This Row],[ADM3_PCODE]],sev_pin_gbv[ADM3_PCODE],sev_pin_gbv[TOTAL PiN - GBV]),"")</f>
        <v>7368.6742522242912</v>
      </c>
      <c r="I121" s="14">
        <f>IFERROR(_xlfn.XLOOKUP(severity_ej2[[#This Row],[ADM3_PCODE]],sev_pin_cp[ADM3_PCODE],sev_pin_cp[TOTAL PiN - CP]),"")</f>
        <v>7734.0767341883311</v>
      </c>
      <c r="J121" s="14">
        <f>IFERROR(_xlfn.XLOOKUP(severity_ej2[[#This Row],[ADM3_PCODE]],sev_pin_ma[ADM3_PCODE],sev_pin_ma[TOTAL PiN - Mine Action]),"")</f>
        <v>8381.2570065360633</v>
      </c>
      <c r="K121" s="14">
        <f>IFERROR(_xlfn.XLOOKUP(severity_ej2[[#This Row],[ADM3_PCODE]],sev_pin_hlp[ADM3_PCODE],sev_pin_hlp[TOTAL PiN - HLP]),"")</f>
        <v>6792.1522051842294</v>
      </c>
      <c r="L12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21" s="41">
        <f>severity_ej2[[#This Row],[PiN - Protection]]</f>
        <v>12949.538461538457</v>
      </c>
    </row>
    <row r="122" spans="1:13" x14ac:dyDescent="0.2">
      <c r="A122" s="31" t="s">
        <v>238</v>
      </c>
      <c r="B122" s="31" t="s">
        <v>239</v>
      </c>
      <c r="C122" s="31" t="s">
        <v>280</v>
      </c>
      <c r="D122" s="31" t="s">
        <v>281</v>
      </c>
      <c r="E122" s="31" t="s">
        <v>283</v>
      </c>
      <c r="F122" s="31" t="s">
        <v>284</v>
      </c>
      <c r="G122" s="13">
        <f>IFERROR(_xlfn.XLOOKUP(severity_ej2[[#This Row],[ADM3_PCODE]],sev_pin_pro[ADM3_PCODE],sev_pin_pro[TOTAL PiN - Protection]),"")</f>
        <v>2753.2753623188405</v>
      </c>
      <c r="H122" s="13">
        <f>IFERROR(_xlfn.XLOOKUP(severity_ej2[[#This Row],[ADM3_PCODE]],sev_pin_gbv[ADM3_PCODE],sev_pin_gbv[TOTAL PiN - GBV]),"")</f>
        <v>1518.0887442395242</v>
      </c>
      <c r="I122" s="14">
        <f>IFERROR(_xlfn.XLOOKUP(severity_ej2[[#This Row],[ADM3_PCODE]],sev_pin_cp[ADM3_PCODE],sev_pin_cp[TOTAL PiN - CP]),"")</f>
        <v>1649.8954166550761</v>
      </c>
      <c r="J122" s="14">
        <f>IFERROR(_xlfn.XLOOKUP(severity_ej2[[#This Row],[ADM3_PCODE]],sev_pin_ma[ADM3_PCODE],sev_pin_ma[TOTAL PiN - Mine Action]),"")</f>
        <v>2045.7753896208931</v>
      </c>
      <c r="K122" s="14">
        <f>IFERROR(_xlfn.XLOOKUP(severity_ej2[[#This Row],[ADM3_PCODE]],sev_pin_hlp[ADM3_PCODE],sev_pin_hlp[TOTAL PiN - HLP]),"")</f>
        <v>1522.820416371753</v>
      </c>
      <c r="L12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22" s="41">
        <f>severity_ej2[[#This Row],[PiN - Protection]]</f>
        <v>2753.2753623188405</v>
      </c>
    </row>
    <row r="123" spans="1:13" x14ac:dyDescent="0.2">
      <c r="A123" s="31" t="s">
        <v>238</v>
      </c>
      <c r="B123" s="31" t="s">
        <v>239</v>
      </c>
      <c r="C123" s="31" t="s">
        <v>280</v>
      </c>
      <c r="D123" s="31" t="s">
        <v>281</v>
      </c>
      <c r="E123" s="31" t="s">
        <v>285</v>
      </c>
      <c r="F123" s="31" t="s">
        <v>286</v>
      </c>
      <c r="G123" s="13">
        <f>IFERROR(_xlfn.XLOOKUP(severity_ej2[[#This Row],[ADM3_PCODE]],sev_pin_pro[ADM3_PCODE],sev_pin_pro[TOTAL PiN - Protection]),"")</f>
        <v>12231.495873968492</v>
      </c>
      <c r="H123" s="13">
        <f>IFERROR(_xlfn.XLOOKUP(severity_ej2[[#This Row],[ADM3_PCODE]],sev_pin_gbv[ADM3_PCODE],sev_pin_gbv[TOTAL PiN - GBV]),"")</f>
        <v>7651.8684476351082</v>
      </c>
      <c r="I123" s="14">
        <f>IFERROR(_xlfn.XLOOKUP(severity_ej2[[#This Row],[ADM3_PCODE]],sev_pin_cp[ADM3_PCODE],sev_pin_cp[TOTAL PiN - CP]),"")</f>
        <v>6752.268574425445</v>
      </c>
      <c r="J123" s="14">
        <f>IFERROR(_xlfn.XLOOKUP(severity_ej2[[#This Row],[ADM3_PCODE]],sev_pin_ma[ADM3_PCODE],sev_pin_ma[TOTAL PiN - Mine Action]),"")</f>
        <v>7969.8462438802262</v>
      </c>
      <c r="K123" s="14">
        <f>IFERROR(_xlfn.XLOOKUP(severity_ej2[[#This Row],[ADM3_PCODE]],sev_pin_hlp[ADM3_PCODE],sev_pin_hlp[TOTAL PiN - HLP]),"")</f>
        <v>7018.785878723862</v>
      </c>
      <c r="L123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23" s="41">
        <f>severity_ej2[[#This Row],[PiN - Protection]]</f>
        <v>12231.495873968492</v>
      </c>
    </row>
    <row r="124" spans="1:13" x14ac:dyDescent="0.2">
      <c r="A124" s="31" t="s">
        <v>287</v>
      </c>
      <c r="B124" s="31" t="s">
        <v>288</v>
      </c>
      <c r="C124" s="31" t="s">
        <v>289</v>
      </c>
      <c r="D124" s="31" t="s">
        <v>288</v>
      </c>
      <c r="E124" s="31" t="s">
        <v>290</v>
      </c>
      <c r="F124" s="31" t="s">
        <v>288</v>
      </c>
      <c r="G124" s="13">
        <f>IFERROR(_xlfn.XLOOKUP(severity_ej2[[#This Row],[ADM3_PCODE]],sev_pin_pro[ADM3_PCODE],sev_pin_pro[TOTAL PiN - Protection]),"")</f>
        <v>131106.03082505713</v>
      </c>
      <c r="H124" s="13">
        <f>IFERROR(_xlfn.XLOOKUP(severity_ej2[[#This Row],[ADM3_PCODE]],sev_pin_gbv[ADM3_PCODE],sev_pin_gbv[TOTAL PiN - GBV]),"")</f>
        <v>81505.174431855747</v>
      </c>
      <c r="I124" s="14">
        <f>IFERROR(_xlfn.XLOOKUP(severity_ej2[[#This Row],[ADM3_PCODE]],sev_pin_cp[ADM3_PCODE],sev_pin_cp[TOTAL PiN - CP]),"")</f>
        <v>53752.884543985383</v>
      </c>
      <c r="J124" s="14">
        <f>IFERROR(_xlfn.XLOOKUP(severity_ej2[[#This Row],[ADM3_PCODE]],sev_pin_ma[ADM3_PCODE],sev_pin_ma[TOTAL PiN - Mine Action]),"")</f>
        <v>64212.468724898041</v>
      </c>
      <c r="K124" s="14">
        <f>IFERROR(_xlfn.XLOOKUP(severity_ej2[[#This Row],[ADM3_PCODE]],sev_pin_hlp[ADM3_PCODE],sev_pin_hlp[TOTAL PiN - HLP]),"")</f>
        <v>93721.864609520504</v>
      </c>
      <c r="L12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24" s="41">
        <f>severity_ej2[[#This Row],[PiN - Protection]]</f>
        <v>131106.03082505713</v>
      </c>
    </row>
    <row r="125" spans="1:13" x14ac:dyDescent="0.2">
      <c r="A125" s="31" t="s">
        <v>287</v>
      </c>
      <c r="B125" s="31" t="s">
        <v>288</v>
      </c>
      <c r="C125" s="31" t="s">
        <v>289</v>
      </c>
      <c r="D125" s="31" t="s">
        <v>288</v>
      </c>
      <c r="E125" s="31" t="s">
        <v>291</v>
      </c>
      <c r="F125" s="31" t="s">
        <v>292</v>
      </c>
      <c r="G125" s="13">
        <f>IFERROR(_xlfn.XLOOKUP(severity_ej2[[#This Row],[ADM3_PCODE]],sev_pin_pro[ADM3_PCODE],sev_pin_pro[TOTAL PiN - Protection]),"")</f>
        <v>5454.594594594595</v>
      </c>
      <c r="H125" s="13">
        <f>IFERROR(_xlfn.XLOOKUP(severity_ej2[[#This Row],[ADM3_PCODE]],sev_pin_gbv[ADM3_PCODE],sev_pin_gbv[TOTAL PiN - GBV]),"")</f>
        <v>3471.1056511056508</v>
      </c>
      <c r="I125" s="14">
        <f>IFERROR(_xlfn.XLOOKUP(severity_ej2[[#This Row],[ADM3_PCODE]],sev_pin_cp[ADM3_PCODE],sev_pin_cp[TOTAL PiN - CP]),"")</f>
        <v>2641.0586475803866</v>
      </c>
      <c r="J125" s="14">
        <f>IFERROR(_xlfn.XLOOKUP(severity_ej2[[#This Row],[ADM3_PCODE]],sev_pin_ma[ADM3_PCODE],sev_pin_ma[TOTAL PiN - Mine Action]),"")</f>
        <v>2641.0586475803866</v>
      </c>
      <c r="K125" s="14">
        <f>IFERROR(_xlfn.XLOOKUP(severity_ej2[[#This Row],[ADM3_PCODE]],sev_pin_hlp[ADM3_PCODE],sev_pin_hlp[TOTAL PiN - HLP]),"")</f>
        <v>3358.9954064736671</v>
      </c>
      <c r="L12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25" s="41">
        <f>severity_ej2[[#This Row],[PiN - Protection]]</f>
        <v>5454.594594594595</v>
      </c>
    </row>
    <row r="126" spans="1:13" x14ac:dyDescent="0.2">
      <c r="A126" s="31" t="s">
        <v>287</v>
      </c>
      <c r="B126" s="31" t="s">
        <v>288</v>
      </c>
      <c r="C126" s="31" t="s">
        <v>289</v>
      </c>
      <c r="D126" s="31" t="s">
        <v>288</v>
      </c>
      <c r="E126" s="31" t="s">
        <v>293</v>
      </c>
      <c r="F126" s="31" t="s">
        <v>294</v>
      </c>
      <c r="G126" s="13">
        <f>IFERROR(_xlfn.XLOOKUP(severity_ej2[[#This Row],[ADM3_PCODE]],sev_pin_pro[ADM3_PCODE],sev_pin_pro[TOTAL PiN - Protection]),"")</f>
        <v>0</v>
      </c>
      <c r="H126" s="13">
        <f>IFERROR(_xlfn.XLOOKUP(severity_ej2[[#This Row],[ADM3_PCODE]],sev_pin_gbv[ADM3_PCODE],sev_pin_gbv[TOTAL PiN - GBV]),"")</f>
        <v>0</v>
      </c>
      <c r="I126" s="14">
        <f>IFERROR(_xlfn.XLOOKUP(severity_ej2[[#This Row],[ADM3_PCODE]],sev_pin_cp[ADM3_PCODE],sev_pin_cp[TOTAL PiN - CP]),"")</f>
        <v>0</v>
      </c>
      <c r="J126" s="14">
        <f>IFERROR(_xlfn.XLOOKUP(severity_ej2[[#This Row],[ADM3_PCODE]],sev_pin_ma[ADM3_PCODE],sev_pin_ma[TOTAL PiN - Mine Action]),"")</f>
        <v>0</v>
      </c>
      <c r="K126" s="14">
        <f>IFERROR(_xlfn.XLOOKUP(severity_ej2[[#This Row],[ADM3_PCODE]],sev_pin_hlp[ADM3_PCODE],sev_pin_hlp[TOTAL PiN - HLP]),"")</f>
        <v>0</v>
      </c>
      <c r="L12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26" s="41">
        <f>severity_ej2[[#This Row],[PiN - Protection]]</f>
        <v>0</v>
      </c>
    </row>
    <row r="127" spans="1:13" x14ac:dyDescent="0.2">
      <c r="A127" s="31" t="s">
        <v>287</v>
      </c>
      <c r="B127" s="31" t="s">
        <v>288</v>
      </c>
      <c r="C127" s="31" t="s">
        <v>289</v>
      </c>
      <c r="D127" s="31" t="s">
        <v>288</v>
      </c>
      <c r="E127" s="31" t="s">
        <v>295</v>
      </c>
      <c r="F127" s="31" t="s">
        <v>296</v>
      </c>
      <c r="G127" s="13">
        <f>IFERROR(_xlfn.XLOOKUP(severity_ej2[[#This Row],[ADM3_PCODE]],sev_pin_pro[ADM3_PCODE],sev_pin_pro[TOTAL PiN - Protection]),"")</f>
        <v>810.01351351351354</v>
      </c>
      <c r="H127" s="13">
        <f>IFERROR(_xlfn.XLOOKUP(severity_ej2[[#This Row],[ADM3_PCODE]],sev_pin_gbv[ADM3_PCODE],sev_pin_gbv[TOTAL PiN - GBV]),"")</f>
        <v>503.03484202326416</v>
      </c>
      <c r="I127" s="14">
        <f>IFERROR(_xlfn.XLOOKUP(severity_ej2[[#This Row],[ADM3_PCODE]],sev_pin_cp[ADM3_PCODE],sev_pin_cp[TOTAL PiN - CP]),"")</f>
        <v>419.98769741197691</v>
      </c>
      <c r="J127" s="14">
        <f>IFERROR(_xlfn.XLOOKUP(severity_ej2[[#This Row],[ADM3_PCODE]],sev_pin_ma[ADM3_PCODE],sev_pin_ma[TOTAL PiN - Mine Action]),"")</f>
        <v>534.55078625278929</v>
      </c>
      <c r="K127" s="14">
        <f>IFERROR(_xlfn.XLOOKUP(severity_ej2[[#This Row],[ADM3_PCODE]],sev_pin_hlp[ADM3_PCODE],sev_pin_hlp[TOTAL PiN - HLP]),"")</f>
        <v>525.63590148875926</v>
      </c>
      <c r="L12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27" s="41">
        <f>severity_ej2[[#This Row],[PiN - Protection]]</f>
        <v>810.01351351351354</v>
      </c>
    </row>
    <row r="128" spans="1:13" x14ac:dyDescent="0.2">
      <c r="A128" s="31" t="s">
        <v>287</v>
      </c>
      <c r="B128" s="31" t="s">
        <v>288</v>
      </c>
      <c r="C128" s="31" t="s">
        <v>289</v>
      </c>
      <c r="D128" s="31" t="s">
        <v>288</v>
      </c>
      <c r="E128" s="31" t="s">
        <v>297</v>
      </c>
      <c r="F128" s="31" t="s">
        <v>298</v>
      </c>
      <c r="G128" s="13">
        <f>IFERROR(_xlfn.XLOOKUP(severity_ej2[[#This Row],[ADM3_PCODE]],sev_pin_pro[ADM3_PCODE],sev_pin_pro[TOTAL PiN - Protection]),"")</f>
        <v>1838.3235294117649</v>
      </c>
      <c r="H128" s="13">
        <f>IFERROR(_xlfn.XLOOKUP(severity_ej2[[#This Row],[ADM3_PCODE]],sev_pin_gbv[ADM3_PCODE],sev_pin_gbv[TOTAL PiN - GBV]),"")</f>
        <v>1133.0581304385171</v>
      </c>
      <c r="I128" s="14">
        <f>IFERROR(_xlfn.XLOOKUP(severity_ej2[[#This Row],[ADM3_PCODE]],sev_pin_cp[ADM3_PCODE],sev_pin_cp[TOTAL PiN - CP]),"")</f>
        <v>648.84925438219773</v>
      </c>
      <c r="J128" s="14">
        <f>IFERROR(_xlfn.XLOOKUP(severity_ej2[[#This Row],[ADM3_PCODE]],sev_pin_ma[ADM3_PCODE],sev_pin_ma[TOTAL PiN - Mine Action]),"")</f>
        <v>785.70395223685341</v>
      </c>
      <c r="K128" s="14">
        <f>IFERROR(_xlfn.XLOOKUP(severity_ej2[[#This Row],[ADM3_PCODE]],sev_pin_hlp[ADM3_PCODE],sev_pin_hlp[TOTAL PiN - HLP]),"")</f>
        <v>1409.5410728207939</v>
      </c>
      <c r="L12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28" s="41">
        <f>severity_ej2[[#This Row],[PiN - Protection]]</f>
        <v>1838.3235294117649</v>
      </c>
    </row>
    <row r="129" spans="1:13" x14ac:dyDescent="0.2">
      <c r="A129" s="31" t="s">
        <v>287</v>
      </c>
      <c r="B129" s="31" t="s">
        <v>288</v>
      </c>
      <c r="C129" s="31" t="s">
        <v>289</v>
      </c>
      <c r="D129" s="31" t="s">
        <v>288</v>
      </c>
      <c r="E129" s="31" t="s">
        <v>299</v>
      </c>
      <c r="F129" s="31" t="s">
        <v>300</v>
      </c>
      <c r="G129" s="13">
        <f>IFERROR(_xlfn.XLOOKUP(severity_ej2[[#This Row],[ADM3_PCODE]],sev_pin_pro[ADM3_PCODE],sev_pin_pro[TOTAL PiN - Protection]),"")</f>
        <v>468.28686868686867</v>
      </c>
      <c r="H129" s="13">
        <f>IFERROR(_xlfn.XLOOKUP(severity_ej2[[#This Row],[ADM3_PCODE]],sev_pin_gbv[ADM3_PCODE],sev_pin_gbv[TOTAL PiN - GBV]),"")</f>
        <v>298.4802262752674</v>
      </c>
      <c r="I129" s="14">
        <f>IFERROR(_xlfn.XLOOKUP(severity_ej2[[#This Row],[ADM3_PCODE]],sev_pin_cp[ADM3_PCODE],sev_pin_cp[TOTAL PiN - CP]),"")</f>
        <v>225.23439589481046</v>
      </c>
      <c r="J129" s="14">
        <f>IFERROR(_xlfn.XLOOKUP(severity_ej2[[#This Row],[ADM3_PCODE]],sev_pin_ma[ADM3_PCODE],sev_pin_ma[TOTAL PiN - Mine Action]),"")</f>
        <v>257.18225145471138</v>
      </c>
      <c r="K129" s="14">
        <f>IFERROR(_xlfn.XLOOKUP(severity_ej2[[#This Row],[ADM3_PCODE]],sev_pin_hlp[ADM3_PCODE],sev_pin_hlp[TOTAL PiN - HLP]),"")</f>
        <v>303.12828085311463</v>
      </c>
      <c r="L12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29" s="41">
        <f>severity_ej2[[#This Row],[PiN - Protection]]</f>
        <v>468.28686868686867</v>
      </c>
    </row>
    <row r="130" spans="1:13" x14ac:dyDescent="0.2">
      <c r="A130" s="31" t="s">
        <v>287</v>
      </c>
      <c r="B130" s="31" t="s">
        <v>288</v>
      </c>
      <c r="C130" s="31" t="s">
        <v>289</v>
      </c>
      <c r="D130" s="31" t="s">
        <v>288</v>
      </c>
      <c r="E130" s="31" t="s">
        <v>301</v>
      </c>
      <c r="F130" s="31" t="s">
        <v>302</v>
      </c>
      <c r="G130" s="13">
        <f>IFERROR(_xlfn.XLOOKUP(severity_ej2[[#This Row],[ADM3_PCODE]],sev_pin_pro[ADM3_PCODE],sev_pin_pro[TOTAL PiN - Protection]),"")</f>
        <v>2394.5070422535214</v>
      </c>
      <c r="H130" s="13">
        <f>IFERROR(_xlfn.XLOOKUP(severity_ej2[[#This Row],[ADM3_PCODE]],sev_pin_gbv[ADM3_PCODE],sev_pin_gbv[TOTAL PiN - GBV]),"")</f>
        <v>1453.9113572068582</v>
      </c>
      <c r="I130" s="14">
        <f>IFERROR(_xlfn.XLOOKUP(severity_ej2[[#This Row],[ADM3_PCODE]],sev_pin_cp[ADM3_PCODE],sev_pin_cp[TOTAL PiN - CP]),"")</f>
        <v>1131.0494236325744</v>
      </c>
      <c r="J130" s="14">
        <f>IFERROR(_xlfn.XLOOKUP(severity_ej2[[#This Row],[ADM3_PCODE]],sev_pin_ma[ADM3_PCODE],sev_pin_ma[TOTAL PiN - Mine Action]),"")</f>
        <v>1131.0494236325744</v>
      </c>
      <c r="K130" s="14">
        <f>IFERROR(_xlfn.XLOOKUP(severity_ej2[[#This Row],[ADM3_PCODE]],sev_pin_hlp[ADM3_PCODE],sev_pin_hlp[TOTAL PiN - HLP]),"")</f>
        <v>1502.9083228462987</v>
      </c>
      <c r="L13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30" s="41">
        <f>severity_ej2[[#This Row],[PiN - Protection]]</f>
        <v>2394.5070422535214</v>
      </c>
    </row>
    <row r="131" spans="1:13" x14ac:dyDescent="0.2">
      <c r="A131" s="31" t="s">
        <v>287</v>
      </c>
      <c r="B131" s="31" t="s">
        <v>288</v>
      </c>
      <c r="C131" s="31" t="s">
        <v>303</v>
      </c>
      <c r="D131" s="31" t="s">
        <v>304</v>
      </c>
      <c r="E131" s="31" t="s">
        <v>305</v>
      </c>
      <c r="F131" s="31" t="s">
        <v>304</v>
      </c>
      <c r="G131" s="13">
        <f>IFERROR(_xlfn.XLOOKUP(severity_ej2[[#This Row],[ADM3_PCODE]],sev_pin_pro[ADM3_PCODE],sev_pin_pro[TOTAL PiN - Protection]),"")</f>
        <v>0</v>
      </c>
      <c r="H131" s="13">
        <f>IFERROR(_xlfn.XLOOKUP(severity_ej2[[#This Row],[ADM3_PCODE]],sev_pin_gbv[ADM3_PCODE],sev_pin_gbv[TOTAL PiN - GBV]),"")</f>
        <v>0</v>
      </c>
      <c r="I131" s="14">
        <f>IFERROR(_xlfn.XLOOKUP(severity_ej2[[#This Row],[ADM3_PCODE]],sev_pin_cp[ADM3_PCODE],sev_pin_cp[TOTAL PiN - CP]),"")</f>
        <v>0</v>
      </c>
      <c r="J131" s="14">
        <f>IFERROR(_xlfn.XLOOKUP(severity_ej2[[#This Row],[ADM3_PCODE]],sev_pin_ma[ADM3_PCODE],sev_pin_ma[TOTAL PiN - Mine Action]),"")</f>
        <v>0</v>
      </c>
      <c r="K131" s="14">
        <f>IFERROR(_xlfn.XLOOKUP(severity_ej2[[#This Row],[ADM3_PCODE]],sev_pin_hlp[ADM3_PCODE],sev_pin_hlp[TOTAL PiN - HLP]),"")</f>
        <v>0</v>
      </c>
      <c r="L13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31" s="41">
        <f>severity_ej2[[#This Row],[PiN - Protection]]</f>
        <v>0</v>
      </c>
    </row>
    <row r="132" spans="1:13" x14ac:dyDescent="0.2">
      <c r="A132" s="31" t="s">
        <v>287</v>
      </c>
      <c r="B132" s="31" t="s">
        <v>288</v>
      </c>
      <c r="C132" s="31" t="s">
        <v>303</v>
      </c>
      <c r="D132" s="31" t="s">
        <v>304</v>
      </c>
      <c r="E132" s="31" t="s">
        <v>306</v>
      </c>
      <c r="F132" s="31" t="s">
        <v>307</v>
      </c>
      <c r="G132" s="13">
        <f>IFERROR(_xlfn.XLOOKUP(severity_ej2[[#This Row],[ADM3_PCODE]],sev_pin_pro[ADM3_PCODE],sev_pin_pro[TOTAL PiN - Protection]),"")</f>
        <v>544.64</v>
      </c>
      <c r="H132" s="13">
        <f>IFERROR(_xlfn.XLOOKUP(severity_ej2[[#This Row],[ADM3_PCODE]],sev_pin_gbv[ADM3_PCODE],sev_pin_gbv[TOTAL PiN - GBV]),"")</f>
        <v>302.2816772001359</v>
      </c>
      <c r="I132" s="14">
        <f>IFERROR(_xlfn.XLOOKUP(severity_ej2[[#This Row],[ADM3_PCODE]],sev_pin_cp[ADM3_PCODE],sev_pin_cp[TOTAL PiN - CP]),"")</f>
        <v>200.3009370030581</v>
      </c>
      <c r="J132" s="14">
        <f>IFERROR(_xlfn.XLOOKUP(severity_ej2[[#This Row],[ADM3_PCODE]],sev_pin_ma[ADM3_PCODE],sev_pin_ma[TOTAL PiN - Mine Action]),"")</f>
        <v>200.3009370030581</v>
      </c>
      <c r="K132" s="14">
        <f>IFERROR(_xlfn.XLOOKUP(severity_ej2[[#This Row],[ADM3_PCODE]],sev_pin_hlp[ADM3_PCODE],sev_pin_hlp[TOTAL PiN - HLP]),"")</f>
        <v>398.80306299694183</v>
      </c>
      <c r="L13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32" s="41">
        <f>severity_ej2[[#This Row],[PiN - Protection]]</f>
        <v>544.64</v>
      </c>
    </row>
    <row r="133" spans="1:13" x14ac:dyDescent="0.2">
      <c r="A133" s="31" t="s">
        <v>287</v>
      </c>
      <c r="B133" s="31" t="s">
        <v>288</v>
      </c>
      <c r="C133" s="31" t="s">
        <v>303</v>
      </c>
      <c r="D133" s="31" t="s">
        <v>304</v>
      </c>
      <c r="E133" s="31" t="s">
        <v>308</v>
      </c>
      <c r="F133" s="31" t="s">
        <v>309</v>
      </c>
      <c r="G133" s="13">
        <f>IFERROR(_xlfn.XLOOKUP(severity_ej2[[#This Row],[ADM3_PCODE]],sev_pin_pro[ADM3_PCODE],sev_pin_pro[TOTAL PiN - Protection]),"")</f>
        <v>1831.6000000000004</v>
      </c>
      <c r="H133" s="13">
        <f>IFERROR(_xlfn.XLOOKUP(severity_ej2[[#This Row],[ADM3_PCODE]],sev_pin_gbv[ADM3_PCODE],sev_pin_gbv[TOTAL PiN - GBV]),"")</f>
        <v>1026.0778427373671</v>
      </c>
      <c r="I133" s="14">
        <f>IFERROR(_xlfn.XLOOKUP(severity_ej2[[#This Row],[ADM3_PCODE]],sev_pin_cp[ADM3_PCODE],sev_pin_cp[TOTAL PiN - CP]),"")</f>
        <v>697.20022093813725</v>
      </c>
      <c r="J133" s="14">
        <f>IFERROR(_xlfn.XLOOKUP(severity_ej2[[#This Row],[ADM3_PCODE]],sev_pin_ma[ADM3_PCODE],sev_pin_ma[TOTAL PiN - Mine Action]),"")</f>
        <v>697.20022093813725</v>
      </c>
      <c r="K133" s="14">
        <f>IFERROR(_xlfn.XLOOKUP(severity_ej2[[#This Row],[ADM3_PCODE]],sev_pin_hlp[ADM3_PCODE],sev_pin_hlp[TOTAL PiN - HLP]),"")</f>
        <v>1317.5597790618631</v>
      </c>
      <c r="L13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33" s="41">
        <f>severity_ej2[[#This Row],[PiN - Protection]]</f>
        <v>1831.6000000000004</v>
      </c>
    </row>
    <row r="134" spans="1:13" x14ac:dyDescent="0.2">
      <c r="A134" s="31" t="s">
        <v>287</v>
      </c>
      <c r="B134" s="31" t="s">
        <v>288</v>
      </c>
      <c r="C134" s="31" t="s">
        <v>303</v>
      </c>
      <c r="D134" s="31" t="s">
        <v>304</v>
      </c>
      <c r="E134" s="31" t="s">
        <v>310</v>
      </c>
      <c r="F134" s="31" t="s">
        <v>311</v>
      </c>
      <c r="G134" s="13">
        <f>IFERROR(_xlfn.XLOOKUP(severity_ej2[[#This Row],[ADM3_PCODE]],sev_pin_pro[ADM3_PCODE],sev_pin_pro[TOTAL PiN - Protection]),"")</f>
        <v>1308.2162162162163</v>
      </c>
      <c r="H134" s="13">
        <f>IFERROR(_xlfn.XLOOKUP(severity_ej2[[#This Row],[ADM3_PCODE]],sev_pin_gbv[ADM3_PCODE],sev_pin_gbv[TOTAL PiN - GBV]),"")</f>
        <v>787.12670300529112</v>
      </c>
      <c r="I134" s="14">
        <f>IFERROR(_xlfn.XLOOKUP(severity_ej2[[#This Row],[ADM3_PCODE]],sev_pin_cp[ADM3_PCODE],sev_pin_cp[TOTAL PiN - CP]),"")</f>
        <v>472.90866873715572</v>
      </c>
      <c r="J134" s="14">
        <f>IFERROR(_xlfn.XLOOKUP(severity_ej2[[#This Row],[ADM3_PCODE]],sev_pin_ma[ADM3_PCODE],sev_pin_ma[TOTAL PiN - Mine Action]),"")</f>
        <v>472.90866873715572</v>
      </c>
      <c r="K134" s="14">
        <f>IFERROR(_xlfn.XLOOKUP(severity_ej2[[#This Row],[ADM3_PCODE]],sev_pin_hlp[ADM3_PCODE],sev_pin_hlp[TOTAL PiN - HLP]),"")</f>
        <v>966.12916910068202</v>
      </c>
      <c r="L13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34" s="41">
        <f>severity_ej2[[#This Row],[PiN - Protection]]</f>
        <v>1308.2162162162163</v>
      </c>
    </row>
    <row r="135" spans="1:13" x14ac:dyDescent="0.2">
      <c r="A135" s="31" t="s">
        <v>287</v>
      </c>
      <c r="B135" s="31" t="s">
        <v>288</v>
      </c>
      <c r="C135" s="31" t="s">
        <v>303</v>
      </c>
      <c r="D135" s="31" t="s">
        <v>304</v>
      </c>
      <c r="E135" s="31" t="s">
        <v>312</v>
      </c>
      <c r="F135" s="31" t="s">
        <v>313</v>
      </c>
      <c r="G135" s="13">
        <f>IFERROR(_xlfn.XLOOKUP(severity_ej2[[#This Row],[ADM3_PCODE]],sev_pin_pro[ADM3_PCODE],sev_pin_pro[TOTAL PiN - Protection]),"")</f>
        <v>794.23611111111109</v>
      </c>
      <c r="H135" s="13">
        <f>IFERROR(_xlfn.XLOOKUP(severity_ej2[[#This Row],[ADM3_PCODE]],sev_pin_gbv[ADM3_PCODE],sev_pin_gbv[TOTAL PiN - GBV]),"")</f>
        <v>463.41850466251373</v>
      </c>
      <c r="I135" s="14">
        <f>IFERROR(_xlfn.XLOOKUP(severity_ej2[[#This Row],[ADM3_PCODE]],sev_pin_cp[ADM3_PCODE],sev_pin_cp[TOTAL PiN - CP]),"")</f>
        <v>311.79559407780312</v>
      </c>
      <c r="J135" s="14">
        <f>IFERROR(_xlfn.XLOOKUP(severity_ej2[[#This Row],[ADM3_PCODE]],sev_pin_ma[ADM3_PCODE],sev_pin_ma[TOTAL PiN - Mine Action]),"")</f>
        <v>311.79559407780312</v>
      </c>
      <c r="K135" s="14">
        <f>IFERROR(_xlfn.XLOOKUP(severity_ej2[[#This Row],[ADM3_PCODE]],sev_pin_hlp[ADM3_PCODE],sev_pin_hlp[TOTAL PiN - HLP]),"")</f>
        <v>561.86412814441906</v>
      </c>
      <c r="L13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35" s="41">
        <f>severity_ej2[[#This Row],[PiN - Protection]]</f>
        <v>794.23611111111109</v>
      </c>
    </row>
    <row r="136" spans="1:13" x14ac:dyDescent="0.2">
      <c r="A136" s="31" t="s">
        <v>287</v>
      </c>
      <c r="B136" s="31" t="s">
        <v>288</v>
      </c>
      <c r="C136" s="31" t="s">
        <v>303</v>
      </c>
      <c r="D136" s="31" t="s">
        <v>304</v>
      </c>
      <c r="E136" s="31" t="s">
        <v>314</v>
      </c>
      <c r="F136" s="31" t="s">
        <v>315</v>
      </c>
      <c r="G136" s="13">
        <f>IFERROR(_xlfn.XLOOKUP(severity_ej2[[#This Row],[ADM3_PCODE]],sev_pin_pro[ADM3_PCODE],sev_pin_pro[TOTAL PiN - Protection]),"")</f>
        <v>719.79452054794513</v>
      </c>
      <c r="H136" s="13">
        <f>IFERROR(_xlfn.XLOOKUP(severity_ej2[[#This Row],[ADM3_PCODE]],sev_pin_gbv[ADM3_PCODE],sev_pin_gbv[TOTAL PiN - GBV]),"")</f>
        <v>391.87399404467533</v>
      </c>
      <c r="I136" s="14">
        <f>IFERROR(_xlfn.XLOOKUP(severity_ej2[[#This Row],[ADM3_PCODE]],sev_pin_cp[ADM3_PCODE],sev_pin_cp[TOTAL PiN - CP]),"")</f>
        <v>303.29135440406975</v>
      </c>
      <c r="J136" s="14">
        <f>IFERROR(_xlfn.XLOOKUP(severity_ej2[[#This Row],[ADM3_PCODE]],sev_pin_ma[ADM3_PCODE],sev_pin_ma[TOTAL PiN - Mine Action]),"")</f>
        <v>303.29135440406975</v>
      </c>
      <c r="K136" s="14">
        <f>IFERROR(_xlfn.XLOOKUP(severity_ej2[[#This Row],[ADM3_PCODE]],sev_pin_hlp[ADM3_PCODE],sev_pin_hlp[TOTAL PiN - HLP]),"")</f>
        <v>488.48261819866985</v>
      </c>
      <c r="L13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36" s="41">
        <f>severity_ej2[[#This Row],[PiN - Protection]]</f>
        <v>719.79452054794513</v>
      </c>
    </row>
    <row r="137" spans="1:13" x14ac:dyDescent="0.2">
      <c r="A137" s="31" t="s">
        <v>287</v>
      </c>
      <c r="B137" s="31" t="s">
        <v>288</v>
      </c>
      <c r="C137" s="31" t="s">
        <v>316</v>
      </c>
      <c r="D137" s="31" t="s">
        <v>317</v>
      </c>
      <c r="E137" s="31" t="s">
        <v>318</v>
      </c>
      <c r="F137" s="31" t="s">
        <v>317</v>
      </c>
      <c r="G137" s="13">
        <f>IFERROR(_xlfn.XLOOKUP(severity_ej2[[#This Row],[ADM3_PCODE]],sev_pin_pro[ADM3_PCODE],sev_pin_pro[TOTAL PiN - Protection]),"")</f>
        <v>382.29411764705884</v>
      </c>
      <c r="H137" s="13">
        <f>IFERROR(_xlfn.XLOOKUP(severity_ej2[[#This Row],[ADM3_PCODE]],sev_pin_gbv[ADM3_PCODE],sev_pin_gbv[TOTAL PiN - GBV]),"")</f>
        <v>213.35577913721463</v>
      </c>
      <c r="I137" s="14">
        <f>IFERROR(_xlfn.XLOOKUP(severity_ej2[[#This Row],[ADM3_PCODE]],sev_pin_cp[ADM3_PCODE],sev_pin_cp[TOTAL PiN - CP]),"")</f>
        <v>158.52071956645619</v>
      </c>
      <c r="J137" s="14">
        <f>IFERROR(_xlfn.XLOOKUP(severity_ej2[[#This Row],[ADM3_PCODE]],sev_pin_ma[ADM3_PCODE],sev_pin_ma[TOTAL PiN - Mine Action]),"")</f>
        <v>158.52071956645619</v>
      </c>
      <c r="K137" s="14">
        <f>IFERROR(_xlfn.XLOOKUP(severity_ej2[[#This Row],[ADM3_PCODE]],sev_pin_hlp[ADM3_PCODE],sev_pin_hlp[TOTAL PiN - HLP]),"")</f>
        <v>262.00280984530849</v>
      </c>
      <c r="L13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37" s="41">
        <f>severity_ej2[[#This Row],[PiN - Protection]]</f>
        <v>382.29411764705884</v>
      </c>
    </row>
    <row r="138" spans="1:13" x14ac:dyDescent="0.2">
      <c r="A138" s="31" t="s">
        <v>287</v>
      </c>
      <c r="B138" s="31" t="s">
        <v>288</v>
      </c>
      <c r="C138" s="31" t="s">
        <v>316</v>
      </c>
      <c r="D138" s="31" t="s">
        <v>317</v>
      </c>
      <c r="E138" s="31" t="s">
        <v>319</v>
      </c>
      <c r="F138" s="31" t="s">
        <v>320</v>
      </c>
      <c r="G138" s="13">
        <f>IFERROR(_xlfn.XLOOKUP(severity_ej2[[#This Row],[ADM3_PCODE]],sev_pin_pro[ADM3_PCODE],sev_pin_pro[TOTAL PiN - Protection]),"")</f>
        <v>339.96065573770494</v>
      </c>
      <c r="H138" s="13">
        <f>IFERROR(_xlfn.XLOOKUP(severity_ej2[[#This Row],[ADM3_PCODE]],sev_pin_gbv[ADM3_PCODE],sev_pin_gbv[TOTAL PiN - GBV]),"")</f>
        <v>205.62991992915522</v>
      </c>
      <c r="I138" s="14">
        <f>IFERROR(_xlfn.XLOOKUP(severity_ej2[[#This Row],[ADM3_PCODE]],sev_pin_cp[ADM3_PCODE],sev_pin_cp[TOTAL PiN - CP]),"")</f>
        <v>132.16567084690928</v>
      </c>
      <c r="J138" s="14">
        <f>IFERROR(_xlfn.XLOOKUP(severity_ej2[[#This Row],[ADM3_PCODE]],sev_pin_ma[ADM3_PCODE],sev_pin_ma[TOTAL PiN - Mine Action]),"")</f>
        <v>226.69998377061532</v>
      </c>
      <c r="K138" s="14">
        <f>IFERROR(_xlfn.XLOOKUP(severity_ej2[[#This Row],[ADM3_PCODE]],sev_pin_hlp[ADM3_PCODE],sev_pin_hlp[TOTAL PiN - HLP]),"")</f>
        <v>254.52721747199109</v>
      </c>
      <c r="L13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38" s="41">
        <f>severity_ej2[[#This Row],[PiN - Protection]]</f>
        <v>339.96065573770494</v>
      </c>
    </row>
    <row r="139" spans="1:13" x14ac:dyDescent="0.2">
      <c r="A139" s="31" t="s">
        <v>287</v>
      </c>
      <c r="B139" s="31" t="s">
        <v>288</v>
      </c>
      <c r="C139" s="31" t="s">
        <v>316</v>
      </c>
      <c r="D139" s="31" t="s">
        <v>317</v>
      </c>
      <c r="E139" s="31" t="s">
        <v>321</v>
      </c>
      <c r="F139" s="31" t="s">
        <v>322</v>
      </c>
      <c r="G139" s="13">
        <f>IFERROR(_xlfn.XLOOKUP(severity_ej2[[#This Row],[ADM3_PCODE]],sev_pin_pro[ADM3_PCODE],sev_pin_pro[TOTAL PiN - Protection]),"")</f>
        <v>60.416666666666664</v>
      </c>
      <c r="H139" s="13">
        <f>IFERROR(_xlfn.XLOOKUP(severity_ej2[[#This Row],[ADM3_PCODE]],sev_pin_gbv[ADM3_PCODE],sev_pin_gbv[TOTAL PiN - GBV]),"")</f>
        <v>36.438759949416045</v>
      </c>
      <c r="I139" s="14">
        <f>IFERROR(_xlfn.XLOOKUP(severity_ej2[[#This Row],[ADM3_PCODE]],sev_pin_cp[ADM3_PCODE],sev_pin_cp[TOTAL PiN - CP]),"")</f>
        <v>25.287091794986235</v>
      </c>
      <c r="J139" s="14">
        <f>IFERROR(_xlfn.XLOOKUP(severity_ej2[[#This Row],[ADM3_PCODE]],sev_pin_ma[ADM3_PCODE],sev_pin_ma[TOTAL PiN - Mine Action]),"")</f>
        <v>25.287091794986235</v>
      </c>
      <c r="K139" s="14">
        <f>IFERROR(_xlfn.XLOOKUP(severity_ej2[[#This Row],[ADM3_PCODE]],sev_pin_hlp[ADM3_PCODE],sev_pin_hlp[TOTAL PiN - HLP]),"")</f>
        <v>41.171241538347097</v>
      </c>
      <c r="L13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39" s="41">
        <f>severity_ej2[[#This Row],[PiN - Protection]]</f>
        <v>60.416666666666664</v>
      </c>
    </row>
    <row r="140" spans="1:13" x14ac:dyDescent="0.2">
      <c r="A140" s="31" t="s">
        <v>287</v>
      </c>
      <c r="B140" s="31" t="s">
        <v>288</v>
      </c>
      <c r="C140" s="31" t="s">
        <v>316</v>
      </c>
      <c r="D140" s="31" t="s">
        <v>317</v>
      </c>
      <c r="E140" s="31" t="s">
        <v>323</v>
      </c>
      <c r="F140" s="31" t="s">
        <v>324</v>
      </c>
      <c r="G140" s="13">
        <f>IFERROR(_xlfn.XLOOKUP(severity_ej2[[#This Row],[ADM3_PCODE]],sev_pin_pro[ADM3_PCODE],sev_pin_pro[TOTAL PiN - Protection]),"")</f>
        <v>766.03921568627447</v>
      </c>
      <c r="H140" s="13">
        <f>IFERROR(_xlfn.XLOOKUP(severity_ej2[[#This Row],[ADM3_PCODE]],sev_pin_gbv[ADM3_PCODE],sev_pin_gbv[TOTAL PiN - GBV]),"")</f>
        <v>445.60923865562756</v>
      </c>
      <c r="I140" s="14">
        <f>IFERROR(_xlfn.XLOOKUP(severity_ej2[[#This Row],[ADM3_PCODE]],sev_pin_cp[ADM3_PCODE],sev_pin_cp[TOTAL PiN - CP]),"")</f>
        <v>312.63143445634381</v>
      </c>
      <c r="J140" s="14">
        <f>IFERROR(_xlfn.XLOOKUP(severity_ej2[[#This Row],[ADM3_PCODE]],sev_pin_ma[ADM3_PCODE],sev_pin_ma[TOTAL PiN - Mine Action]),"")</f>
        <v>428.83229710887008</v>
      </c>
      <c r="K140" s="14">
        <f>IFERROR(_xlfn.XLOOKUP(severity_ej2[[#This Row],[ADM3_PCODE]],sev_pin_hlp[ADM3_PCODE],sev_pin_hlp[TOTAL PiN - HLP]),"")</f>
        <v>547.48493627017058</v>
      </c>
      <c r="L14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40" s="41">
        <f>severity_ej2[[#This Row],[PiN - Protection]]</f>
        <v>766.03921568627447</v>
      </c>
    </row>
    <row r="141" spans="1:13" x14ac:dyDescent="0.2">
      <c r="A141" s="31" t="s">
        <v>287</v>
      </c>
      <c r="B141" s="31" t="s">
        <v>288</v>
      </c>
      <c r="C141" s="31" t="s">
        <v>316</v>
      </c>
      <c r="D141" s="31" t="s">
        <v>317</v>
      </c>
      <c r="E141" s="31" t="s">
        <v>325</v>
      </c>
      <c r="F141" s="31" t="s">
        <v>326</v>
      </c>
      <c r="G141" s="13">
        <f>IFERROR(_xlfn.XLOOKUP(severity_ej2[[#This Row],[ADM3_PCODE]],sev_pin_pro[ADM3_PCODE],sev_pin_pro[TOTAL PiN - Protection]),"")</f>
        <v>536.42666666666673</v>
      </c>
      <c r="H141" s="13">
        <f>IFERROR(_xlfn.XLOOKUP(severity_ej2[[#This Row],[ADM3_PCODE]],sev_pin_gbv[ADM3_PCODE],sev_pin_gbv[TOTAL PiN - GBV]),"")</f>
        <v>289.44339331493416</v>
      </c>
      <c r="I141" s="14">
        <f>IFERROR(_xlfn.XLOOKUP(severity_ej2[[#This Row],[ADM3_PCODE]],sev_pin_cp[ADM3_PCODE],sev_pin_cp[TOTAL PiN - CP]),"")</f>
        <v>203.14137356639071</v>
      </c>
      <c r="J141" s="14">
        <f>IFERROR(_xlfn.XLOOKUP(severity_ej2[[#This Row],[ADM3_PCODE]],sev_pin_ma[ADM3_PCODE],sev_pin_ma[TOTAL PiN - Mine Action]),"")</f>
        <v>203.14137356639071</v>
      </c>
      <c r="K141" s="14">
        <f>IFERROR(_xlfn.XLOOKUP(severity_ej2[[#This Row],[ADM3_PCODE]],sev_pin_hlp[ADM3_PCODE],sev_pin_hlp[TOTAL PiN - HLP]),"")</f>
        <v>386.92795976694271</v>
      </c>
      <c r="L14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41" s="41">
        <f>severity_ej2[[#This Row],[PiN - Protection]]</f>
        <v>536.42666666666673</v>
      </c>
    </row>
    <row r="142" spans="1:13" x14ac:dyDescent="0.2">
      <c r="A142" s="31" t="s">
        <v>287</v>
      </c>
      <c r="B142" s="31" t="s">
        <v>288</v>
      </c>
      <c r="C142" s="31" t="s">
        <v>327</v>
      </c>
      <c r="D142" s="31" t="s">
        <v>328</v>
      </c>
      <c r="E142" s="31" t="s">
        <v>329</v>
      </c>
      <c r="F142" s="31" t="s">
        <v>328</v>
      </c>
      <c r="G142" s="13">
        <f>IFERROR(_xlfn.XLOOKUP(severity_ej2[[#This Row],[ADM3_PCODE]],sev_pin_pro[ADM3_PCODE],sev_pin_pro[TOTAL PiN - Protection]),"")</f>
        <v>0</v>
      </c>
      <c r="H142" s="13">
        <f>IFERROR(_xlfn.XLOOKUP(severity_ej2[[#This Row],[ADM3_PCODE]],sev_pin_gbv[ADM3_PCODE],sev_pin_gbv[TOTAL PiN - GBV]),"")</f>
        <v>0</v>
      </c>
      <c r="I142" s="14">
        <f>IFERROR(_xlfn.XLOOKUP(severity_ej2[[#This Row],[ADM3_PCODE]],sev_pin_cp[ADM3_PCODE],sev_pin_cp[TOTAL PiN - CP]),"")</f>
        <v>0</v>
      </c>
      <c r="J142" s="14">
        <f>IFERROR(_xlfn.XLOOKUP(severity_ej2[[#This Row],[ADM3_PCODE]],sev_pin_ma[ADM3_PCODE],sev_pin_ma[TOTAL PiN - Mine Action]),"")</f>
        <v>0</v>
      </c>
      <c r="K142" s="14">
        <f>IFERROR(_xlfn.XLOOKUP(severity_ej2[[#This Row],[ADM3_PCODE]],sev_pin_hlp[ADM3_PCODE],sev_pin_hlp[TOTAL PiN - HLP]),"")</f>
        <v>0</v>
      </c>
      <c r="L14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42" s="41">
        <f>severity_ej2[[#This Row],[PiN - Protection]]</f>
        <v>0</v>
      </c>
    </row>
    <row r="143" spans="1:13" x14ac:dyDescent="0.2">
      <c r="A143" s="31" t="s">
        <v>287</v>
      </c>
      <c r="B143" s="31" t="s">
        <v>288</v>
      </c>
      <c r="C143" s="31" t="s">
        <v>327</v>
      </c>
      <c r="D143" s="31" t="s">
        <v>328</v>
      </c>
      <c r="E143" s="31" t="s">
        <v>330</v>
      </c>
      <c r="F143" s="31" t="s">
        <v>331</v>
      </c>
      <c r="G143" s="13">
        <f>IFERROR(_xlfn.XLOOKUP(severity_ej2[[#This Row],[ADM3_PCODE]],sev_pin_pro[ADM3_PCODE],sev_pin_pro[TOTAL PiN - Protection]),"")</f>
        <v>343.61111111111109</v>
      </c>
      <c r="H143" s="13">
        <f>IFERROR(_xlfn.XLOOKUP(severity_ej2[[#This Row],[ADM3_PCODE]],sev_pin_gbv[ADM3_PCODE],sev_pin_gbv[TOTAL PiN - GBV]),"")</f>
        <v>206.01734009346922</v>
      </c>
      <c r="I143" s="14">
        <f>IFERROR(_xlfn.XLOOKUP(severity_ej2[[#This Row],[ADM3_PCODE]],sev_pin_cp[ADM3_PCODE],sev_pin_cp[TOTAL PiN - CP]),"")</f>
        <v>122.00514339420901</v>
      </c>
      <c r="J143" s="14">
        <f>IFERROR(_xlfn.XLOOKUP(severity_ej2[[#This Row],[ADM3_PCODE]],sev_pin_ma[ADM3_PCODE],sev_pin_ma[TOTAL PiN - Mine Action]),"")</f>
        <v>122.00514339420901</v>
      </c>
      <c r="K143" s="14">
        <f>IFERROR(_xlfn.XLOOKUP(severity_ej2[[#This Row],[ADM3_PCODE]],sev_pin_hlp[ADM3_PCODE],sev_pin_hlp[TOTAL PiN - HLP]),"")</f>
        <v>255.9670788280132</v>
      </c>
      <c r="L14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43" s="41">
        <f>severity_ej2[[#This Row],[PiN - Protection]]</f>
        <v>343.61111111111109</v>
      </c>
    </row>
    <row r="144" spans="1:13" x14ac:dyDescent="0.2">
      <c r="A144" s="31" t="s">
        <v>287</v>
      </c>
      <c r="B144" s="31" t="s">
        <v>288</v>
      </c>
      <c r="C144" s="31" t="s">
        <v>327</v>
      </c>
      <c r="D144" s="31" t="s">
        <v>328</v>
      </c>
      <c r="E144" s="31" t="s">
        <v>332</v>
      </c>
      <c r="F144" s="31" t="s">
        <v>333</v>
      </c>
      <c r="G144" s="13">
        <f>IFERROR(_xlfn.XLOOKUP(severity_ej2[[#This Row],[ADM3_PCODE]],sev_pin_pro[ADM3_PCODE],sev_pin_pro[TOTAL PiN - Protection]),"")</f>
        <v>2756.4358974358975</v>
      </c>
      <c r="H144" s="13">
        <f>IFERROR(_xlfn.XLOOKUP(severity_ej2[[#This Row],[ADM3_PCODE]],sev_pin_gbv[ADM3_PCODE],sev_pin_gbv[TOTAL PiN - GBV]),"")</f>
        <v>1704.9798992926712</v>
      </c>
      <c r="I144" s="14">
        <f>IFERROR(_xlfn.XLOOKUP(severity_ej2[[#This Row],[ADM3_PCODE]],sev_pin_cp[ADM3_PCODE],sev_pin_cp[TOTAL PiN - CP]),"")</f>
        <v>1052.476299246252</v>
      </c>
      <c r="J144" s="14">
        <f>IFERROR(_xlfn.XLOOKUP(severity_ej2[[#This Row],[ADM3_PCODE]],sev_pin_ma[ADM3_PCODE],sev_pin_ma[TOTAL PiN - Mine Action]),"")</f>
        <v>1545.1086372526543</v>
      </c>
      <c r="K144" s="14">
        <f>IFERROR(_xlfn.XLOOKUP(severity_ej2[[#This Row],[ADM3_PCODE]],sev_pin_hlp[ADM3_PCODE],sev_pin_hlp[TOTAL PiN - HLP]),"")</f>
        <v>2109.2767887721798</v>
      </c>
      <c r="L14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44" s="41">
        <f>severity_ej2[[#This Row],[PiN - Protection]]</f>
        <v>2756.4358974358975</v>
      </c>
    </row>
    <row r="145" spans="1:13" x14ac:dyDescent="0.2">
      <c r="A145" s="31" t="s">
        <v>287</v>
      </c>
      <c r="B145" s="31" t="s">
        <v>288</v>
      </c>
      <c r="C145" s="31" t="s">
        <v>327</v>
      </c>
      <c r="D145" s="31" t="s">
        <v>328</v>
      </c>
      <c r="E145" s="31" t="s">
        <v>334</v>
      </c>
      <c r="F145" s="31" t="s">
        <v>335</v>
      </c>
      <c r="G145" s="13">
        <f>IFERROR(_xlfn.XLOOKUP(severity_ej2[[#This Row],[ADM3_PCODE]],sev_pin_pro[ADM3_PCODE],sev_pin_pro[TOTAL PiN - Protection]),"")</f>
        <v>89.219178082191775</v>
      </c>
      <c r="H145" s="13">
        <f>IFERROR(_xlfn.XLOOKUP(severity_ej2[[#This Row],[ADM3_PCODE]],sev_pin_gbv[ADM3_PCODE],sev_pin_gbv[TOTAL PiN - GBV]),"")</f>
        <v>56.393529583211887</v>
      </c>
      <c r="I145" s="14">
        <f>IFERROR(_xlfn.XLOOKUP(severity_ej2[[#This Row],[ADM3_PCODE]],sev_pin_cp[ADM3_PCODE],sev_pin_cp[TOTAL PiN - CP]),"")</f>
        <v>43.043175856495594</v>
      </c>
      <c r="J145" s="14">
        <f>IFERROR(_xlfn.XLOOKUP(severity_ej2[[#This Row],[ADM3_PCODE]],sev_pin_ma[ADM3_PCODE],sev_pin_ma[TOTAL PiN - Mine Action]),"")</f>
        <v>43.043175856495594</v>
      </c>
      <c r="K145" s="14">
        <f>IFERROR(_xlfn.XLOOKUP(severity_ej2[[#This Row],[ADM3_PCODE]],sev_pin_hlp[ADM3_PCODE],sev_pin_hlp[TOTAL PiN - HLP]),"")</f>
        <v>55.097920033915372</v>
      </c>
      <c r="L14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45" s="41">
        <f>severity_ej2[[#This Row],[PiN - Protection]]</f>
        <v>89.219178082191775</v>
      </c>
    </row>
    <row r="146" spans="1:13" x14ac:dyDescent="0.2">
      <c r="A146" s="31" t="s">
        <v>336</v>
      </c>
      <c r="B146" s="31" t="s">
        <v>337</v>
      </c>
      <c r="C146" s="31" t="s">
        <v>338</v>
      </c>
      <c r="D146" s="31" t="s">
        <v>337</v>
      </c>
      <c r="E146" s="31" t="s">
        <v>339</v>
      </c>
      <c r="F146" s="31" t="s">
        <v>337</v>
      </c>
      <c r="G146" s="13">
        <f>IFERROR(_xlfn.XLOOKUP(severity_ej2[[#This Row],[ADM3_PCODE]],sev_pin_pro[ADM3_PCODE],sev_pin_pro[TOTAL PiN - Protection]),"")</f>
        <v>11168.237174095881</v>
      </c>
      <c r="H146" s="13">
        <f>IFERROR(_xlfn.XLOOKUP(severity_ej2[[#This Row],[ADM3_PCODE]],sev_pin_gbv[ADM3_PCODE],sev_pin_gbv[TOTAL PiN - GBV]),"")</f>
        <v>6497.1982343069785</v>
      </c>
      <c r="I146" s="14">
        <f>IFERROR(_xlfn.XLOOKUP(severity_ej2[[#This Row],[ADM3_PCODE]],sev_pin_cp[ADM3_PCODE],sev_pin_cp[TOTAL PiN - CP]),"")</f>
        <v>7381.3670093522942</v>
      </c>
      <c r="J146" s="14">
        <f>IFERROR(_xlfn.XLOOKUP(severity_ej2[[#This Row],[ADM3_PCODE]],sev_pin_ma[ADM3_PCODE],sev_pin_ma[TOTAL PiN - Mine Action]),"")</f>
        <v>7634.5968368367121</v>
      </c>
      <c r="K146" s="14">
        <f>IFERROR(_xlfn.XLOOKUP(severity_ej2[[#This Row],[ADM3_PCODE]],sev_pin_hlp[ADM3_PCODE],sev_pin_hlp[TOTAL PiN - HLP]),"")</f>
        <v>5989.1491646272152</v>
      </c>
      <c r="L146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46" s="41">
        <f>severity_ej2[[#This Row],[PiN - Protection]]</f>
        <v>11168.237174095881</v>
      </c>
    </row>
    <row r="147" spans="1:13" x14ac:dyDescent="0.2">
      <c r="A147" s="31" t="s">
        <v>336</v>
      </c>
      <c r="B147" s="31" t="s">
        <v>337</v>
      </c>
      <c r="C147" s="31" t="s">
        <v>338</v>
      </c>
      <c r="D147" s="31" t="s">
        <v>337</v>
      </c>
      <c r="E147" s="31" t="s">
        <v>340</v>
      </c>
      <c r="F147" s="31" t="s">
        <v>341</v>
      </c>
      <c r="G147" s="13">
        <f>IFERROR(_xlfn.XLOOKUP(severity_ej2[[#This Row],[ADM3_PCODE]],sev_pin_pro[ADM3_PCODE],sev_pin_pro[TOTAL PiN - Protection]),"")</f>
        <v>2698.4615384615386</v>
      </c>
      <c r="H147" s="13">
        <f>IFERROR(_xlfn.XLOOKUP(severity_ej2[[#This Row],[ADM3_PCODE]],sev_pin_gbv[ADM3_PCODE],sev_pin_gbv[TOTAL PiN - GBV]),"")</f>
        <v>1586.8017562918315</v>
      </c>
      <c r="I147" s="14">
        <f>IFERROR(_xlfn.XLOOKUP(severity_ej2[[#This Row],[ADM3_PCODE]],sev_pin_cp[ADM3_PCODE],sev_pin_cp[TOTAL PiN - CP]),"")</f>
        <v>1503.7159308109137</v>
      </c>
      <c r="J147" s="14">
        <f>IFERROR(_xlfn.XLOOKUP(severity_ej2[[#This Row],[ADM3_PCODE]],sev_pin_ma[ADM3_PCODE],sev_pin_ma[TOTAL PiN - Mine Action]),"")</f>
        <v>2073.4142943840561</v>
      </c>
      <c r="K147" s="14">
        <f>IFERROR(_xlfn.XLOOKUP(severity_ej2[[#This Row],[ADM3_PCODE]],sev_pin_hlp[ADM3_PCODE],sev_pin_hlp[TOTAL PiN - HLP]),"")</f>
        <v>1606.4888503977143</v>
      </c>
      <c r="L147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47" s="41">
        <f>severity_ej2[[#This Row],[PiN - Protection]]</f>
        <v>2698.4615384615386</v>
      </c>
    </row>
    <row r="148" spans="1:13" x14ac:dyDescent="0.2">
      <c r="A148" s="31" t="s">
        <v>336</v>
      </c>
      <c r="B148" s="31" t="s">
        <v>337</v>
      </c>
      <c r="C148" s="31" t="s">
        <v>338</v>
      </c>
      <c r="D148" s="31" t="s">
        <v>337</v>
      </c>
      <c r="E148" s="31" t="s">
        <v>342</v>
      </c>
      <c r="F148" s="31" t="s">
        <v>343</v>
      </c>
      <c r="G148" s="13">
        <f>IFERROR(_xlfn.XLOOKUP(severity_ej2[[#This Row],[ADM3_PCODE]],sev_pin_pro[ADM3_PCODE],sev_pin_pro[TOTAL PiN - Protection]),"")</f>
        <v>975.65714285714284</v>
      </c>
      <c r="H148" s="13">
        <f>IFERROR(_xlfn.XLOOKUP(severity_ej2[[#This Row],[ADM3_PCODE]],sev_pin_gbv[ADM3_PCODE],sev_pin_gbv[TOTAL PiN - GBV]),"")</f>
        <v>587.42528166659451</v>
      </c>
      <c r="I148" s="14">
        <f>IFERROR(_xlfn.XLOOKUP(severity_ej2[[#This Row],[ADM3_PCODE]],sev_pin_cp[ADM3_PCODE],sev_pin_cp[TOTAL PiN - CP]),"")</f>
        <v>629.89351448947559</v>
      </c>
      <c r="J148" s="14">
        <f>IFERROR(_xlfn.XLOOKUP(severity_ej2[[#This Row],[ADM3_PCODE]],sev_pin_ma[ADM3_PCODE],sev_pin_ma[TOTAL PiN - Mine Action]),"")</f>
        <v>703.93083915836337</v>
      </c>
      <c r="K148" s="14">
        <f>IFERROR(_xlfn.XLOOKUP(severity_ej2[[#This Row],[ADM3_PCODE]],sev_pin_hlp[ADM3_PCODE],sev_pin_hlp[TOTAL PiN - HLP]),"")</f>
        <v>571.91610225828913</v>
      </c>
      <c r="L148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48" s="41">
        <f>severity_ej2[[#This Row],[PiN - Protection]]</f>
        <v>975.65714285714284</v>
      </c>
    </row>
    <row r="149" spans="1:13" x14ac:dyDescent="0.2">
      <c r="A149" s="31" t="s">
        <v>336</v>
      </c>
      <c r="B149" s="31" t="s">
        <v>337</v>
      </c>
      <c r="C149" s="31" t="s">
        <v>338</v>
      </c>
      <c r="D149" s="31" t="s">
        <v>337</v>
      </c>
      <c r="E149" s="31" t="s">
        <v>344</v>
      </c>
      <c r="F149" s="31" t="s">
        <v>345</v>
      </c>
      <c r="G149" s="13">
        <f>IFERROR(_xlfn.XLOOKUP(severity_ej2[[#This Row],[ADM3_PCODE]],sev_pin_pro[ADM3_PCODE],sev_pin_pro[TOTAL PiN - Protection]),"")</f>
        <v>8200.7432432432433</v>
      </c>
      <c r="H149" s="13">
        <f>IFERROR(_xlfn.XLOOKUP(severity_ej2[[#This Row],[ADM3_PCODE]],sev_pin_gbv[ADM3_PCODE],sev_pin_gbv[TOTAL PiN - GBV]),"")</f>
        <v>4650.5315038688486</v>
      </c>
      <c r="I149" s="14">
        <f>IFERROR(_xlfn.XLOOKUP(severity_ej2[[#This Row],[ADM3_PCODE]],sev_pin_cp[ADM3_PCODE],sev_pin_cp[TOTAL PiN - CP]),"")</f>
        <v>5358.2581258088831</v>
      </c>
      <c r="J149" s="14">
        <f>IFERROR(_xlfn.XLOOKUP(severity_ej2[[#This Row],[ADM3_PCODE]],sev_pin_ma[ADM3_PCODE],sev_pin_ma[TOTAL PiN - Mine Action]),"")</f>
        <v>5822.1792787611266</v>
      </c>
      <c r="K149" s="14">
        <f>IFERROR(_xlfn.XLOOKUP(severity_ej2[[#This Row],[ADM3_PCODE]],sev_pin_hlp[ADM3_PCODE],sev_pin_hlp[TOTAL PiN - HLP]),"")</f>
        <v>4056.628441183535</v>
      </c>
      <c r="L149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49" s="41">
        <f>severity_ej2[[#This Row],[PiN - Protection]]</f>
        <v>8200.7432432432433</v>
      </c>
    </row>
    <row r="150" spans="1:13" x14ac:dyDescent="0.2">
      <c r="A150" s="31" t="s">
        <v>336</v>
      </c>
      <c r="B150" s="31" t="s">
        <v>337</v>
      </c>
      <c r="C150" s="31" t="s">
        <v>338</v>
      </c>
      <c r="D150" s="31" t="s">
        <v>337</v>
      </c>
      <c r="E150" s="31" t="s">
        <v>346</v>
      </c>
      <c r="F150" s="31" t="s">
        <v>347</v>
      </c>
      <c r="G150" s="13">
        <f>IFERROR(_xlfn.XLOOKUP(severity_ej2[[#This Row],[ADM3_PCODE]],sev_pin_pro[ADM3_PCODE],sev_pin_pro[TOTAL PiN - Protection]),"")</f>
        <v>0</v>
      </c>
      <c r="H150" s="13">
        <f>IFERROR(_xlfn.XLOOKUP(severity_ej2[[#This Row],[ADM3_PCODE]],sev_pin_gbv[ADM3_PCODE],sev_pin_gbv[TOTAL PiN - GBV]),"")</f>
        <v>0</v>
      </c>
      <c r="I150" s="14">
        <f>IFERROR(_xlfn.XLOOKUP(severity_ej2[[#This Row],[ADM3_PCODE]],sev_pin_cp[ADM3_PCODE],sev_pin_cp[TOTAL PiN - CP]),"")</f>
        <v>0</v>
      </c>
      <c r="J150" s="14">
        <f>IFERROR(_xlfn.XLOOKUP(severity_ej2[[#This Row],[ADM3_PCODE]],sev_pin_ma[ADM3_PCODE],sev_pin_ma[TOTAL PiN - Mine Action]),"")</f>
        <v>0</v>
      </c>
      <c r="K150" s="14">
        <f>IFERROR(_xlfn.XLOOKUP(severity_ej2[[#This Row],[ADM3_PCODE]],sev_pin_hlp[ADM3_PCODE],sev_pin_hlp[TOTAL PiN - HLP]),"")</f>
        <v>0</v>
      </c>
      <c r="L150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50" s="41">
        <f>severity_ej2[[#This Row],[PiN - Protection]]</f>
        <v>0</v>
      </c>
    </row>
    <row r="151" spans="1:13" x14ac:dyDescent="0.2">
      <c r="A151" s="31" t="s">
        <v>336</v>
      </c>
      <c r="B151" s="31" t="s">
        <v>337</v>
      </c>
      <c r="C151" s="31" t="s">
        <v>338</v>
      </c>
      <c r="D151" s="31" t="s">
        <v>337</v>
      </c>
      <c r="E151" s="31" t="s">
        <v>348</v>
      </c>
      <c r="F151" s="31" t="s">
        <v>349</v>
      </c>
      <c r="G151" s="13">
        <f>IFERROR(_xlfn.XLOOKUP(severity_ej2[[#This Row],[ADM3_PCODE]],sev_pin_pro[ADM3_PCODE],sev_pin_pro[TOTAL PiN - Protection]),"")</f>
        <v>5967.3658357771219</v>
      </c>
      <c r="H151" s="13">
        <f>IFERROR(_xlfn.XLOOKUP(severity_ej2[[#This Row],[ADM3_PCODE]],sev_pin_gbv[ADM3_PCODE],sev_pin_gbv[TOTAL PiN - GBV]),"")</f>
        <v>3802.7308555660011</v>
      </c>
      <c r="I151" s="14">
        <f>IFERROR(_xlfn.XLOOKUP(severity_ej2[[#This Row],[ADM3_PCODE]],sev_pin_cp[ADM3_PCODE],sev_pin_cp[TOTAL PiN - CP]),"")</f>
        <v>3200.2471732906533</v>
      </c>
      <c r="J151" s="14">
        <f>IFERROR(_xlfn.XLOOKUP(severity_ej2[[#This Row],[ADM3_PCODE]],sev_pin_ma[ADM3_PCODE],sev_pin_ma[TOTAL PiN - Mine Action]),"")</f>
        <v>4009.7563636191926</v>
      </c>
      <c r="K151" s="14">
        <f>IFERROR(_xlfn.XLOOKUP(severity_ej2[[#This Row],[ADM3_PCODE]],sev_pin_hlp[ADM3_PCODE],sev_pin_hlp[TOTAL PiN - HLP]),"")</f>
        <v>3786.8392603600619</v>
      </c>
      <c r="L151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51" s="41">
        <f>severity_ej2[[#This Row],[PiN - Protection]]</f>
        <v>5967.3658357771219</v>
      </c>
    </row>
    <row r="152" spans="1:13" x14ac:dyDescent="0.2">
      <c r="A152" s="31" t="s">
        <v>336</v>
      </c>
      <c r="B152" s="31" t="s">
        <v>337</v>
      </c>
      <c r="C152" s="31" t="s">
        <v>338</v>
      </c>
      <c r="D152" s="31" t="s">
        <v>337</v>
      </c>
      <c r="E152" s="31" t="s">
        <v>350</v>
      </c>
      <c r="F152" s="31" t="s">
        <v>351</v>
      </c>
      <c r="G152" s="13">
        <f>IFERROR(_xlfn.XLOOKUP(severity_ej2[[#This Row],[ADM3_PCODE]],sev_pin_pro[ADM3_PCODE],sev_pin_pro[TOTAL PiN - Protection]),"")</f>
        <v>0</v>
      </c>
      <c r="H152" s="13">
        <f>IFERROR(_xlfn.XLOOKUP(severity_ej2[[#This Row],[ADM3_PCODE]],sev_pin_gbv[ADM3_PCODE],sev_pin_gbv[TOTAL PiN - GBV]),"")</f>
        <v>0</v>
      </c>
      <c r="I152" s="14">
        <f>IFERROR(_xlfn.XLOOKUP(severity_ej2[[#This Row],[ADM3_PCODE]],sev_pin_cp[ADM3_PCODE],sev_pin_cp[TOTAL PiN - CP]),"")</f>
        <v>0</v>
      </c>
      <c r="J152" s="14">
        <f>IFERROR(_xlfn.XLOOKUP(severity_ej2[[#This Row],[ADM3_PCODE]],sev_pin_ma[ADM3_PCODE],sev_pin_ma[TOTAL PiN - Mine Action]),"")</f>
        <v>0</v>
      </c>
      <c r="K152" s="14">
        <f>IFERROR(_xlfn.XLOOKUP(severity_ej2[[#This Row],[ADM3_PCODE]],sev_pin_hlp[ADM3_PCODE],sev_pin_hlp[TOTAL PiN - HLP]),"")</f>
        <v>0</v>
      </c>
      <c r="L152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52" s="41">
        <f>severity_ej2[[#This Row],[PiN - Protection]]</f>
        <v>0</v>
      </c>
    </row>
    <row r="153" spans="1:13" x14ac:dyDescent="0.2">
      <c r="A153" s="31" t="s">
        <v>336</v>
      </c>
      <c r="B153" s="31" t="s">
        <v>337</v>
      </c>
      <c r="C153" s="31" t="s">
        <v>352</v>
      </c>
      <c r="D153" s="31" t="s">
        <v>353</v>
      </c>
      <c r="E153" s="31" t="s">
        <v>354</v>
      </c>
      <c r="F153" s="31" t="s">
        <v>355</v>
      </c>
      <c r="G153" s="13">
        <f>IFERROR(_xlfn.XLOOKUP(severity_ej2[[#This Row],[ADM3_PCODE]],sev_pin_pro[ADM3_PCODE],sev_pin_pro[TOTAL PiN - Protection]),"")</f>
        <v>28083.89726027393</v>
      </c>
      <c r="H153" s="13">
        <f>IFERROR(_xlfn.XLOOKUP(severity_ej2[[#This Row],[ADM3_PCODE]],sev_pin_gbv[ADM3_PCODE],sev_pin_gbv[TOTAL PiN - GBV]),"")</f>
        <v>16611.002032902168</v>
      </c>
      <c r="I153" s="14">
        <f>IFERROR(_xlfn.XLOOKUP(severity_ej2[[#This Row],[ADM3_PCODE]],sev_pin_cp[ADM3_PCODE],sev_pin_cp[TOTAL PiN - CP]),"")</f>
        <v>16098.624383512621</v>
      </c>
      <c r="J153" s="14">
        <f>IFERROR(_xlfn.XLOOKUP(severity_ej2[[#This Row],[ADM3_PCODE]],sev_pin_ma[ADM3_PCODE],sev_pin_ma[TOTAL PiN - Mine Action]),"")</f>
        <v>19922.84468584913</v>
      </c>
      <c r="K153" s="14">
        <f>IFERROR(_xlfn.XLOOKUP(severity_ej2[[#This Row],[ADM3_PCODE]],sev_pin_hlp[ADM3_PCODE],sev_pin_hlp[TOTAL PiN - HLP]),"")</f>
        <v>15922.241915172322</v>
      </c>
      <c r="L153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53" s="41">
        <f>severity_ej2[[#This Row],[PiN - Protection]]</f>
        <v>28083.89726027393</v>
      </c>
    </row>
    <row r="154" spans="1:13" x14ac:dyDescent="0.2">
      <c r="A154" s="31" t="s">
        <v>336</v>
      </c>
      <c r="B154" s="31" t="s">
        <v>337</v>
      </c>
      <c r="C154" s="31" t="s">
        <v>352</v>
      </c>
      <c r="D154" s="31" t="s">
        <v>353</v>
      </c>
      <c r="E154" s="31" t="s">
        <v>356</v>
      </c>
      <c r="F154" s="31" t="s">
        <v>357</v>
      </c>
      <c r="G154" s="13">
        <f>IFERROR(_xlfn.XLOOKUP(severity_ej2[[#This Row],[ADM3_PCODE]],sev_pin_pro[ADM3_PCODE],sev_pin_pro[TOTAL PiN - Protection]),"")</f>
        <v>3416.7529411764704</v>
      </c>
      <c r="H154" s="13">
        <f>IFERROR(_xlfn.XLOOKUP(severity_ej2[[#This Row],[ADM3_PCODE]],sev_pin_gbv[ADM3_PCODE],sev_pin_gbv[TOTAL PiN - GBV]),"")</f>
        <v>2035.1356101336173</v>
      </c>
      <c r="I154" s="14">
        <f>IFERROR(_xlfn.XLOOKUP(severity_ej2[[#This Row],[ADM3_PCODE]],sev_pin_cp[ADM3_PCODE],sev_pin_cp[TOTAL PiN - CP]),"")</f>
        <v>1859.309342024261</v>
      </c>
      <c r="J154" s="14">
        <f>IFERROR(_xlfn.XLOOKUP(severity_ej2[[#This Row],[ADM3_PCODE]],sev_pin_ma[ADM3_PCODE],sev_pin_ma[TOTAL PiN - Mine Action]),"")</f>
        <v>2193.7616606375427</v>
      </c>
      <c r="K154" s="14">
        <f>IFERROR(_xlfn.XLOOKUP(severity_ej2[[#This Row],[ADM3_PCODE]],sev_pin_hlp[ADM3_PCODE],sev_pin_hlp[TOTAL PiN - HLP]),"")</f>
        <v>2006.2905019611751</v>
      </c>
      <c r="L154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54" s="41">
        <f>severity_ej2[[#This Row],[PiN - Protection]]</f>
        <v>3416.7529411764704</v>
      </c>
    </row>
    <row r="155" spans="1:13" x14ac:dyDescent="0.2">
      <c r="A155" s="31" t="s">
        <v>336</v>
      </c>
      <c r="B155" s="31" t="s">
        <v>337</v>
      </c>
      <c r="C155" s="31" t="s">
        <v>352</v>
      </c>
      <c r="D155" s="31" t="s">
        <v>353</v>
      </c>
      <c r="E155" s="31" t="s">
        <v>358</v>
      </c>
      <c r="F155" s="31" t="s">
        <v>359</v>
      </c>
      <c r="G155" s="13">
        <f>IFERROR(_xlfn.XLOOKUP(severity_ej2[[#This Row],[ADM3_PCODE]],sev_pin_pro[ADM3_PCODE],sev_pin_pro[TOTAL PiN - Protection]),"")</f>
        <v>0</v>
      </c>
      <c r="H155" s="13">
        <f>IFERROR(_xlfn.XLOOKUP(severity_ej2[[#This Row],[ADM3_PCODE]],sev_pin_gbv[ADM3_PCODE],sev_pin_gbv[TOTAL PiN - GBV]),"")</f>
        <v>0</v>
      </c>
      <c r="I155" s="14">
        <f>IFERROR(_xlfn.XLOOKUP(severity_ej2[[#This Row],[ADM3_PCODE]],sev_pin_cp[ADM3_PCODE],sev_pin_cp[TOTAL PiN - CP]),"")</f>
        <v>0</v>
      </c>
      <c r="J155" s="14">
        <f>IFERROR(_xlfn.XLOOKUP(severity_ej2[[#This Row],[ADM3_PCODE]],sev_pin_ma[ADM3_PCODE],sev_pin_ma[TOTAL PiN - Mine Action]),"")</f>
        <v>0</v>
      </c>
      <c r="K155" s="14">
        <f>IFERROR(_xlfn.XLOOKUP(severity_ej2[[#This Row],[ADM3_PCODE]],sev_pin_hlp[ADM3_PCODE],sev_pin_hlp[TOTAL PiN - HLP]),"")</f>
        <v>0</v>
      </c>
      <c r="L155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55" s="41">
        <f>severity_ej2[[#This Row],[PiN - Protection]]</f>
        <v>0</v>
      </c>
    </row>
    <row r="156" spans="1:13" x14ac:dyDescent="0.2">
      <c r="A156" s="31" t="s">
        <v>336</v>
      </c>
      <c r="B156" s="31" t="s">
        <v>337</v>
      </c>
      <c r="C156" s="31" t="s">
        <v>352</v>
      </c>
      <c r="D156" s="31" t="s">
        <v>353</v>
      </c>
      <c r="E156" s="31" t="s">
        <v>360</v>
      </c>
      <c r="F156" s="31" t="s">
        <v>361</v>
      </c>
      <c r="G156" s="13">
        <f>IFERROR(_xlfn.XLOOKUP(severity_ej2[[#This Row],[ADM3_PCODE]],sev_pin_pro[ADM3_PCODE],sev_pin_pro[TOTAL PiN - Protection]),"")</f>
        <v>2361.7600000000002</v>
      </c>
      <c r="H156" s="13">
        <f>IFERROR(_xlfn.XLOOKUP(severity_ej2[[#This Row],[ADM3_PCODE]],sev_pin_gbv[ADM3_PCODE],sev_pin_gbv[TOTAL PiN - GBV]),"")</f>
        <v>1367.3189613912634</v>
      </c>
      <c r="I156" s="14">
        <f>IFERROR(_xlfn.XLOOKUP(severity_ej2[[#This Row],[ADM3_PCODE]],sev_pin_cp[ADM3_PCODE],sev_pin_cp[TOTAL PiN - CP]),"")</f>
        <v>1391.9088221459876</v>
      </c>
      <c r="J156" s="14">
        <f>IFERROR(_xlfn.XLOOKUP(severity_ej2[[#This Row],[ADM3_PCODE]],sev_pin_ma[ADM3_PCODE],sev_pin_ma[TOTAL PiN - Mine Action]),"")</f>
        <v>1767.6552888219082</v>
      </c>
      <c r="K156" s="14">
        <f>IFERROR(_xlfn.XLOOKUP(severity_ej2[[#This Row],[ADM3_PCODE]],sev_pin_hlp[ADM3_PCODE],sev_pin_hlp[TOTAL PiN - HLP]),"")</f>
        <v>1326.8572716492497</v>
      </c>
      <c r="L156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56" s="41">
        <f>severity_ej2[[#This Row],[PiN - Protection]]</f>
        <v>2361.7600000000002</v>
      </c>
    </row>
    <row r="157" spans="1:13" x14ac:dyDescent="0.2">
      <c r="A157" s="31" t="s">
        <v>336</v>
      </c>
      <c r="B157" s="31" t="s">
        <v>337</v>
      </c>
      <c r="C157" s="31" t="s">
        <v>352</v>
      </c>
      <c r="D157" s="31" t="s">
        <v>353</v>
      </c>
      <c r="E157" s="31" t="s">
        <v>362</v>
      </c>
      <c r="F157" s="31" t="s">
        <v>363</v>
      </c>
      <c r="G157" s="13">
        <f>IFERROR(_xlfn.XLOOKUP(severity_ej2[[#This Row],[ADM3_PCODE]],sev_pin_pro[ADM3_PCODE],sev_pin_pro[TOTAL PiN - Protection]),"")</f>
        <v>0</v>
      </c>
      <c r="H157" s="13">
        <f>IFERROR(_xlfn.XLOOKUP(severity_ej2[[#This Row],[ADM3_PCODE]],sev_pin_gbv[ADM3_PCODE],sev_pin_gbv[TOTAL PiN - GBV]),"")</f>
        <v>0</v>
      </c>
      <c r="I157" s="14">
        <f>IFERROR(_xlfn.XLOOKUP(severity_ej2[[#This Row],[ADM3_PCODE]],sev_pin_cp[ADM3_PCODE],sev_pin_cp[TOTAL PiN - CP]),"")</f>
        <v>0</v>
      </c>
      <c r="J157" s="14">
        <f>IFERROR(_xlfn.XLOOKUP(severity_ej2[[#This Row],[ADM3_PCODE]],sev_pin_ma[ADM3_PCODE],sev_pin_ma[TOTAL PiN - Mine Action]),"")</f>
        <v>0</v>
      </c>
      <c r="K157" s="14">
        <f>IFERROR(_xlfn.XLOOKUP(severity_ej2[[#This Row],[ADM3_PCODE]],sev_pin_hlp[ADM3_PCODE],sev_pin_hlp[TOTAL PiN - HLP]),"")</f>
        <v>0</v>
      </c>
      <c r="L157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57" s="41">
        <f>severity_ej2[[#This Row],[PiN - Protection]]</f>
        <v>0</v>
      </c>
    </row>
    <row r="158" spans="1:13" x14ac:dyDescent="0.2">
      <c r="A158" s="31" t="s">
        <v>336</v>
      </c>
      <c r="B158" s="31" t="s">
        <v>337</v>
      </c>
      <c r="C158" s="31" t="s">
        <v>352</v>
      </c>
      <c r="D158" s="31" t="s">
        <v>353</v>
      </c>
      <c r="E158" s="31" t="s">
        <v>364</v>
      </c>
      <c r="F158" s="31" t="s">
        <v>365</v>
      </c>
      <c r="G158" s="13">
        <f>IFERROR(_xlfn.XLOOKUP(severity_ej2[[#This Row],[ADM3_PCODE]],sev_pin_pro[ADM3_PCODE],sev_pin_pro[TOTAL PiN - Protection]),"")</f>
        <v>13873.656716417911</v>
      </c>
      <c r="H158" s="13">
        <f>IFERROR(_xlfn.XLOOKUP(severity_ej2[[#This Row],[ADM3_PCODE]],sev_pin_gbv[ADM3_PCODE],sev_pin_gbv[TOTAL PiN - GBV]),"")</f>
        <v>8288.4715964580573</v>
      </c>
      <c r="I158" s="14">
        <f>IFERROR(_xlfn.XLOOKUP(severity_ej2[[#This Row],[ADM3_PCODE]],sev_pin_cp[ADM3_PCODE],sev_pin_cp[TOTAL PiN - CP]),"")</f>
        <v>8503.6024217702798</v>
      </c>
      <c r="J158" s="14">
        <f>IFERROR(_xlfn.XLOOKUP(severity_ej2[[#This Row],[ADM3_PCODE]],sev_pin_ma[ADM3_PCODE],sev_pin_ma[TOTAL PiN - Mine Action]),"")</f>
        <v>9289.1259175032901</v>
      </c>
      <c r="K158" s="14">
        <f>IFERROR(_xlfn.XLOOKUP(severity_ej2[[#This Row],[ADM3_PCODE]],sev_pin_hlp[ADM3_PCODE],sev_pin_hlp[TOTAL PiN - HLP]),"")</f>
        <v>7137.7003405570722</v>
      </c>
      <c r="L158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58" s="41">
        <f>severity_ej2[[#This Row],[PiN - Protection]]</f>
        <v>13873.656716417911</v>
      </c>
    </row>
    <row r="159" spans="1:13" x14ac:dyDescent="0.2">
      <c r="A159" s="31" t="s">
        <v>336</v>
      </c>
      <c r="B159" s="31" t="s">
        <v>337</v>
      </c>
      <c r="C159" s="31" t="s">
        <v>366</v>
      </c>
      <c r="D159" s="31" t="s">
        <v>367</v>
      </c>
      <c r="E159" s="31" t="s">
        <v>368</v>
      </c>
      <c r="F159" s="31" t="s">
        <v>367</v>
      </c>
      <c r="G159" s="13">
        <f>IFERROR(_xlfn.XLOOKUP(severity_ej2[[#This Row],[ADM3_PCODE]],sev_pin_pro[ADM3_PCODE],sev_pin_pro[TOTAL PiN - Protection]),"")</f>
        <v>0</v>
      </c>
      <c r="H159" s="13">
        <f>IFERROR(_xlfn.XLOOKUP(severity_ej2[[#This Row],[ADM3_PCODE]],sev_pin_gbv[ADM3_PCODE],sev_pin_gbv[TOTAL PiN - GBV]),"")</f>
        <v>0</v>
      </c>
      <c r="I159" s="14">
        <f>IFERROR(_xlfn.XLOOKUP(severity_ej2[[#This Row],[ADM3_PCODE]],sev_pin_cp[ADM3_PCODE],sev_pin_cp[TOTAL PiN - CP]),"")</f>
        <v>0</v>
      </c>
      <c r="J159" s="14">
        <f>IFERROR(_xlfn.XLOOKUP(severity_ej2[[#This Row],[ADM3_PCODE]],sev_pin_ma[ADM3_PCODE],sev_pin_ma[TOTAL PiN - Mine Action]),"")</f>
        <v>0</v>
      </c>
      <c r="K159" s="14">
        <f>IFERROR(_xlfn.XLOOKUP(severity_ej2[[#This Row],[ADM3_PCODE]],sev_pin_hlp[ADM3_PCODE],sev_pin_hlp[TOTAL PiN - HLP]),"")</f>
        <v>0</v>
      </c>
      <c r="L159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59" s="41">
        <f>severity_ej2[[#This Row],[PiN - Protection]]</f>
        <v>0</v>
      </c>
    </row>
    <row r="160" spans="1:13" x14ac:dyDescent="0.2">
      <c r="A160" s="31" t="s">
        <v>336</v>
      </c>
      <c r="B160" s="31" t="s">
        <v>337</v>
      </c>
      <c r="C160" s="31" t="s">
        <v>366</v>
      </c>
      <c r="D160" s="31" t="s">
        <v>367</v>
      </c>
      <c r="E160" s="31" t="s">
        <v>369</v>
      </c>
      <c r="F160" s="31" t="s">
        <v>370</v>
      </c>
      <c r="G160" s="13">
        <f>IFERROR(_xlfn.XLOOKUP(severity_ej2[[#This Row],[ADM3_PCODE]],sev_pin_pro[ADM3_PCODE],sev_pin_pro[TOTAL PiN - Protection]),"")</f>
        <v>157994.86805555562</v>
      </c>
      <c r="H160" s="13">
        <f>IFERROR(_xlfn.XLOOKUP(severity_ej2[[#This Row],[ADM3_PCODE]],sev_pin_gbv[ADM3_PCODE],sev_pin_gbv[TOTAL PiN - GBV]),"")</f>
        <v>92930.035032820655</v>
      </c>
      <c r="I160" s="14">
        <f>IFERROR(_xlfn.XLOOKUP(severity_ej2[[#This Row],[ADM3_PCODE]],sev_pin_cp[ADM3_PCODE],sev_pin_cp[TOTAL PiN - CP]),"")</f>
        <v>81903.03078118652</v>
      </c>
      <c r="J160" s="14">
        <f>IFERROR(_xlfn.XLOOKUP(severity_ej2[[#This Row],[ADM3_PCODE]],sev_pin_ma[ADM3_PCODE],sev_pin_ma[TOTAL PiN - Mine Action]),"")</f>
        <v>111661.78809870163</v>
      </c>
      <c r="K160" s="14">
        <f>IFERROR(_xlfn.XLOOKUP(severity_ej2[[#This Row],[ADM3_PCODE]],sev_pin_hlp[ADM3_PCODE],sev_pin_hlp[TOTAL PiN - HLP]),"")</f>
        <v>106866.99613907486</v>
      </c>
      <c r="L160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60" s="41">
        <f>severity_ej2[[#This Row],[PiN - Protection]]</f>
        <v>157994.86805555562</v>
      </c>
    </row>
    <row r="161" spans="1:13" x14ac:dyDescent="0.2">
      <c r="A161" s="31" t="s">
        <v>336</v>
      </c>
      <c r="B161" s="31" t="s">
        <v>337</v>
      </c>
      <c r="C161" s="31" t="s">
        <v>366</v>
      </c>
      <c r="D161" s="31" t="s">
        <v>367</v>
      </c>
      <c r="E161" s="31" t="s">
        <v>371</v>
      </c>
      <c r="F161" s="31" t="s">
        <v>372</v>
      </c>
      <c r="G161" s="13">
        <f>IFERROR(_xlfn.XLOOKUP(severity_ej2[[#This Row],[ADM3_PCODE]],sev_pin_pro[ADM3_PCODE],sev_pin_pro[TOTAL PiN - Protection]),"")</f>
        <v>0</v>
      </c>
      <c r="H161" s="13">
        <f>IFERROR(_xlfn.XLOOKUP(severity_ej2[[#This Row],[ADM3_PCODE]],sev_pin_gbv[ADM3_PCODE],sev_pin_gbv[TOTAL PiN - GBV]),"")</f>
        <v>0</v>
      </c>
      <c r="I161" s="14">
        <f>IFERROR(_xlfn.XLOOKUP(severity_ej2[[#This Row],[ADM3_PCODE]],sev_pin_cp[ADM3_PCODE],sev_pin_cp[TOTAL PiN - CP]),"")</f>
        <v>0</v>
      </c>
      <c r="J161" s="14">
        <f>IFERROR(_xlfn.XLOOKUP(severity_ej2[[#This Row],[ADM3_PCODE]],sev_pin_ma[ADM3_PCODE],sev_pin_ma[TOTAL PiN - Mine Action]),"")</f>
        <v>0</v>
      </c>
      <c r="K161" s="14">
        <f>IFERROR(_xlfn.XLOOKUP(severity_ej2[[#This Row],[ADM3_PCODE]],sev_pin_hlp[ADM3_PCODE],sev_pin_hlp[TOTAL PiN - HLP]),"")</f>
        <v>0</v>
      </c>
      <c r="L161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61" s="41">
        <f>severity_ej2[[#This Row],[PiN - Protection]]</f>
        <v>0</v>
      </c>
    </row>
    <row r="162" spans="1:13" x14ac:dyDescent="0.2">
      <c r="A162" s="31" t="s">
        <v>336</v>
      </c>
      <c r="B162" s="31" t="s">
        <v>337</v>
      </c>
      <c r="C162" s="31" t="s">
        <v>366</v>
      </c>
      <c r="D162" s="31" t="s">
        <v>367</v>
      </c>
      <c r="E162" s="31" t="s">
        <v>373</v>
      </c>
      <c r="F162" s="31" t="s">
        <v>374</v>
      </c>
      <c r="G162" s="13">
        <f>IFERROR(_xlfn.XLOOKUP(severity_ej2[[#This Row],[ADM3_PCODE]],sev_pin_pro[ADM3_PCODE],sev_pin_pro[TOTAL PiN - Protection]),"")</f>
        <v>2067.0588235294117</v>
      </c>
      <c r="H162" s="13">
        <f>IFERROR(_xlfn.XLOOKUP(severity_ej2[[#This Row],[ADM3_PCODE]],sev_pin_gbv[ADM3_PCODE],sev_pin_gbv[TOTAL PiN - GBV]),"")</f>
        <v>1212.730641747534</v>
      </c>
      <c r="I162" s="14">
        <f>IFERROR(_xlfn.XLOOKUP(severity_ej2[[#This Row],[ADM3_PCODE]],sev_pin_cp[ADM3_PCODE],sev_pin_cp[TOTAL PiN - CP]),"")</f>
        <v>1080.7376520687887</v>
      </c>
      <c r="J162" s="14">
        <f>IFERROR(_xlfn.XLOOKUP(severity_ej2[[#This Row],[ADM3_PCODE]],sev_pin_ma[ADM3_PCODE],sev_pin_ma[TOTAL PiN - Mine Action]),"")</f>
        <v>1080.7376520687887</v>
      </c>
      <c r="K162" s="14">
        <f>IFERROR(_xlfn.XLOOKUP(severity_ej2[[#This Row],[ADM3_PCODE]],sev_pin_hlp[ADM3_PCODE],sev_pin_hlp[TOTAL PiN - HLP]),"")</f>
        <v>1193.027053813564</v>
      </c>
      <c r="L162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62" s="41">
        <f>severity_ej2[[#This Row],[PiN - Protection]]</f>
        <v>2067.0588235294117</v>
      </c>
    </row>
    <row r="163" spans="1:13" x14ac:dyDescent="0.2">
      <c r="A163" s="31" t="s">
        <v>336</v>
      </c>
      <c r="B163" s="31" t="s">
        <v>337</v>
      </c>
      <c r="C163" s="31" t="s">
        <v>366</v>
      </c>
      <c r="D163" s="31" t="s">
        <v>367</v>
      </c>
      <c r="E163" s="31" t="s">
        <v>375</v>
      </c>
      <c r="F163" s="31" t="s">
        <v>376</v>
      </c>
      <c r="G163" s="13">
        <f>IFERROR(_xlfn.XLOOKUP(severity_ej2[[#This Row],[ADM3_PCODE]],sev_pin_pro[ADM3_PCODE],sev_pin_pro[TOTAL PiN - Protection]),"")</f>
        <v>775.80769230769238</v>
      </c>
      <c r="H163" s="13">
        <f>IFERROR(_xlfn.XLOOKUP(severity_ej2[[#This Row],[ADM3_PCODE]],sev_pin_gbv[ADM3_PCODE],sev_pin_gbv[TOTAL PiN - GBV]),"")</f>
        <v>460.53992521514147</v>
      </c>
      <c r="I163" s="14">
        <f>IFERROR(_xlfn.XLOOKUP(severity_ej2[[#This Row],[ADM3_PCODE]],sev_pin_cp[ADM3_PCODE],sev_pin_cp[TOTAL PiN - CP]),"")</f>
        <v>443.8510044230506</v>
      </c>
      <c r="J163" s="14">
        <f>IFERROR(_xlfn.XLOOKUP(severity_ej2[[#This Row],[ADM3_PCODE]],sev_pin_ma[ADM3_PCODE],sev_pin_ma[TOTAL PiN - Mine Action]),"")</f>
        <v>443.8510044230506</v>
      </c>
      <c r="K163" s="14">
        <f>IFERROR(_xlfn.XLOOKUP(severity_ej2[[#This Row],[ADM3_PCODE]],sev_pin_hlp[ADM3_PCODE],sev_pin_hlp[TOTAL PiN - HLP]),"")</f>
        <v>409.53745711541097</v>
      </c>
      <c r="L163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63" s="41">
        <f>severity_ej2[[#This Row],[PiN - Protection]]</f>
        <v>775.80769230769238</v>
      </c>
    </row>
    <row r="164" spans="1:13" x14ac:dyDescent="0.2">
      <c r="A164" s="31" t="s">
        <v>336</v>
      </c>
      <c r="B164" s="31" t="s">
        <v>337</v>
      </c>
      <c r="C164" s="31" t="s">
        <v>366</v>
      </c>
      <c r="D164" s="31" t="s">
        <v>367</v>
      </c>
      <c r="E164" s="31" t="s">
        <v>377</v>
      </c>
      <c r="F164" s="31" t="s">
        <v>378</v>
      </c>
      <c r="G164" s="13">
        <f>IFERROR(_xlfn.XLOOKUP(severity_ej2[[#This Row],[ADM3_PCODE]],sev_pin_pro[ADM3_PCODE],sev_pin_pro[TOTAL PiN - Protection]),"")</f>
        <v>0</v>
      </c>
      <c r="H164" s="13">
        <f>IFERROR(_xlfn.XLOOKUP(severity_ej2[[#This Row],[ADM3_PCODE]],sev_pin_gbv[ADM3_PCODE],sev_pin_gbv[TOTAL PiN - GBV]),"")</f>
        <v>0</v>
      </c>
      <c r="I164" s="14">
        <f>IFERROR(_xlfn.XLOOKUP(severity_ej2[[#This Row],[ADM3_PCODE]],sev_pin_cp[ADM3_PCODE],sev_pin_cp[TOTAL PiN - CP]),"")</f>
        <v>0</v>
      </c>
      <c r="J164" s="14">
        <f>IFERROR(_xlfn.XLOOKUP(severity_ej2[[#This Row],[ADM3_PCODE]],sev_pin_ma[ADM3_PCODE],sev_pin_ma[TOTAL PiN - Mine Action]),"")</f>
        <v>0</v>
      </c>
      <c r="K164" s="14">
        <f>IFERROR(_xlfn.XLOOKUP(severity_ej2[[#This Row],[ADM3_PCODE]],sev_pin_hlp[ADM3_PCODE],sev_pin_hlp[TOTAL PiN - HLP]),"")</f>
        <v>0</v>
      </c>
      <c r="L164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64" s="41">
        <f>severity_ej2[[#This Row],[PiN - Protection]]</f>
        <v>0</v>
      </c>
    </row>
    <row r="165" spans="1:13" x14ac:dyDescent="0.2">
      <c r="A165" s="31" t="s">
        <v>336</v>
      </c>
      <c r="B165" s="31" t="s">
        <v>337</v>
      </c>
      <c r="C165" s="31" t="s">
        <v>379</v>
      </c>
      <c r="D165" s="31" t="s">
        <v>380</v>
      </c>
      <c r="E165" s="31" t="s">
        <v>381</v>
      </c>
      <c r="F165" s="31" t="s">
        <v>380</v>
      </c>
      <c r="G165" s="13">
        <f>IFERROR(_xlfn.XLOOKUP(severity_ej2[[#This Row],[ADM3_PCODE]],sev_pin_pro[ADM3_PCODE],sev_pin_pro[TOTAL PiN - Protection]),"")</f>
        <v>0</v>
      </c>
      <c r="H165" s="13">
        <f>IFERROR(_xlfn.XLOOKUP(severity_ej2[[#This Row],[ADM3_PCODE]],sev_pin_gbv[ADM3_PCODE],sev_pin_gbv[TOTAL PiN - GBV]),"")</f>
        <v>0</v>
      </c>
      <c r="I165" s="14">
        <f>IFERROR(_xlfn.XLOOKUP(severity_ej2[[#This Row],[ADM3_PCODE]],sev_pin_cp[ADM3_PCODE],sev_pin_cp[TOTAL PiN - CP]),"")</f>
        <v>0</v>
      </c>
      <c r="J165" s="14">
        <f>IFERROR(_xlfn.XLOOKUP(severity_ej2[[#This Row],[ADM3_PCODE]],sev_pin_ma[ADM3_PCODE],sev_pin_ma[TOTAL PiN - Mine Action]),"")</f>
        <v>0</v>
      </c>
      <c r="K165" s="14">
        <f>IFERROR(_xlfn.XLOOKUP(severity_ej2[[#This Row],[ADM3_PCODE]],sev_pin_hlp[ADM3_PCODE],sev_pin_hlp[TOTAL PiN - HLP]),"")</f>
        <v>0</v>
      </c>
      <c r="L165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65" s="41">
        <f>severity_ej2[[#This Row],[PiN - Protection]]</f>
        <v>0</v>
      </c>
    </row>
    <row r="166" spans="1:13" x14ac:dyDescent="0.2">
      <c r="A166" s="31" t="s">
        <v>336</v>
      </c>
      <c r="B166" s="31" t="s">
        <v>337</v>
      </c>
      <c r="C166" s="31" t="s">
        <v>379</v>
      </c>
      <c r="D166" s="31" t="s">
        <v>380</v>
      </c>
      <c r="E166" s="31" t="s">
        <v>382</v>
      </c>
      <c r="F166" s="31" t="s">
        <v>383</v>
      </c>
      <c r="G166" s="13">
        <f>IFERROR(_xlfn.XLOOKUP(severity_ej2[[#This Row],[ADM3_PCODE]],sev_pin_pro[ADM3_PCODE],sev_pin_pro[TOTAL PiN - Protection]),"")</f>
        <v>0</v>
      </c>
      <c r="H166" s="13">
        <f>IFERROR(_xlfn.XLOOKUP(severity_ej2[[#This Row],[ADM3_PCODE]],sev_pin_gbv[ADM3_PCODE],sev_pin_gbv[TOTAL PiN - GBV]),"")</f>
        <v>0</v>
      </c>
      <c r="I166" s="14">
        <f>IFERROR(_xlfn.XLOOKUP(severity_ej2[[#This Row],[ADM3_PCODE]],sev_pin_cp[ADM3_PCODE],sev_pin_cp[TOTAL PiN - CP]),"")</f>
        <v>0</v>
      </c>
      <c r="J166" s="14">
        <f>IFERROR(_xlfn.XLOOKUP(severity_ej2[[#This Row],[ADM3_PCODE]],sev_pin_ma[ADM3_PCODE],sev_pin_ma[TOTAL PiN - Mine Action]),"")</f>
        <v>0</v>
      </c>
      <c r="K166" s="14">
        <f>IFERROR(_xlfn.XLOOKUP(severity_ej2[[#This Row],[ADM3_PCODE]],sev_pin_hlp[ADM3_PCODE],sev_pin_hlp[TOTAL PiN - HLP]),"")</f>
        <v>0</v>
      </c>
      <c r="L166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66" s="41">
        <f>severity_ej2[[#This Row],[PiN - Protection]]</f>
        <v>0</v>
      </c>
    </row>
    <row r="167" spans="1:13" x14ac:dyDescent="0.2">
      <c r="A167" s="31" t="s">
        <v>336</v>
      </c>
      <c r="B167" s="31" t="s">
        <v>337</v>
      </c>
      <c r="C167" s="31" t="s">
        <v>379</v>
      </c>
      <c r="D167" s="31" t="s">
        <v>380</v>
      </c>
      <c r="E167" s="31" t="s">
        <v>384</v>
      </c>
      <c r="F167" s="31" t="s">
        <v>385</v>
      </c>
      <c r="G167" s="13">
        <f>IFERROR(_xlfn.XLOOKUP(severity_ej2[[#This Row],[ADM3_PCODE]],sev_pin_pro[ADM3_PCODE],sev_pin_pro[TOTAL PiN - Protection]),"")</f>
        <v>0</v>
      </c>
      <c r="H167" s="13">
        <f>IFERROR(_xlfn.XLOOKUP(severity_ej2[[#This Row],[ADM3_PCODE]],sev_pin_gbv[ADM3_PCODE],sev_pin_gbv[TOTAL PiN - GBV]),"")</f>
        <v>0</v>
      </c>
      <c r="I167" s="14">
        <f>IFERROR(_xlfn.XLOOKUP(severity_ej2[[#This Row],[ADM3_PCODE]],sev_pin_cp[ADM3_PCODE],sev_pin_cp[TOTAL PiN - CP]),"")</f>
        <v>0</v>
      </c>
      <c r="J167" s="14">
        <f>IFERROR(_xlfn.XLOOKUP(severity_ej2[[#This Row],[ADM3_PCODE]],sev_pin_ma[ADM3_PCODE],sev_pin_ma[TOTAL PiN - Mine Action]),"")</f>
        <v>0</v>
      </c>
      <c r="K167" s="14">
        <f>IFERROR(_xlfn.XLOOKUP(severity_ej2[[#This Row],[ADM3_PCODE]],sev_pin_hlp[ADM3_PCODE],sev_pin_hlp[TOTAL PiN - HLP]),"")</f>
        <v>0</v>
      </c>
      <c r="L167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67" s="41">
        <f>severity_ej2[[#This Row],[PiN - Protection]]</f>
        <v>0</v>
      </c>
    </row>
    <row r="168" spans="1:13" x14ac:dyDescent="0.2">
      <c r="A168" s="31" t="s">
        <v>336</v>
      </c>
      <c r="B168" s="31" t="s">
        <v>337</v>
      </c>
      <c r="C168" s="31" t="s">
        <v>379</v>
      </c>
      <c r="D168" s="31" t="s">
        <v>380</v>
      </c>
      <c r="E168" s="31" t="s">
        <v>386</v>
      </c>
      <c r="F168" s="31" t="s">
        <v>387</v>
      </c>
      <c r="G168" s="13">
        <f>IFERROR(_xlfn.XLOOKUP(severity_ej2[[#This Row],[ADM3_PCODE]],sev_pin_pro[ADM3_PCODE],sev_pin_pro[TOTAL PiN - Protection]),"")</f>
        <v>0</v>
      </c>
      <c r="H168" s="13">
        <f>IFERROR(_xlfn.XLOOKUP(severity_ej2[[#This Row],[ADM3_PCODE]],sev_pin_gbv[ADM3_PCODE],sev_pin_gbv[TOTAL PiN - GBV]),"")</f>
        <v>0</v>
      </c>
      <c r="I168" s="14">
        <f>IFERROR(_xlfn.XLOOKUP(severity_ej2[[#This Row],[ADM3_PCODE]],sev_pin_cp[ADM3_PCODE],sev_pin_cp[TOTAL PiN - CP]),"")</f>
        <v>0</v>
      </c>
      <c r="J168" s="14">
        <f>IFERROR(_xlfn.XLOOKUP(severity_ej2[[#This Row],[ADM3_PCODE]],sev_pin_ma[ADM3_PCODE],sev_pin_ma[TOTAL PiN - Mine Action]),"")</f>
        <v>0</v>
      </c>
      <c r="K168" s="14">
        <f>IFERROR(_xlfn.XLOOKUP(severity_ej2[[#This Row],[ADM3_PCODE]],sev_pin_hlp[ADM3_PCODE],sev_pin_hlp[TOTAL PiN - HLP]),"")</f>
        <v>0</v>
      </c>
      <c r="L168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68" s="41">
        <f>severity_ej2[[#This Row],[PiN - Protection]]</f>
        <v>0</v>
      </c>
    </row>
    <row r="169" spans="1:13" x14ac:dyDescent="0.2">
      <c r="A169" s="31" t="s">
        <v>336</v>
      </c>
      <c r="B169" s="31" t="s">
        <v>337</v>
      </c>
      <c r="C169" s="31" t="s">
        <v>388</v>
      </c>
      <c r="D169" s="31" t="s">
        <v>389</v>
      </c>
      <c r="E169" s="31" t="s">
        <v>390</v>
      </c>
      <c r="F169" s="31" t="s">
        <v>389</v>
      </c>
      <c r="G169" s="13">
        <f>IFERROR(_xlfn.XLOOKUP(severity_ej2[[#This Row],[ADM3_PCODE]],sev_pin_pro[ADM3_PCODE],sev_pin_pro[TOTAL PiN - Protection]),"")</f>
        <v>17901.916666666661</v>
      </c>
      <c r="H169" s="13">
        <f>IFERROR(_xlfn.XLOOKUP(severity_ej2[[#This Row],[ADM3_PCODE]],sev_pin_gbv[ADM3_PCODE],sev_pin_gbv[TOTAL PiN - GBV]),"")</f>
        <v>10734.578560066559</v>
      </c>
      <c r="I169" s="14">
        <f>IFERROR(_xlfn.XLOOKUP(severity_ej2[[#This Row],[ADM3_PCODE]],sev_pin_cp[ADM3_PCODE],sev_pin_cp[TOTAL PiN - CP]),"")</f>
        <v>10586.446154719732</v>
      </c>
      <c r="J169" s="14">
        <f>IFERROR(_xlfn.XLOOKUP(severity_ej2[[#This Row],[ADM3_PCODE]],sev_pin_ma[ADM3_PCODE],sev_pin_ma[TOTAL PiN - Mine Action]),"")</f>
        <v>11098.628245677626</v>
      </c>
      <c r="K169" s="14">
        <f>IFERROR(_xlfn.XLOOKUP(severity_ej2[[#This Row],[ADM3_PCODE]],sev_pin_hlp[ADM3_PCODE],sev_pin_hlp[TOTAL PiN - HLP]),"")</f>
        <v>9573.7384115826026</v>
      </c>
      <c r="L169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69" s="41">
        <f>severity_ej2[[#This Row],[PiN - Protection]]</f>
        <v>17901.916666666661</v>
      </c>
    </row>
    <row r="170" spans="1:13" x14ac:dyDescent="0.2">
      <c r="A170" s="31" t="s">
        <v>336</v>
      </c>
      <c r="B170" s="31" t="s">
        <v>337</v>
      </c>
      <c r="C170" s="31" t="s">
        <v>388</v>
      </c>
      <c r="D170" s="31" t="s">
        <v>389</v>
      </c>
      <c r="E170" s="31" t="s">
        <v>391</v>
      </c>
      <c r="F170" s="31" t="s">
        <v>392</v>
      </c>
      <c r="G170" s="13">
        <f>IFERROR(_xlfn.XLOOKUP(severity_ej2[[#This Row],[ADM3_PCODE]],sev_pin_pro[ADM3_PCODE],sev_pin_pro[TOTAL PiN - Protection]),"")</f>
        <v>1468</v>
      </c>
      <c r="H170" s="13">
        <f>IFERROR(_xlfn.XLOOKUP(severity_ej2[[#This Row],[ADM3_PCODE]],sev_pin_gbv[ADM3_PCODE],sev_pin_gbv[TOTAL PiN - GBV]),"")</f>
        <v>903.85004906771337</v>
      </c>
      <c r="I170" s="14">
        <f>IFERROR(_xlfn.XLOOKUP(severity_ej2[[#This Row],[ADM3_PCODE]],sev_pin_cp[ADM3_PCODE],sev_pin_cp[TOTAL PiN - CP]),"")</f>
        <v>952.19912768509425</v>
      </c>
      <c r="J170" s="14">
        <f>IFERROR(_xlfn.XLOOKUP(severity_ej2[[#This Row],[ADM3_PCODE]],sev_pin_ma[ADM3_PCODE],sev_pin_ma[TOTAL PiN - Mine Action]),"")</f>
        <v>1046.076054955839</v>
      </c>
      <c r="K170" s="14">
        <f>IFERROR(_xlfn.XLOOKUP(severity_ej2[[#This Row],[ADM3_PCODE]],sev_pin_hlp[ADM3_PCODE],sev_pin_hlp[TOTAL PiN - HLP]),"")</f>
        <v>729.06784974375739</v>
      </c>
      <c r="L170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70" s="41">
        <f>severity_ej2[[#This Row],[PiN - Protection]]</f>
        <v>1468</v>
      </c>
    </row>
    <row r="171" spans="1:13" x14ac:dyDescent="0.2">
      <c r="A171" s="31" t="s">
        <v>336</v>
      </c>
      <c r="B171" s="31" t="s">
        <v>337</v>
      </c>
      <c r="C171" s="31" t="s">
        <v>388</v>
      </c>
      <c r="D171" s="31" t="s">
        <v>389</v>
      </c>
      <c r="E171" s="31" t="s">
        <v>393</v>
      </c>
      <c r="F171" s="31" t="s">
        <v>394</v>
      </c>
      <c r="G171" s="13">
        <f>IFERROR(_xlfn.XLOOKUP(severity_ej2[[#This Row],[ADM3_PCODE]],sev_pin_pro[ADM3_PCODE],sev_pin_pro[TOTAL PiN - Protection]),"")</f>
        <v>0</v>
      </c>
      <c r="H171" s="13">
        <f>IFERROR(_xlfn.XLOOKUP(severity_ej2[[#This Row],[ADM3_PCODE]],sev_pin_gbv[ADM3_PCODE],sev_pin_gbv[TOTAL PiN - GBV]),"")</f>
        <v>0</v>
      </c>
      <c r="I171" s="14">
        <f>IFERROR(_xlfn.XLOOKUP(severity_ej2[[#This Row],[ADM3_PCODE]],sev_pin_cp[ADM3_PCODE],sev_pin_cp[TOTAL PiN - CP]),"")</f>
        <v>0</v>
      </c>
      <c r="J171" s="14">
        <f>IFERROR(_xlfn.XLOOKUP(severity_ej2[[#This Row],[ADM3_PCODE]],sev_pin_ma[ADM3_PCODE],sev_pin_ma[TOTAL PiN - Mine Action]),"")</f>
        <v>0</v>
      </c>
      <c r="K171" s="14">
        <f>IFERROR(_xlfn.XLOOKUP(severity_ej2[[#This Row],[ADM3_PCODE]],sev_pin_hlp[ADM3_PCODE],sev_pin_hlp[TOTAL PiN - HLP]),"")</f>
        <v>0</v>
      </c>
      <c r="L171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71" s="41">
        <f>severity_ej2[[#This Row],[PiN - Protection]]</f>
        <v>0</v>
      </c>
    </row>
    <row r="172" spans="1:13" x14ac:dyDescent="0.2">
      <c r="A172" s="31" t="s">
        <v>395</v>
      </c>
      <c r="B172" s="31" t="s">
        <v>396</v>
      </c>
      <c r="C172" s="31" t="s">
        <v>397</v>
      </c>
      <c r="D172" s="31" t="s">
        <v>396</v>
      </c>
      <c r="E172" s="31" t="s">
        <v>398</v>
      </c>
      <c r="F172" s="31" t="s">
        <v>396</v>
      </c>
      <c r="G172" s="13">
        <f>IFERROR(_xlfn.XLOOKUP(severity_ej2[[#This Row],[ADM3_PCODE]],sev_pin_pro[ADM3_PCODE],sev_pin_pro[TOTAL PiN - Protection]),"")</f>
        <v>179757.53501400561</v>
      </c>
      <c r="H172" s="13">
        <f>IFERROR(_xlfn.XLOOKUP(severity_ej2[[#This Row],[ADM3_PCODE]],sev_pin_gbv[ADM3_PCODE],sev_pin_gbv[TOTAL PiN - GBV]),"")</f>
        <v>117681.53619088934</v>
      </c>
      <c r="I172" s="14">
        <f>IFERROR(_xlfn.XLOOKUP(severity_ej2[[#This Row],[ADM3_PCODE]],sev_pin_cp[ADM3_PCODE],sev_pin_cp[TOTAL PiN - CP]),"")</f>
        <v>92905.987285694588</v>
      </c>
      <c r="J172" s="14">
        <f>IFERROR(_xlfn.XLOOKUP(severity_ej2[[#This Row],[ADM3_PCODE]],sev_pin_ma[ADM3_PCODE],sev_pin_ma[TOTAL PiN - Mine Action]),"")</f>
        <v>114201.32473444034</v>
      </c>
      <c r="K172" s="14">
        <f>IFERROR(_xlfn.XLOOKUP(severity_ej2[[#This Row],[ADM3_PCODE]],sev_pin_hlp[ADM3_PCODE],sev_pin_hlp[TOTAL PiN - HLP]),"")</f>
        <v>114902.676845425</v>
      </c>
      <c r="L17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72" s="41">
        <f>severity_ej2[[#This Row],[PiN - Protection]]</f>
        <v>179757.53501400561</v>
      </c>
    </row>
    <row r="173" spans="1:13" x14ac:dyDescent="0.2">
      <c r="A173" s="31" t="s">
        <v>395</v>
      </c>
      <c r="B173" s="31" t="s">
        <v>396</v>
      </c>
      <c r="C173" s="31" t="s">
        <v>397</v>
      </c>
      <c r="D173" s="31" t="s">
        <v>396</v>
      </c>
      <c r="E173" s="31" t="s">
        <v>399</v>
      </c>
      <c r="F173" s="31" t="s">
        <v>400</v>
      </c>
      <c r="G173" s="13">
        <f>IFERROR(_xlfn.XLOOKUP(severity_ej2[[#This Row],[ADM3_PCODE]],sev_pin_pro[ADM3_PCODE],sev_pin_pro[TOTAL PiN - Protection]),"")</f>
        <v>16986.730158730159</v>
      </c>
      <c r="H173" s="13">
        <f>IFERROR(_xlfn.XLOOKUP(severity_ej2[[#This Row],[ADM3_PCODE]],sev_pin_gbv[ADM3_PCODE],sev_pin_gbv[TOTAL PiN - GBV]),"")</f>
        <v>10981.696157739187</v>
      </c>
      <c r="I173" s="14">
        <f>IFERROR(_xlfn.XLOOKUP(severity_ej2[[#This Row],[ADM3_PCODE]],sev_pin_cp[ADM3_PCODE],sev_pin_cp[TOTAL PiN - CP]),"")</f>
        <v>7294.8943878462196</v>
      </c>
      <c r="J173" s="14">
        <f>IFERROR(_xlfn.XLOOKUP(severity_ej2[[#This Row],[ADM3_PCODE]],sev_pin_ma[ADM3_PCODE],sev_pin_ma[TOTAL PiN - Mine Action]),"")</f>
        <v>9534.9074779213206</v>
      </c>
      <c r="K173" s="14">
        <f>IFERROR(_xlfn.XLOOKUP(severity_ej2[[#This Row],[ADM3_PCODE]],sev_pin_hlp[ADM3_PCODE],sev_pin_hlp[TOTAL PiN - HLP]),"")</f>
        <v>12131.380027204745</v>
      </c>
      <c r="L17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73" s="41">
        <f>severity_ej2[[#This Row],[PiN - Protection]]</f>
        <v>16986.730158730159</v>
      </c>
    </row>
    <row r="174" spans="1:13" x14ac:dyDescent="0.2">
      <c r="A174" s="31" t="s">
        <v>395</v>
      </c>
      <c r="B174" s="31" t="s">
        <v>396</v>
      </c>
      <c r="C174" s="31" t="s">
        <v>397</v>
      </c>
      <c r="D174" s="31" t="s">
        <v>396</v>
      </c>
      <c r="E174" s="31" t="s">
        <v>401</v>
      </c>
      <c r="F174" s="31" t="s">
        <v>402</v>
      </c>
      <c r="G174" s="13">
        <f>IFERROR(_xlfn.XLOOKUP(severity_ej2[[#This Row],[ADM3_PCODE]],sev_pin_pro[ADM3_PCODE],sev_pin_pro[TOTAL PiN - Protection]),"")</f>
        <v>19771.443587270976</v>
      </c>
      <c r="H174" s="13">
        <f>IFERROR(_xlfn.XLOOKUP(severity_ej2[[#This Row],[ADM3_PCODE]],sev_pin_gbv[ADM3_PCODE],sev_pin_gbv[TOTAL PiN - GBV]),"")</f>
        <v>11675.64453815442</v>
      </c>
      <c r="I174" s="14">
        <f>IFERROR(_xlfn.XLOOKUP(severity_ej2[[#This Row],[ADM3_PCODE]],sev_pin_cp[ADM3_PCODE],sev_pin_cp[TOTAL PiN - CP]),"")</f>
        <v>10879.216531799248</v>
      </c>
      <c r="J174" s="14">
        <f>IFERROR(_xlfn.XLOOKUP(severity_ej2[[#This Row],[ADM3_PCODE]],sev_pin_ma[ADM3_PCODE],sev_pin_ma[TOTAL PiN - Mine Action]),"")</f>
        <v>11526.804515596421</v>
      </c>
      <c r="K174" s="14">
        <f>IFERROR(_xlfn.XLOOKUP(severity_ej2[[#This Row],[ADM3_PCODE]],sev_pin_hlp[ADM3_PCODE],sev_pin_hlp[TOTAL PiN - HLP]),"")</f>
        <v>11059.127135428216</v>
      </c>
      <c r="L17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74" s="41">
        <f>severity_ej2[[#This Row],[PiN - Protection]]</f>
        <v>19771.443587270976</v>
      </c>
    </row>
    <row r="175" spans="1:13" x14ac:dyDescent="0.2">
      <c r="A175" s="31" t="s">
        <v>395</v>
      </c>
      <c r="B175" s="31" t="s">
        <v>396</v>
      </c>
      <c r="C175" s="31" t="s">
        <v>397</v>
      </c>
      <c r="D175" s="31" t="s">
        <v>396</v>
      </c>
      <c r="E175" s="31" t="s">
        <v>403</v>
      </c>
      <c r="F175" s="31" t="s">
        <v>404</v>
      </c>
      <c r="G175" s="13">
        <f>IFERROR(_xlfn.XLOOKUP(severity_ej2[[#This Row],[ADM3_PCODE]],sev_pin_pro[ADM3_PCODE],sev_pin_pro[TOTAL PiN - Protection]),"")</f>
        <v>32058.880000000001</v>
      </c>
      <c r="H175" s="13">
        <f>IFERROR(_xlfn.XLOOKUP(severity_ej2[[#This Row],[ADM3_PCODE]],sev_pin_gbv[ADM3_PCODE],sev_pin_gbv[TOTAL PiN - GBV]),"")</f>
        <v>17496.354263122397</v>
      </c>
      <c r="I175" s="14">
        <f>IFERROR(_xlfn.XLOOKUP(severity_ej2[[#This Row],[ADM3_PCODE]],sev_pin_cp[ADM3_PCODE],sev_pin_cp[TOTAL PiN - CP]),"")</f>
        <v>17309.290075769204</v>
      </c>
      <c r="J175" s="14">
        <f>IFERROR(_xlfn.XLOOKUP(severity_ej2[[#This Row],[ADM3_PCODE]],sev_pin_ma[ADM3_PCODE],sev_pin_ma[TOTAL PiN - Mine Action]),"")</f>
        <v>17309.290075769204</v>
      </c>
      <c r="K175" s="14">
        <f>IFERROR(_xlfn.XLOOKUP(severity_ej2[[#This Row],[ADM3_PCODE]],sev_pin_hlp[ADM3_PCODE],sev_pin_hlp[TOTAL PiN - HLP]),"")</f>
        <v>17955.477924230796</v>
      </c>
      <c r="L17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75" s="41">
        <f>severity_ej2[[#This Row],[PiN - Protection]]</f>
        <v>32058.880000000001</v>
      </c>
    </row>
    <row r="176" spans="1:13" x14ac:dyDescent="0.2">
      <c r="A176" s="31" t="s">
        <v>395</v>
      </c>
      <c r="B176" s="31" t="s">
        <v>396</v>
      </c>
      <c r="C176" s="31" t="s">
        <v>397</v>
      </c>
      <c r="D176" s="31" t="s">
        <v>396</v>
      </c>
      <c r="E176" s="31" t="s">
        <v>405</v>
      </c>
      <c r="F176" s="31" t="s">
        <v>406</v>
      </c>
      <c r="G176" s="13">
        <f>IFERROR(_xlfn.XLOOKUP(severity_ej2[[#This Row],[ADM3_PCODE]],sev_pin_pro[ADM3_PCODE],sev_pin_pro[TOTAL PiN - Protection]),"")</f>
        <v>7491.9315068493142</v>
      </c>
      <c r="H176" s="13">
        <f>IFERROR(_xlfn.XLOOKUP(severity_ej2[[#This Row],[ADM3_PCODE]],sev_pin_gbv[ADM3_PCODE],sev_pin_gbv[TOTAL PiN - GBV]),"")</f>
        <v>4580.1954478597099</v>
      </c>
      <c r="I176" s="14">
        <f>IFERROR(_xlfn.XLOOKUP(severity_ej2[[#This Row],[ADM3_PCODE]],sev_pin_cp[ADM3_PCODE],sev_pin_cp[TOTAL PiN - CP]),"")</f>
        <v>3516.2331111245098</v>
      </c>
      <c r="J176" s="14">
        <f>IFERROR(_xlfn.XLOOKUP(severity_ej2[[#This Row],[ADM3_PCODE]],sev_pin_ma[ADM3_PCODE],sev_pin_ma[TOTAL PiN - Mine Action]),"")</f>
        <v>3602.6874422045285</v>
      </c>
      <c r="K176" s="14">
        <f>IFERROR(_xlfn.XLOOKUP(severity_ej2[[#This Row],[ADM3_PCODE]],sev_pin_hlp[ADM3_PCODE],sev_pin_hlp[TOTAL PiN - HLP]),"")</f>
        <v>4763.6728701009797</v>
      </c>
      <c r="L17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76" s="41">
        <f>severity_ej2[[#This Row],[PiN - Protection]]</f>
        <v>7491.9315068493142</v>
      </c>
    </row>
    <row r="177" spans="1:13" x14ac:dyDescent="0.2">
      <c r="A177" s="31" t="s">
        <v>395</v>
      </c>
      <c r="B177" s="31" t="s">
        <v>396</v>
      </c>
      <c r="C177" s="31" t="s">
        <v>397</v>
      </c>
      <c r="D177" s="31" t="s">
        <v>396</v>
      </c>
      <c r="E177" s="31" t="s">
        <v>407</v>
      </c>
      <c r="F177" s="31" t="s">
        <v>408</v>
      </c>
      <c r="G177" s="13">
        <f>IFERROR(_xlfn.XLOOKUP(severity_ej2[[#This Row],[ADM3_PCODE]],sev_pin_pro[ADM3_PCODE],sev_pin_pro[TOTAL PiN - Protection]),"")</f>
        <v>21334.290909090909</v>
      </c>
      <c r="H177" s="13">
        <f>IFERROR(_xlfn.XLOOKUP(severity_ej2[[#This Row],[ADM3_PCODE]],sev_pin_gbv[ADM3_PCODE],sev_pin_gbv[TOTAL PiN - GBV]),"")</f>
        <v>12957.094064085835</v>
      </c>
      <c r="I177" s="14">
        <f>IFERROR(_xlfn.XLOOKUP(severity_ej2[[#This Row],[ADM3_PCODE]],sev_pin_cp[ADM3_PCODE],sev_pin_cp[TOTAL PiN - CP]),"")</f>
        <v>14199.644404169285</v>
      </c>
      <c r="J177" s="14">
        <f>IFERROR(_xlfn.XLOOKUP(severity_ej2[[#This Row],[ADM3_PCODE]],sev_pin_ma[ADM3_PCODE],sev_pin_ma[TOTAL PiN - Mine Action]),"")</f>
        <v>14231.02703752034</v>
      </c>
      <c r="K177" s="14">
        <f>IFERROR(_xlfn.XLOOKUP(severity_ej2[[#This Row],[ADM3_PCODE]],sev_pin_hlp[ADM3_PCODE],sev_pin_hlp[TOTAL PiN - HLP]),"")</f>
        <v>10312.447320090861</v>
      </c>
      <c r="L17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77" s="41">
        <f>severity_ej2[[#This Row],[PiN - Protection]]</f>
        <v>21334.290909090909</v>
      </c>
    </row>
    <row r="178" spans="1:13" x14ac:dyDescent="0.2">
      <c r="A178" s="31" t="s">
        <v>395</v>
      </c>
      <c r="B178" s="31" t="s">
        <v>396</v>
      </c>
      <c r="C178" s="31" t="s">
        <v>397</v>
      </c>
      <c r="D178" s="31" t="s">
        <v>396</v>
      </c>
      <c r="E178" s="31" t="s">
        <v>409</v>
      </c>
      <c r="F178" s="31" t="s">
        <v>410</v>
      </c>
      <c r="G178" s="13">
        <f>IFERROR(_xlfn.XLOOKUP(severity_ej2[[#This Row],[ADM3_PCODE]],sev_pin_pro[ADM3_PCODE],sev_pin_pro[TOTAL PiN - Protection]),"")</f>
        <v>32841.599999999999</v>
      </c>
      <c r="H178" s="13">
        <f>IFERROR(_xlfn.XLOOKUP(severity_ej2[[#This Row],[ADM3_PCODE]],sev_pin_gbv[ADM3_PCODE],sev_pin_gbv[TOTAL PiN - GBV]),"")</f>
        <v>20250.35540365351</v>
      </c>
      <c r="I178" s="14">
        <f>IFERROR(_xlfn.XLOOKUP(severity_ej2[[#This Row],[ADM3_PCODE]],sev_pin_cp[ADM3_PCODE],sev_pin_cp[TOTAL PiN - CP]),"")</f>
        <v>16617.128044892059</v>
      </c>
      <c r="J178" s="14">
        <f>IFERROR(_xlfn.XLOOKUP(severity_ej2[[#This Row],[ADM3_PCODE]],sev_pin_ma[ADM3_PCODE],sev_pin_ma[TOTAL PiN - Mine Action]),"")</f>
        <v>24077.425262548884</v>
      </c>
      <c r="K178" s="14">
        <f>IFERROR(_xlfn.XLOOKUP(severity_ej2[[#This Row],[ADM3_PCODE]],sev_pin_hlp[ADM3_PCODE],sev_pin_hlp[TOTAL PiN - HLP]),"")</f>
        <v>23005.467774146891</v>
      </c>
      <c r="L17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78" s="41">
        <f>severity_ej2[[#This Row],[PiN - Protection]]</f>
        <v>32841.599999999999</v>
      </c>
    </row>
    <row r="179" spans="1:13" x14ac:dyDescent="0.2">
      <c r="A179" s="31" t="s">
        <v>395</v>
      </c>
      <c r="B179" s="31" t="s">
        <v>396</v>
      </c>
      <c r="C179" s="31" t="s">
        <v>411</v>
      </c>
      <c r="D179" s="31" t="s">
        <v>412</v>
      </c>
      <c r="E179" s="31" t="s">
        <v>413</v>
      </c>
      <c r="F179" s="31" t="s">
        <v>412</v>
      </c>
      <c r="G179" s="13">
        <f>IFERROR(_xlfn.XLOOKUP(severity_ej2[[#This Row],[ADM3_PCODE]],sev_pin_pro[ADM3_PCODE],sev_pin_pro[TOTAL PiN - Protection]),"")</f>
        <v>39894.909358879857</v>
      </c>
      <c r="H179" s="13">
        <f>IFERROR(_xlfn.XLOOKUP(severity_ej2[[#This Row],[ADM3_PCODE]],sev_pin_gbv[ADM3_PCODE],sev_pin_gbv[TOTAL PiN - GBV]),"")</f>
        <v>24496.167602416503</v>
      </c>
      <c r="I179" s="14">
        <f>IFERROR(_xlfn.XLOOKUP(severity_ej2[[#This Row],[ADM3_PCODE]],sev_pin_cp[ADM3_PCODE],sev_pin_cp[TOTAL PiN - CP]),"")</f>
        <v>22011.454064580299</v>
      </c>
      <c r="J179" s="14">
        <f>IFERROR(_xlfn.XLOOKUP(severity_ej2[[#This Row],[ADM3_PCODE]],sev_pin_ma[ADM3_PCODE],sev_pin_ma[TOTAL PiN - Mine Action]),"")</f>
        <v>23842.05337633839</v>
      </c>
      <c r="K179" s="14">
        <f>IFERROR(_xlfn.XLOOKUP(severity_ej2[[#This Row],[ADM3_PCODE]],sev_pin_hlp[ADM3_PCODE],sev_pin_hlp[TOTAL PiN - HLP]),"")</f>
        <v>23219.006482554541</v>
      </c>
      <c r="L17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79" s="41">
        <f>severity_ej2[[#This Row],[PiN - Protection]]</f>
        <v>39894.909358879857</v>
      </c>
    </row>
    <row r="180" spans="1:13" x14ac:dyDescent="0.2">
      <c r="A180" s="31" t="s">
        <v>395</v>
      </c>
      <c r="B180" s="31" t="s">
        <v>396</v>
      </c>
      <c r="C180" s="31" t="s">
        <v>411</v>
      </c>
      <c r="D180" s="31" t="s">
        <v>412</v>
      </c>
      <c r="E180" s="31" t="s">
        <v>414</v>
      </c>
      <c r="F180" s="31" t="s">
        <v>415</v>
      </c>
      <c r="G180" s="13">
        <f>IFERROR(_xlfn.XLOOKUP(severity_ej2[[#This Row],[ADM3_PCODE]],sev_pin_pro[ADM3_PCODE],sev_pin_pro[TOTAL PiN - Protection]),"")</f>
        <v>18462.559999999998</v>
      </c>
      <c r="H180" s="13">
        <f>IFERROR(_xlfn.XLOOKUP(severity_ej2[[#This Row],[ADM3_PCODE]],sev_pin_gbv[ADM3_PCODE],sev_pin_gbv[TOTAL PiN - GBV]),"")</f>
        <v>11458.752038600722</v>
      </c>
      <c r="I180" s="14">
        <f>IFERROR(_xlfn.XLOOKUP(severity_ej2[[#This Row],[ADM3_PCODE]],sev_pin_cp[ADM3_PCODE],sev_pin_cp[TOTAL PiN - CP]),"")</f>
        <v>8842.9219203860048</v>
      </c>
      <c r="J180" s="14">
        <f>IFERROR(_xlfn.XLOOKUP(severity_ej2[[#This Row],[ADM3_PCODE]],sev_pin_ma[ADM3_PCODE],sev_pin_ma[TOTAL PiN - Mine Action]),"")</f>
        <v>8842.9219203860048</v>
      </c>
      <c r="K180" s="14">
        <f>IFERROR(_xlfn.XLOOKUP(severity_ej2[[#This Row],[ADM3_PCODE]],sev_pin_hlp[ADM3_PCODE],sev_pin_hlp[TOTAL PiN - HLP]),"")</f>
        <v>11465.894079613994</v>
      </c>
      <c r="L18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80" s="41">
        <f>severity_ej2[[#This Row],[PiN - Protection]]</f>
        <v>18462.559999999998</v>
      </c>
    </row>
    <row r="181" spans="1:13" x14ac:dyDescent="0.2">
      <c r="A181" s="31" t="s">
        <v>395</v>
      </c>
      <c r="B181" s="31" t="s">
        <v>396</v>
      </c>
      <c r="C181" s="31" t="s">
        <v>411</v>
      </c>
      <c r="D181" s="31" t="s">
        <v>412</v>
      </c>
      <c r="E181" s="31" t="s">
        <v>416</v>
      </c>
      <c r="F181" s="31" t="s">
        <v>417</v>
      </c>
      <c r="G181" s="13">
        <f>IFERROR(_xlfn.XLOOKUP(severity_ej2[[#This Row],[ADM3_PCODE]],sev_pin_pro[ADM3_PCODE],sev_pin_pro[TOTAL PiN - Protection]),"")</f>
        <v>7119.5278431372553</v>
      </c>
      <c r="H181" s="13">
        <f>IFERROR(_xlfn.XLOOKUP(severity_ej2[[#This Row],[ADM3_PCODE]],sev_pin_gbv[ADM3_PCODE],sev_pin_gbv[TOTAL PiN - GBV]),"")</f>
        <v>4267.7649920870663</v>
      </c>
      <c r="I181" s="14">
        <f>IFERROR(_xlfn.XLOOKUP(severity_ej2[[#This Row],[ADM3_PCODE]],sev_pin_cp[ADM3_PCODE],sev_pin_cp[TOTAL PiN - CP]),"")</f>
        <v>3601.3267642528021</v>
      </c>
      <c r="J181" s="14">
        <f>IFERROR(_xlfn.XLOOKUP(severity_ej2[[#This Row],[ADM3_PCODE]],sev_pin_ma[ADM3_PCODE],sev_pin_ma[TOTAL PiN - Mine Action]),"")</f>
        <v>4251.6659349717565</v>
      </c>
      <c r="K181" s="14">
        <f>IFERROR(_xlfn.XLOOKUP(severity_ej2[[#This Row],[ADM3_PCODE]],sev_pin_hlp[ADM3_PCODE],sev_pin_hlp[TOTAL PiN - HLP]),"")</f>
        <v>4542.4601313530293</v>
      </c>
      <c r="L18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81" s="41">
        <f>severity_ej2[[#This Row],[PiN - Protection]]</f>
        <v>7119.5278431372553</v>
      </c>
    </row>
    <row r="182" spans="1:13" x14ac:dyDescent="0.2">
      <c r="A182" s="31" t="s">
        <v>395</v>
      </c>
      <c r="B182" s="31" t="s">
        <v>396</v>
      </c>
      <c r="C182" s="31" t="s">
        <v>411</v>
      </c>
      <c r="D182" s="31" t="s">
        <v>412</v>
      </c>
      <c r="E182" s="31" t="s">
        <v>418</v>
      </c>
      <c r="F182" s="31" t="s">
        <v>419</v>
      </c>
      <c r="G182" s="13">
        <f>IFERROR(_xlfn.XLOOKUP(severity_ej2[[#This Row],[ADM3_PCODE]],sev_pin_pro[ADM3_PCODE],sev_pin_pro[TOTAL PiN - Protection]),"")</f>
        <v>3410.0735294117649</v>
      </c>
      <c r="H182" s="13">
        <f>IFERROR(_xlfn.XLOOKUP(severity_ej2[[#This Row],[ADM3_PCODE]],sev_pin_gbv[ADM3_PCODE],sev_pin_gbv[TOTAL PiN - GBV]),"")</f>
        <v>2188.7585957741339</v>
      </c>
      <c r="I182" s="14">
        <f>IFERROR(_xlfn.XLOOKUP(severity_ej2[[#This Row],[ADM3_PCODE]],sev_pin_cp[ADM3_PCODE],sev_pin_cp[TOTAL PiN - CP]),"")</f>
        <v>1615.6775473983521</v>
      </c>
      <c r="J182" s="14">
        <f>IFERROR(_xlfn.XLOOKUP(severity_ej2[[#This Row],[ADM3_PCODE]],sev_pin_ma[ADM3_PCODE],sev_pin_ma[TOTAL PiN - Mine Action]),"")</f>
        <v>1615.6775473983521</v>
      </c>
      <c r="K182" s="14">
        <f>IFERROR(_xlfn.XLOOKUP(severity_ej2[[#This Row],[ADM3_PCODE]],sev_pin_hlp[ADM3_PCODE],sev_pin_hlp[TOTAL PiN - HLP]),"")</f>
        <v>2135.4033349545894</v>
      </c>
      <c r="L18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82" s="41">
        <f>severity_ej2[[#This Row],[PiN - Protection]]</f>
        <v>3410.0735294117649</v>
      </c>
    </row>
    <row r="183" spans="1:13" x14ac:dyDescent="0.2">
      <c r="A183" s="31" t="s">
        <v>395</v>
      </c>
      <c r="B183" s="31" t="s">
        <v>396</v>
      </c>
      <c r="C183" s="31" t="s">
        <v>420</v>
      </c>
      <c r="D183" s="31" t="s">
        <v>421</v>
      </c>
      <c r="E183" s="31" t="s">
        <v>422</v>
      </c>
      <c r="F183" s="31" t="s">
        <v>421</v>
      </c>
      <c r="G183" s="13">
        <f>IFERROR(_xlfn.XLOOKUP(severity_ej2[[#This Row],[ADM3_PCODE]],sev_pin_pro[ADM3_PCODE],sev_pin_pro[TOTAL PiN - Protection]),"")</f>
        <v>3410.2537313432827</v>
      </c>
      <c r="H183" s="13">
        <f>IFERROR(_xlfn.XLOOKUP(severity_ej2[[#This Row],[ADM3_PCODE]],sev_pin_gbv[ADM3_PCODE],sev_pin_gbv[TOTAL PiN - GBV]),"")</f>
        <v>2077.0330430151221</v>
      </c>
      <c r="I183" s="14">
        <f>IFERROR(_xlfn.XLOOKUP(severity_ej2[[#This Row],[ADM3_PCODE]],sev_pin_cp[ADM3_PCODE],sev_pin_cp[TOTAL PiN - CP]),"")</f>
        <v>1884.6555243070945</v>
      </c>
      <c r="J183" s="14">
        <f>IFERROR(_xlfn.XLOOKUP(severity_ej2[[#This Row],[ADM3_PCODE]],sev_pin_ma[ADM3_PCODE],sev_pin_ma[TOTAL PiN - Mine Action]),"")</f>
        <v>2264.7107704567097</v>
      </c>
      <c r="K183" s="14">
        <f>IFERROR(_xlfn.XLOOKUP(severity_ej2[[#This Row],[ADM3_PCODE]],sev_pin_hlp[ADM3_PCODE],sev_pin_hlp[TOTAL PiN - HLP]),"")</f>
        <v>2125.4029393564351</v>
      </c>
      <c r="L18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83" s="41">
        <f>severity_ej2[[#This Row],[PiN - Protection]]</f>
        <v>3410.2537313432827</v>
      </c>
    </row>
    <row r="184" spans="1:13" x14ac:dyDescent="0.2">
      <c r="A184" s="31" t="s">
        <v>395</v>
      </c>
      <c r="B184" s="31" t="s">
        <v>396</v>
      </c>
      <c r="C184" s="31" t="s">
        <v>420</v>
      </c>
      <c r="D184" s="31" t="s">
        <v>421</v>
      </c>
      <c r="E184" s="31" t="s">
        <v>423</v>
      </c>
      <c r="F184" s="31" t="s">
        <v>424</v>
      </c>
      <c r="G184" s="13">
        <f>IFERROR(_xlfn.XLOOKUP(severity_ej2[[#This Row],[ADM3_PCODE]],sev_pin_pro[ADM3_PCODE],sev_pin_pro[TOTAL PiN - Protection]),"")</f>
        <v>1729.8235294117644</v>
      </c>
      <c r="H184" s="13">
        <f>IFERROR(_xlfn.XLOOKUP(severity_ej2[[#This Row],[ADM3_PCODE]],sev_pin_gbv[ADM3_PCODE],sev_pin_gbv[TOTAL PiN - GBV]),"")</f>
        <v>996.49335505947488</v>
      </c>
      <c r="I184" s="14">
        <f>IFERROR(_xlfn.XLOOKUP(severity_ej2[[#This Row],[ADM3_PCODE]],sev_pin_cp[ADM3_PCODE],sev_pin_cp[TOTAL PiN - CP]),"")</f>
        <v>981.49516213133427</v>
      </c>
      <c r="J184" s="14">
        <f>IFERROR(_xlfn.XLOOKUP(severity_ej2[[#This Row],[ADM3_PCODE]],sev_pin_ma[ADM3_PCODE],sev_pin_ma[TOTAL PiN - Mine Action]),"")</f>
        <v>981.49516213133427</v>
      </c>
      <c r="K184" s="14">
        <f>IFERROR(_xlfn.XLOOKUP(severity_ej2[[#This Row],[ADM3_PCODE]],sev_pin_hlp[ADM3_PCODE],sev_pin_hlp[TOTAL PiN - HLP]),"")</f>
        <v>921.31072022160652</v>
      </c>
      <c r="L18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84" s="41">
        <f>severity_ej2[[#This Row],[PiN - Protection]]</f>
        <v>1729.8235294117644</v>
      </c>
    </row>
    <row r="185" spans="1:13" x14ac:dyDescent="0.2">
      <c r="A185" s="31" t="s">
        <v>395</v>
      </c>
      <c r="B185" s="31" t="s">
        <v>396</v>
      </c>
      <c r="C185" s="31" t="s">
        <v>420</v>
      </c>
      <c r="D185" s="31" t="s">
        <v>421</v>
      </c>
      <c r="E185" s="31" t="s">
        <v>425</v>
      </c>
      <c r="F185" s="31" t="s">
        <v>426</v>
      </c>
      <c r="G185" s="13">
        <f>IFERROR(_xlfn.XLOOKUP(severity_ej2[[#This Row],[ADM3_PCODE]],sev_pin_pro[ADM3_PCODE],sev_pin_pro[TOTAL PiN - Protection]),"")</f>
        <v>4675.1126760563375</v>
      </c>
      <c r="H185" s="13">
        <f>IFERROR(_xlfn.XLOOKUP(severity_ej2[[#This Row],[ADM3_PCODE]],sev_pin_gbv[ADM3_PCODE],sev_pin_gbv[TOTAL PiN - GBV]),"")</f>
        <v>2742.0725379592996</v>
      </c>
      <c r="I185" s="14">
        <f>IFERROR(_xlfn.XLOOKUP(severity_ej2[[#This Row],[ADM3_PCODE]],sev_pin_cp[ADM3_PCODE],sev_pin_cp[TOTAL PiN - CP]),"")</f>
        <v>2808.9675662359919</v>
      </c>
      <c r="J185" s="14">
        <f>IFERROR(_xlfn.XLOOKUP(severity_ej2[[#This Row],[ADM3_PCODE]],sev_pin_ma[ADM3_PCODE],sev_pin_ma[TOTAL PiN - Mine Action]),"")</f>
        <v>2808.9675662359919</v>
      </c>
      <c r="K185" s="14">
        <f>IFERROR(_xlfn.XLOOKUP(severity_ej2[[#This Row],[ADM3_PCODE]],sev_pin_hlp[ADM3_PCODE],sev_pin_hlp[TOTAL PiN - HLP]),"")</f>
        <v>2333.6563774259798</v>
      </c>
      <c r="L18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85" s="41">
        <f>severity_ej2[[#This Row],[PiN - Protection]]</f>
        <v>4675.1126760563375</v>
      </c>
    </row>
    <row r="186" spans="1:13" x14ac:dyDescent="0.2">
      <c r="A186" s="31" t="s">
        <v>395</v>
      </c>
      <c r="B186" s="31" t="s">
        <v>396</v>
      </c>
      <c r="C186" s="31" t="s">
        <v>427</v>
      </c>
      <c r="D186" s="31" t="s">
        <v>428</v>
      </c>
      <c r="E186" s="31" t="s">
        <v>429</v>
      </c>
      <c r="F186" s="31" t="s">
        <v>428</v>
      </c>
      <c r="G186" s="13">
        <f>IFERROR(_xlfn.XLOOKUP(severity_ej2[[#This Row],[ADM3_PCODE]],sev_pin_pro[ADM3_PCODE],sev_pin_pro[TOTAL PiN - Protection]),"")</f>
        <v>52563.758021390371</v>
      </c>
      <c r="H186" s="13">
        <f>IFERROR(_xlfn.XLOOKUP(severity_ej2[[#This Row],[ADM3_PCODE]],sev_pin_gbv[ADM3_PCODE],sev_pin_gbv[TOTAL PiN - GBV]),"")</f>
        <v>29318.782310418974</v>
      </c>
      <c r="I186" s="14">
        <f>IFERROR(_xlfn.XLOOKUP(severity_ej2[[#This Row],[ADM3_PCODE]],sev_pin_cp[ADM3_PCODE],sev_pin_cp[TOTAL PiN - CP]),"")</f>
        <v>32611.767925978918</v>
      </c>
      <c r="J186" s="14">
        <f>IFERROR(_xlfn.XLOOKUP(severity_ej2[[#This Row],[ADM3_PCODE]],sev_pin_ma[ADM3_PCODE],sev_pin_ma[TOTAL PiN - Mine Action]),"")</f>
        <v>32882.014369819102</v>
      </c>
      <c r="K186" s="14">
        <f>IFERROR(_xlfn.XLOOKUP(severity_ej2[[#This Row],[ADM3_PCODE]],sev_pin_hlp[ADM3_PCODE],sev_pin_hlp[TOTAL PiN - HLP]),"")</f>
        <v>25884.471618770418</v>
      </c>
      <c r="L18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86" s="41">
        <f>severity_ej2[[#This Row],[PiN - Protection]]</f>
        <v>52563.758021390371</v>
      </c>
    </row>
    <row r="187" spans="1:13" x14ac:dyDescent="0.2">
      <c r="A187" s="31" t="s">
        <v>395</v>
      </c>
      <c r="B187" s="31" t="s">
        <v>396</v>
      </c>
      <c r="C187" s="31" t="s">
        <v>427</v>
      </c>
      <c r="D187" s="31" t="s">
        <v>428</v>
      </c>
      <c r="E187" s="31" t="s">
        <v>430</v>
      </c>
      <c r="F187" s="31" t="s">
        <v>431</v>
      </c>
      <c r="G187" s="13">
        <f>IFERROR(_xlfn.XLOOKUP(severity_ej2[[#This Row],[ADM3_PCODE]],sev_pin_pro[ADM3_PCODE],sev_pin_pro[TOTAL PiN - Protection]),"")</f>
        <v>21614</v>
      </c>
      <c r="H187" s="13">
        <f>IFERROR(_xlfn.XLOOKUP(severity_ej2[[#This Row],[ADM3_PCODE]],sev_pin_gbv[ADM3_PCODE],sev_pin_gbv[TOTAL PiN - GBV]),"")</f>
        <v>12663.847659656942</v>
      </c>
      <c r="I187" s="14">
        <f>IFERROR(_xlfn.XLOOKUP(severity_ej2[[#This Row],[ADM3_PCODE]],sev_pin_cp[ADM3_PCODE],sev_pin_cp[TOTAL PiN - CP]),"")</f>
        <v>10837.731083438317</v>
      </c>
      <c r="J187" s="14">
        <f>IFERROR(_xlfn.XLOOKUP(severity_ej2[[#This Row],[ADM3_PCODE]],sev_pin_ma[ADM3_PCODE],sev_pin_ma[TOTAL PiN - Mine Action]),"")</f>
        <v>11762.602897567593</v>
      </c>
      <c r="K187" s="14">
        <f>IFERROR(_xlfn.XLOOKUP(severity_ej2[[#This Row],[ADM3_PCODE]],sev_pin_hlp[ADM3_PCODE],sev_pin_hlp[TOTAL PiN - HLP]),"")</f>
        <v>13448.04821688148</v>
      </c>
      <c r="L18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87" s="41">
        <f>severity_ej2[[#This Row],[PiN - Protection]]</f>
        <v>21614</v>
      </c>
    </row>
    <row r="188" spans="1:13" x14ac:dyDescent="0.2">
      <c r="A188" s="31" t="s">
        <v>432</v>
      </c>
      <c r="B188" s="31" t="s">
        <v>433</v>
      </c>
      <c r="C188" s="31" t="s">
        <v>434</v>
      </c>
      <c r="D188" s="31" t="s">
        <v>433</v>
      </c>
      <c r="E188" s="31" t="s">
        <v>435</v>
      </c>
      <c r="F188" s="31" t="s">
        <v>433</v>
      </c>
      <c r="G188" s="13">
        <f>IFERROR(_xlfn.XLOOKUP(severity_ej2[[#This Row],[ADM3_PCODE]],sev_pin_pro[ADM3_PCODE],sev_pin_pro[TOTAL PiN - Protection]),"")</f>
        <v>101959.63899613908</v>
      </c>
      <c r="H188" s="13">
        <f>IFERROR(_xlfn.XLOOKUP(severity_ej2[[#This Row],[ADM3_PCODE]],sev_pin_gbv[ADM3_PCODE],sev_pin_gbv[TOTAL PiN - GBV]),"")</f>
        <v>66338.186344041344</v>
      </c>
      <c r="I188" s="14">
        <f>IFERROR(_xlfn.XLOOKUP(severity_ej2[[#This Row],[ADM3_PCODE]],sev_pin_cp[ADM3_PCODE],sev_pin_cp[TOTAL PiN - CP]),"")</f>
        <v>64312.359783855776</v>
      </c>
      <c r="J188" s="14">
        <f>IFERROR(_xlfn.XLOOKUP(severity_ej2[[#This Row],[ADM3_PCODE]],sev_pin_ma[ADM3_PCODE],sev_pin_ma[TOTAL PiN - Mine Action]),"")</f>
        <v>66106.644834474166</v>
      </c>
      <c r="K188" s="14">
        <f>IFERROR(_xlfn.XLOOKUP(severity_ej2[[#This Row],[ADM3_PCODE]],sev_pin_hlp[ADM3_PCODE],sev_pin_hlp[TOTAL PiN - HLP]),"")</f>
        <v>50832.792407224275</v>
      </c>
      <c r="L188" s="35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88" s="41">
        <f>severity_ej2[[#This Row],[PiN - Protection]]</f>
        <v>101959.63899613908</v>
      </c>
    </row>
    <row r="189" spans="1:13" x14ac:dyDescent="0.2">
      <c r="A189" s="31" t="s">
        <v>432</v>
      </c>
      <c r="B189" s="31" t="s">
        <v>433</v>
      </c>
      <c r="C189" s="31" t="s">
        <v>434</v>
      </c>
      <c r="D189" s="31" t="s">
        <v>433</v>
      </c>
      <c r="E189" s="31" t="s">
        <v>436</v>
      </c>
      <c r="F189" s="31" t="s">
        <v>437</v>
      </c>
      <c r="G189" s="13">
        <f>IFERROR(_xlfn.XLOOKUP(severity_ej2[[#This Row],[ADM3_PCODE]],sev_pin_pro[ADM3_PCODE],sev_pin_pro[TOTAL PiN - Protection]),"")</f>
        <v>114356.85036623648</v>
      </c>
      <c r="H189" s="13">
        <f>IFERROR(_xlfn.XLOOKUP(severity_ej2[[#This Row],[ADM3_PCODE]],sev_pin_gbv[ADM3_PCODE],sev_pin_gbv[TOTAL PiN - GBV]),"")</f>
        <v>69173.244708703656</v>
      </c>
      <c r="I189" s="14">
        <f>IFERROR(_xlfn.XLOOKUP(severity_ej2[[#This Row],[ADM3_PCODE]],sev_pin_cp[ADM3_PCODE],sev_pin_cp[TOTAL PiN - CP]),"")</f>
        <v>71728.109558303302</v>
      </c>
      <c r="J189" s="14">
        <f>IFERROR(_xlfn.XLOOKUP(severity_ej2[[#This Row],[ADM3_PCODE]],sev_pin_ma[ADM3_PCODE],sev_pin_ma[TOTAL PiN - Mine Action]),"")</f>
        <v>73508.109784187822</v>
      </c>
      <c r="K189" s="14">
        <f>IFERROR(_xlfn.XLOOKUP(severity_ej2[[#This Row],[ADM3_PCODE]],sev_pin_hlp[ADM3_PCODE],sev_pin_hlp[TOTAL PiN - HLP]),"")</f>
        <v>58302.613755695915</v>
      </c>
      <c r="L189" s="35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89" s="41">
        <f>severity_ej2[[#This Row],[PiN - Protection]]</f>
        <v>114356.85036623648</v>
      </c>
    </row>
    <row r="190" spans="1:13" x14ac:dyDescent="0.2">
      <c r="A190" s="31" t="s">
        <v>432</v>
      </c>
      <c r="B190" s="31" t="s">
        <v>433</v>
      </c>
      <c r="C190" s="31" t="s">
        <v>434</v>
      </c>
      <c r="D190" s="31" t="s">
        <v>433</v>
      </c>
      <c r="E190" s="31" t="s">
        <v>438</v>
      </c>
      <c r="F190" s="31" t="s">
        <v>439</v>
      </c>
      <c r="G190" s="13">
        <f>IFERROR(_xlfn.XLOOKUP(severity_ej2[[#This Row],[ADM3_PCODE]],sev_pin_pro[ADM3_PCODE],sev_pin_pro[TOTAL PiN - Protection]),"")</f>
        <v>39208.972972972966</v>
      </c>
      <c r="H190" s="13">
        <f>IFERROR(_xlfn.XLOOKUP(severity_ej2[[#This Row],[ADM3_PCODE]],sev_pin_gbv[ADM3_PCODE],sev_pin_gbv[TOTAL PiN - GBV]),"")</f>
        <v>22405.897113664545</v>
      </c>
      <c r="I190" s="14">
        <f>IFERROR(_xlfn.XLOOKUP(severity_ej2[[#This Row],[ADM3_PCODE]],sev_pin_cp[ADM3_PCODE],sev_pin_cp[TOTAL PiN - CP]),"")</f>
        <v>25885.643331706771</v>
      </c>
      <c r="J190" s="14">
        <f>IFERROR(_xlfn.XLOOKUP(severity_ej2[[#This Row],[ADM3_PCODE]],sev_pin_ma[ADM3_PCODE],sev_pin_ma[TOTAL PiN - Mine Action]),"")</f>
        <v>25888.558502712192</v>
      </c>
      <c r="K190" s="14">
        <f>IFERROR(_xlfn.XLOOKUP(severity_ej2[[#This Row],[ADM3_PCODE]],sev_pin_hlp[ADM3_PCODE],sev_pin_hlp[TOTAL PiN - HLP]),"")</f>
        <v>17541.84976091635</v>
      </c>
      <c r="L190" s="35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90" s="41">
        <f>severity_ej2[[#This Row],[PiN - Protection]]</f>
        <v>39208.972972972966</v>
      </c>
    </row>
    <row r="191" spans="1:13" x14ac:dyDescent="0.2">
      <c r="A191" s="31" t="s">
        <v>432</v>
      </c>
      <c r="B191" s="31" t="s">
        <v>433</v>
      </c>
      <c r="C191" s="31" t="s">
        <v>434</v>
      </c>
      <c r="D191" s="31" t="s">
        <v>433</v>
      </c>
      <c r="E191" s="31" t="s">
        <v>440</v>
      </c>
      <c r="F191" s="31" t="s">
        <v>441</v>
      </c>
      <c r="G191" s="13">
        <f>IFERROR(_xlfn.XLOOKUP(severity_ej2[[#This Row],[ADM3_PCODE]],sev_pin_pro[ADM3_PCODE],sev_pin_pro[TOTAL PiN - Protection]),"")</f>
        <v>0</v>
      </c>
      <c r="H191" s="13">
        <f>IFERROR(_xlfn.XLOOKUP(severity_ej2[[#This Row],[ADM3_PCODE]],sev_pin_gbv[ADM3_PCODE],sev_pin_gbv[TOTAL PiN - GBV]),"")</f>
        <v>0</v>
      </c>
      <c r="I191" s="14">
        <f>IFERROR(_xlfn.XLOOKUP(severity_ej2[[#This Row],[ADM3_PCODE]],sev_pin_cp[ADM3_PCODE],sev_pin_cp[TOTAL PiN - CP]),"")</f>
        <v>0</v>
      </c>
      <c r="J191" s="14">
        <f>IFERROR(_xlfn.XLOOKUP(severity_ej2[[#This Row],[ADM3_PCODE]],sev_pin_ma[ADM3_PCODE],sev_pin_ma[TOTAL PiN - Mine Action]),"")</f>
        <v>0</v>
      </c>
      <c r="K191" s="14">
        <f>IFERROR(_xlfn.XLOOKUP(severity_ej2[[#This Row],[ADM3_PCODE]],sev_pin_hlp[ADM3_PCODE],sev_pin_hlp[TOTAL PiN - HLP]),"")</f>
        <v>0</v>
      </c>
      <c r="L191" s="35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91" s="41">
        <f>severity_ej2[[#This Row],[PiN - Protection]]</f>
        <v>0</v>
      </c>
    </row>
    <row r="192" spans="1:13" x14ac:dyDescent="0.2">
      <c r="A192" s="31" t="s">
        <v>432</v>
      </c>
      <c r="B192" s="31" t="s">
        <v>433</v>
      </c>
      <c r="C192" s="31" t="s">
        <v>434</v>
      </c>
      <c r="D192" s="31" t="s">
        <v>433</v>
      </c>
      <c r="E192" s="31" t="s">
        <v>442</v>
      </c>
      <c r="F192" s="31" t="s">
        <v>443</v>
      </c>
      <c r="G192" s="13">
        <f>IFERROR(_xlfn.XLOOKUP(severity_ej2[[#This Row],[ADM3_PCODE]],sev_pin_pro[ADM3_PCODE],sev_pin_pro[TOTAL PiN - Protection]),"")</f>
        <v>24448.027397260274</v>
      </c>
      <c r="H192" s="13">
        <f>IFERROR(_xlfn.XLOOKUP(severity_ej2[[#This Row],[ADM3_PCODE]],sev_pin_gbv[ADM3_PCODE],sev_pin_gbv[TOTAL PiN - GBV]),"")</f>
        <v>14105.488589054836</v>
      </c>
      <c r="I192" s="14">
        <f>IFERROR(_xlfn.XLOOKUP(severity_ej2[[#This Row],[ADM3_PCODE]],sev_pin_cp[ADM3_PCODE],sev_pin_cp[TOTAL PiN - CP]),"")</f>
        <v>10233.3062612495</v>
      </c>
      <c r="J192" s="14">
        <f>IFERROR(_xlfn.XLOOKUP(severity_ej2[[#This Row],[ADM3_PCODE]],sev_pin_ma[ADM3_PCODE],sev_pin_ma[TOTAL PiN - Mine Action]),"")</f>
        <v>10233.3062612495</v>
      </c>
      <c r="K192" s="14">
        <f>IFERROR(_xlfn.XLOOKUP(severity_ej2[[#This Row],[ADM3_PCODE]],sev_pin_hlp[ADM3_PCODE],sev_pin_hlp[TOTAL PiN - HLP]),"")</f>
        <v>16659.523875736799</v>
      </c>
      <c r="L192" s="35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92" s="41">
        <f>severity_ej2[[#This Row],[PiN - Protection]]</f>
        <v>24448.027397260274</v>
      </c>
    </row>
    <row r="193" spans="1:13" x14ac:dyDescent="0.2">
      <c r="A193" s="31" t="s">
        <v>432</v>
      </c>
      <c r="B193" s="31" t="s">
        <v>433</v>
      </c>
      <c r="C193" s="31" t="s">
        <v>434</v>
      </c>
      <c r="D193" s="31" t="s">
        <v>433</v>
      </c>
      <c r="E193" s="31" t="s">
        <v>444</v>
      </c>
      <c r="F193" s="31" t="s">
        <v>445</v>
      </c>
      <c r="G193" s="13">
        <f>IFERROR(_xlfn.XLOOKUP(severity_ej2[[#This Row],[ADM3_PCODE]],sev_pin_pro[ADM3_PCODE],sev_pin_pro[TOTAL PiN - Protection]),"")</f>
        <v>2787.9964788732395</v>
      </c>
      <c r="H193" s="13">
        <f>IFERROR(_xlfn.XLOOKUP(severity_ej2[[#This Row],[ADM3_PCODE]],sev_pin_gbv[ADM3_PCODE],sev_pin_gbv[TOTAL PiN - GBV]),"")</f>
        <v>1659.6432951381394</v>
      </c>
      <c r="I193" s="14">
        <f>IFERROR(_xlfn.XLOOKUP(severity_ej2[[#This Row],[ADM3_PCODE]],sev_pin_cp[ADM3_PCODE],sev_pin_cp[TOTAL PiN - CP]),"")</f>
        <v>1800.1736337889722</v>
      </c>
      <c r="J193" s="14">
        <f>IFERROR(_xlfn.XLOOKUP(severity_ej2[[#This Row],[ADM3_PCODE]],sev_pin_ma[ADM3_PCODE],sev_pin_ma[TOTAL PiN - Mine Action]),"")</f>
        <v>1834.9850870415105</v>
      </c>
      <c r="K193" s="14">
        <f>IFERROR(_xlfn.XLOOKUP(severity_ej2[[#This Row],[ADM3_PCODE]],sev_pin_hlp[ADM3_PCODE],sev_pin_hlp[TOTAL PiN - HLP]),"")</f>
        <v>1308.9564610932316</v>
      </c>
      <c r="L193" s="35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93" s="41">
        <f>severity_ej2[[#This Row],[PiN - Protection]]</f>
        <v>2787.9964788732395</v>
      </c>
    </row>
    <row r="194" spans="1:13" x14ac:dyDescent="0.2">
      <c r="A194" s="31" t="s">
        <v>432</v>
      </c>
      <c r="B194" s="31" t="s">
        <v>433</v>
      </c>
      <c r="C194" s="31" t="s">
        <v>434</v>
      </c>
      <c r="D194" s="31" t="s">
        <v>433</v>
      </c>
      <c r="E194" s="31" t="s">
        <v>446</v>
      </c>
      <c r="F194" s="31" t="s">
        <v>447</v>
      </c>
      <c r="G194" s="13">
        <f>IFERROR(_xlfn.XLOOKUP(severity_ej2[[#This Row],[ADM3_PCODE]],sev_pin_pro[ADM3_PCODE],sev_pin_pro[TOTAL PiN - Protection]),"")</f>
        <v>36457</v>
      </c>
      <c r="H194" s="13">
        <f>IFERROR(_xlfn.XLOOKUP(severity_ej2[[#This Row],[ADM3_PCODE]],sev_pin_gbv[ADM3_PCODE],sev_pin_gbv[TOTAL PiN - GBV]),"")</f>
        <v>21742.379405058877</v>
      </c>
      <c r="I194" s="14">
        <f>IFERROR(_xlfn.XLOOKUP(severity_ej2[[#This Row],[ADM3_PCODE]],sev_pin_cp[ADM3_PCODE],sev_pin_cp[TOTAL PiN - CP]),"")</f>
        <v>23265.952662213997</v>
      </c>
      <c r="J194" s="14">
        <f>IFERROR(_xlfn.XLOOKUP(severity_ej2[[#This Row],[ADM3_PCODE]],sev_pin_ma[ADM3_PCODE],sev_pin_ma[TOTAL PiN - Mine Action]),"")</f>
        <v>23285.840513934712</v>
      </c>
      <c r="K194" s="14">
        <f>IFERROR(_xlfn.XLOOKUP(severity_ej2[[#This Row],[ADM3_PCODE]],sev_pin_hlp[ADM3_PCODE],sev_pin_hlp[TOTAL PiN - HLP]),"")</f>
        <v>16953.834754969022</v>
      </c>
      <c r="L194" s="35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94" s="41">
        <f>severity_ej2[[#This Row],[PiN - Protection]]</f>
        <v>36457</v>
      </c>
    </row>
    <row r="195" spans="1:13" x14ac:dyDescent="0.2">
      <c r="A195" s="31" t="s">
        <v>432</v>
      </c>
      <c r="B195" s="31" t="s">
        <v>433</v>
      </c>
      <c r="C195" s="31" t="s">
        <v>448</v>
      </c>
      <c r="D195" s="31" t="s">
        <v>449</v>
      </c>
      <c r="E195" s="31" t="s">
        <v>450</v>
      </c>
      <c r="F195" s="31" t="s">
        <v>449</v>
      </c>
      <c r="G195" s="13">
        <f>IFERROR(_xlfn.XLOOKUP(severity_ej2[[#This Row],[ADM3_PCODE]],sev_pin_pro[ADM3_PCODE],sev_pin_pro[TOTAL PiN - Protection]),"")</f>
        <v>9753.3333333333339</v>
      </c>
      <c r="H195" s="13">
        <f>IFERROR(_xlfn.XLOOKUP(severity_ej2[[#This Row],[ADM3_PCODE]],sev_pin_gbv[ADM3_PCODE],sev_pin_gbv[TOTAL PiN - GBV]),"")</f>
        <v>5962.1283755097211</v>
      </c>
      <c r="I195" s="14">
        <f>IFERROR(_xlfn.XLOOKUP(severity_ej2[[#This Row],[ADM3_PCODE]],sev_pin_cp[ADM3_PCODE],sev_pin_cp[TOTAL PiN - CP]),"")</f>
        <v>5669.1942154336284</v>
      </c>
      <c r="J195" s="14">
        <f>IFERROR(_xlfn.XLOOKUP(severity_ej2[[#This Row],[ADM3_PCODE]],sev_pin_ma[ADM3_PCODE],sev_pin_ma[TOTAL PiN - Mine Action]),"")</f>
        <v>5669.1942154336284</v>
      </c>
      <c r="K195" s="14">
        <f>IFERROR(_xlfn.XLOOKUP(severity_ej2[[#This Row],[ADM3_PCODE]],sev_pin_hlp[ADM3_PCODE],sev_pin_hlp[TOTAL PiN - HLP]),"")</f>
        <v>5059.4724512330386</v>
      </c>
      <c r="L195" s="35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95" s="41">
        <f>severity_ej2[[#This Row],[PiN - Protection]]</f>
        <v>9753.3333333333339</v>
      </c>
    </row>
    <row r="196" spans="1:13" x14ac:dyDescent="0.2">
      <c r="A196" s="31" t="s">
        <v>432</v>
      </c>
      <c r="B196" s="31" t="s">
        <v>433</v>
      </c>
      <c r="C196" s="31" t="s">
        <v>448</v>
      </c>
      <c r="D196" s="31" t="s">
        <v>449</v>
      </c>
      <c r="E196" s="31" t="s">
        <v>451</v>
      </c>
      <c r="F196" s="31" t="s">
        <v>452</v>
      </c>
      <c r="G196" s="13">
        <f>IFERROR(_xlfn.XLOOKUP(severity_ej2[[#This Row],[ADM3_PCODE]],sev_pin_pro[ADM3_PCODE],sev_pin_pro[TOTAL PiN - Protection]),"")</f>
        <v>24027.596491228116</v>
      </c>
      <c r="H196" s="13">
        <f>IFERROR(_xlfn.XLOOKUP(severity_ej2[[#This Row],[ADM3_PCODE]],sev_pin_gbv[ADM3_PCODE],sev_pin_gbv[TOTAL PiN - GBV]),"")</f>
        <v>14720.507559717937</v>
      </c>
      <c r="I196" s="14">
        <f>IFERROR(_xlfn.XLOOKUP(severity_ej2[[#This Row],[ADM3_PCODE]],sev_pin_cp[ADM3_PCODE],sev_pin_cp[TOTAL PiN - CP]),"")</f>
        <v>12703.360989299688</v>
      </c>
      <c r="J196" s="14">
        <f>IFERROR(_xlfn.XLOOKUP(severity_ej2[[#This Row],[ADM3_PCODE]],sev_pin_ma[ADM3_PCODE],sev_pin_ma[TOTAL PiN - Mine Action]),"")</f>
        <v>12955.691006634337</v>
      </c>
      <c r="K196" s="14">
        <f>IFERROR(_xlfn.XLOOKUP(severity_ej2[[#This Row],[ADM3_PCODE]],sev_pin_hlp[ADM3_PCODE],sev_pin_hlp[TOTAL PiN - HLP]),"")</f>
        <v>13791.663701900257</v>
      </c>
      <c r="L196" s="35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96" s="41">
        <f>severity_ej2[[#This Row],[PiN - Protection]]</f>
        <v>24027.596491228116</v>
      </c>
    </row>
    <row r="197" spans="1:13" x14ac:dyDescent="0.2">
      <c r="A197" s="31" t="s">
        <v>432</v>
      </c>
      <c r="B197" s="31" t="s">
        <v>433</v>
      </c>
      <c r="C197" s="31" t="s">
        <v>448</v>
      </c>
      <c r="D197" s="31" t="s">
        <v>449</v>
      </c>
      <c r="E197" s="31" t="s">
        <v>453</v>
      </c>
      <c r="F197" s="31" t="s">
        <v>454</v>
      </c>
      <c r="G197" s="13">
        <f>IFERROR(_xlfn.XLOOKUP(severity_ej2[[#This Row],[ADM3_PCODE]],sev_pin_pro[ADM3_PCODE],sev_pin_pro[TOTAL PiN - Protection]),"")</f>
        <v>425.28767123287668</v>
      </c>
      <c r="H197" s="13">
        <f>IFERROR(_xlfn.XLOOKUP(severity_ej2[[#This Row],[ADM3_PCODE]],sev_pin_gbv[ADM3_PCODE],sev_pin_gbv[TOTAL PiN - GBV]),"")</f>
        <v>266.409672843713</v>
      </c>
      <c r="I197" s="14">
        <f>IFERROR(_xlfn.XLOOKUP(severity_ej2[[#This Row],[ADM3_PCODE]],sev_pin_cp[ADM3_PCODE],sev_pin_cp[TOTAL PiN - CP]),"")</f>
        <v>245.05797421031519</v>
      </c>
      <c r="J197" s="14">
        <f>IFERROR(_xlfn.XLOOKUP(severity_ej2[[#This Row],[ADM3_PCODE]],sev_pin_ma[ADM3_PCODE],sev_pin_ma[TOTAL PiN - Mine Action]),"")</f>
        <v>245.05797421031519</v>
      </c>
      <c r="K197" s="14">
        <f>IFERROR(_xlfn.XLOOKUP(severity_ej2[[#This Row],[ADM3_PCODE]],sev_pin_hlp[ADM3_PCODE],sev_pin_hlp[TOTAL PiN - HLP]),"")</f>
        <v>222.75846414584913</v>
      </c>
      <c r="L197" s="35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97" s="41">
        <f>severity_ej2[[#This Row],[PiN - Protection]]</f>
        <v>425.28767123287668</v>
      </c>
    </row>
    <row r="198" spans="1:13" x14ac:dyDescent="0.2">
      <c r="A198" s="31" t="s">
        <v>432</v>
      </c>
      <c r="B198" s="31" t="s">
        <v>433</v>
      </c>
      <c r="C198" s="31" t="s">
        <v>448</v>
      </c>
      <c r="D198" s="31" t="s">
        <v>449</v>
      </c>
      <c r="E198" s="31" t="s">
        <v>455</v>
      </c>
      <c r="F198" s="31" t="s">
        <v>456</v>
      </c>
      <c r="G198" s="13">
        <f>IFERROR(_xlfn.XLOOKUP(severity_ej2[[#This Row],[ADM3_PCODE]],sev_pin_pro[ADM3_PCODE],sev_pin_pro[TOTAL PiN - Protection]),"")</f>
        <v>10756.731343283582</v>
      </c>
      <c r="H198" s="13">
        <f>IFERROR(_xlfn.XLOOKUP(severity_ej2[[#This Row],[ADM3_PCODE]],sev_pin_gbv[ADM3_PCODE],sev_pin_gbv[TOTAL PiN - GBV]),"")</f>
        <v>6547.6897374982682</v>
      </c>
      <c r="I198" s="14">
        <f>IFERROR(_xlfn.XLOOKUP(severity_ej2[[#This Row],[ADM3_PCODE]],sev_pin_cp[ADM3_PCODE],sev_pin_cp[TOTAL PiN - CP]),"")</f>
        <v>5844.1620708145192</v>
      </c>
      <c r="J198" s="14">
        <f>IFERROR(_xlfn.XLOOKUP(severity_ej2[[#This Row],[ADM3_PCODE]],sev_pin_ma[ADM3_PCODE],sev_pin_ma[TOTAL PiN - Mine Action]),"")</f>
        <v>5844.5076055913287</v>
      </c>
      <c r="K198" s="14">
        <f>IFERROR(_xlfn.XLOOKUP(severity_ej2[[#This Row],[ADM3_PCODE]],sev_pin_hlp[ADM3_PCODE],sev_pin_hlp[TOTAL PiN - HLP]),"")</f>
        <v>5988.34206342786</v>
      </c>
      <c r="L198" s="35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98" s="41">
        <f>severity_ej2[[#This Row],[PiN - Protection]]</f>
        <v>10756.731343283582</v>
      </c>
    </row>
    <row r="199" spans="1:13" x14ac:dyDescent="0.2">
      <c r="A199" s="31" t="s">
        <v>432</v>
      </c>
      <c r="B199" s="31" t="s">
        <v>433</v>
      </c>
      <c r="C199" s="31" t="s">
        <v>457</v>
      </c>
      <c r="D199" s="31" t="s">
        <v>458</v>
      </c>
      <c r="E199" s="31" t="s">
        <v>459</v>
      </c>
      <c r="F199" s="31" t="s">
        <v>458</v>
      </c>
      <c r="G199" s="13">
        <f>IFERROR(_xlfn.XLOOKUP(severity_ej2[[#This Row],[ADM3_PCODE]],sev_pin_pro[ADM3_PCODE],sev_pin_pro[TOTAL PiN - Protection]),"")</f>
        <v>32133.483091787457</v>
      </c>
      <c r="H199" s="13">
        <f>IFERROR(_xlfn.XLOOKUP(severity_ej2[[#This Row],[ADM3_PCODE]],sev_pin_gbv[ADM3_PCODE],sev_pin_gbv[TOTAL PiN - GBV]),"")</f>
        <v>19595.553644415806</v>
      </c>
      <c r="I199" s="14">
        <f>IFERROR(_xlfn.XLOOKUP(severity_ej2[[#This Row],[ADM3_PCODE]],sev_pin_cp[ADM3_PCODE],sev_pin_cp[TOTAL PiN - CP]),"")</f>
        <v>20955.86495561725</v>
      </c>
      <c r="J199" s="14">
        <f>IFERROR(_xlfn.XLOOKUP(severity_ej2[[#This Row],[ADM3_PCODE]],sev_pin_ma[ADM3_PCODE],sev_pin_ma[TOTAL PiN - Mine Action]),"")</f>
        <v>21343.872392343997</v>
      </c>
      <c r="K199" s="14">
        <f>IFERROR(_xlfn.XLOOKUP(severity_ej2[[#This Row],[ADM3_PCODE]],sev_pin_hlp[ADM3_PCODE],sev_pin_hlp[TOTAL PiN - HLP]),"")</f>
        <v>14961.399283352046</v>
      </c>
      <c r="L199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199" s="41">
        <f>severity_ej2[[#This Row],[PiN - Protection]]</f>
        <v>32133.483091787457</v>
      </c>
    </row>
    <row r="200" spans="1:13" x14ac:dyDescent="0.2">
      <c r="A200" s="31" t="s">
        <v>432</v>
      </c>
      <c r="B200" s="31" t="s">
        <v>433</v>
      </c>
      <c r="C200" s="31" t="s">
        <v>457</v>
      </c>
      <c r="D200" s="31" t="s">
        <v>458</v>
      </c>
      <c r="E200" s="31" t="s">
        <v>460</v>
      </c>
      <c r="F200" s="31" t="s">
        <v>461</v>
      </c>
      <c r="G200" s="13">
        <f>IFERROR(_xlfn.XLOOKUP(severity_ej2[[#This Row],[ADM3_PCODE]],sev_pin_pro[ADM3_PCODE],sev_pin_pro[TOTAL PiN - Protection]),"")</f>
        <v>41947.301369863009</v>
      </c>
      <c r="H200" s="13">
        <f>IFERROR(_xlfn.XLOOKUP(severity_ej2[[#This Row],[ADM3_PCODE]],sev_pin_gbv[ADM3_PCODE],sev_pin_gbv[TOTAL PiN - GBV]),"")</f>
        <v>25132.970703058054</v>
      </c>
      <c r="I200" s="14">
        <f>IFERROR(_xlfn.XLOOKUP(severity_ej2[[#This Row],[ADM3_PCODE]],sev_pin_cp[ADM3_PCODE],sev_pin_cp[TOTAL PiN - CP]),"")</f>
        <v>27203.807294908736</v>
      </c>
      <c r="J200" s="14">
        <f>IFERROR(_xlfn.XLOOKUP(severity_ej2[[#This Row],[ADM3_PCODE]],sev_pin_ma[ADM3_PCODE],sev_pin_ma[TOTAL PiN - Mine Action]),"")</f>
        <v>27272.020390224534</v>
      </c>
      <c r="K200" s="14">
        <f>IFERROR(_xlfn.XLOOKUP(severity_ej2[[#This Row],[ADM3_PCODE]],sev_pin_hlp[ADM3_PCODE],sev_pin_hlp[TOTAL PiN - HLP]),"")</f>
        <v>19346.408490599493</v>
      </c>
      <c r="L200" s="35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00" s="41">
        <f>severity_ej2[[#This Row],[PiN - Protection]]</f>
        <v>41947.301369863009</v>
      </c>
    </row>
    <row r="201" spans="1:13" x14ac:dyDescent="0.2">
      <c r="A201" s="31" t="s">
        <v>432</v>
      </c>
      <c r="B201" s="31" t="s">
        <v>433</v>
      </c>
      <c r="C201" s="31" t="s">
        <v>457</v>
      </c>
      <c r="D201" s="31" t="s">
        <v>458</v>
      </c>
      <c r="E201" s="31" t="s">
        <v>462</v>
      </c>
      <c r="F201" s="31" t="s">
        <v>463</v>
      </c>
      <c r="G201" s="13">
        <f>IFERROR(_xlfn.XLOOKUP(severity_ej2[[#This Row],[ADM3_PCODE]],sev_pin_pro[ADM3_PCODE],sev_pin_pro[TOTAL PiN - Protection]),"")</f>
        <v>4217.1558441558418</v>
      </c>
      <c r="H201" s="13">
        <f>IFERROR(_xlfn.XLOOKUP(severity_ej2[[#This Row],[ADM3_PCODE]],sev_pin_gbv[ADM3_PCODE],sev_pin_gbv[TOTAL PiN - GBV]),"")</f>
        <v>2519.7079246364133</v>
      </c>
      <c r="I201" s="14">
        <f>IFERROR(_xlfn.XLOOKUP(severity_ej2[[#This Row],[ADM3_PCODE]],sev_pin_cp[ADM3_PCODE],sev_pin_cp[TOTAL PiN - CP]),"")</f>
        <v>2835.965112636598</v>
      </c>
      <c r="J201" s="14">
        <f>IFERROR(_xlfn.XLOOKUP(severity_ej2[[#This Row],[ADM3_PCODE]],sev_pin_ma[ADM3_PCODE],sev_pin_ma[TOTAL PiN - Mine Action]),"")</f>
        <v>2834.8439644701793</v>
      </c>
      <c r="K201" s="14">
        <f>IFERROR(_xlfn.XLOOKUP(severity_ej2[[#This Row],[ADM3_PCODE]],sev_pin_hlp[ADM3_PCODE],sev_pin_hlp[TOTAL PiN - HLP]),"")</f>
        <v>1879.0278915760405</v>
      </c>
      <c r="L201" s="33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01" s="41">
        <f>severity_ej2[[#This Row],[PiN - Protection]]</f>
        <v>4217.1558441558418</v>
      </c>
    </row>
    <row r="202" spans="1:13" x14ac:dyDescent="0.2">
      <c r="A202" s="31" t="s">
        <v>464</v>
      </c>
      <c r="B202" s="31" t="s">
        <v>465</v>
      </c>
      <c r="C202" s="31" t="s">
        <v>466</v>
      </c>
      <c r="D202" s="31" t="s">
        <v>465</v>
      </c>
      <c r="E202" s="31" t="s">
        <v>467</v>
      </c>
      <c r="F202" s="31" t="s">
        <v>465</v>
      </c>
      <c r="G202" s="13">
        <f>IFERROR(_xlfn.XLOOKUP(severity_ej2[[#This Row],[ADM3_PCODE]],sev_pin_pro[ADM3_PCODE],sev_pin_pro[TOTAL PiN - Protection]),"")</f>
        <v>115387.25274725263</v>
      </c>
      <c r="H202" s="13">
        <f>IFERROR(_xlfn.XLOOKUP(severity_ej2[[#This Row],[ADM3_PCODE]],sev_pin_gbv[ADM3_PCODE],sev_pin_gbv[TOTAL PiN - GBV]),"")</f>
        <v>70794.116303653587</v>
      </c>
      <c r="I202" s="14">
        <f>IFERROR(_xlfn.XLOOKUP(severity_ej2[[#This Row],[ADM3_PCODE]],sev_pin_cp[ADM3_PCODE],sev_pin_cp[TOTAL PiN - CP]),"")</f>
        <v>50243.383938950625</v>
      </c>
      <c r="J202" s="14">
        <f>IFERROR(_xlfn.XLOOKUP(severity_ej2[[#This Row],[ADM3_PCODE]],sev_pin_ma[ADM3_PCODE],sev_pin_ma[TOTAL PiN - Mine Action]),"")</f>
        <v>52413.996453282722</v>
      </c>
      <c r="K202" s="14">
        <f>IFERROR(_xlfn.XLOOKUP(severity_ej2[[#This Row],[ADM3_PCODE]],sev_pin_hlp[ADM3_PCODE],sev_pin_hlp[TOTAL PiN - HLP]),"")</f>
        <v>77486.511963037061</v>
      </c>
      <c r="L20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02" s="41">
        <f>severity_ej2[[#This Row],[PiN - Protection]]</f>
        <v>115387.25274725263</v>
      </c>
    </row>
    <row r="203" spans="1:13" x14ac:dyDescent="0.2">
      <c r="A203" s="31" t="s">
        <v>464</v>
      </c>
      <c r="B203" s="31" t="s">
        <v>465</v>
      </c>
      <c r="C203" s="31" t="s">
        <v>466</v>
      </c>
      <c r="D203" s="31" t="s">
        <v>465</v>
      </c>
      <c r="E203" s="31" t="s">
        <v>468</v>
      </c>
      <c r="F203" s="31" t="s">
        <v>469</v>
      </c>
      <c r="G203" s="13">
        <f>IFERROR(_xlfn.XLOOKUP(severity_ej2[[#This Row],[ADM3_PCODE]],sev_pin_pro[ADM3_PCODE],sev_pin_pro[TOTAL PiN - Protection]),"")</f>
        <v>0</v>
      </c>
      <c r="H203" s="13">
        <f>IFERROR(_xlfn.XLOOKUP(severity_ej2[[#This Row],[ADM3_PCODE]],sev_pin_gbv[ADM3_PCODE],sev_pin_gbv[TOTAL PiN - GBV]),"")</f>
        <v>0</v>
      </c>
      <c r="I203" s="14">
        <f>IFERROR(_xlfn.XLOOKUP(severity_ej2[[#This Row],[ADM3_PCODE]],sev_pin_cp[ADM3_PCODE],sev_pin_cp[TOTAL PiN - CP]),"")</f>
        <v>0</v>
      </c>
      <c r="J203" s="14">
        <f>IFERROR(_xlfn.XLOOKUP(severity_ej2[[#This Row],[ADM3_PCODE]],sev_pin_ma[ADM3_PCODE],sev_pin_ma[TOTAL PiN - Mine Action]),"")</f>
        <v>0</v>
      </c>
      <c r="K203" s="14">
        <f>IFERROR(_xlfn.XLOOKUP(severity_ej2[[#This Row],[ADM3_PCODE]],sev_pin_hlp[ADM3_PCODE],sev_pin_hlp[TOTAL PiN - HLP]),"")</f>
        <v>0</v>
      </c>
      <c r="L20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03" s="41">
        <f>severity_ej2[[#This Row],[PiN - Protection]]</f>
        <v>0</v>
      </c>
    </row>
    <row r="204" spans="1:13" x14ac:dyDescent="0.2">
      <c r="A204" s="31" t="s">
        <v>464</v>
      </c>
      <c r="B204" s="31" t="s">
        <v>465</v>
      </c>
      <c r="C204" s="31" t="s">
        <v>466</v>
      </c>
      <c r="D204" s="31" t="s">
        <v>465</v>
      </c>
      <c r="E204" s="31" t="s">
        <v>470</v>
      </c>
      <c r="F204" s="31" t="s">
        <v>471</v>
      </c>
      <c r="G204" s="13">
        <f>IFERROR(_xlfn.XLOOKUP(severity_ej2[[#This Row],[ADM3_PCODE]],sev_pin_pro[ADM3_PCODE],sev_pin_pro[TOTAL PiN - Protection]),"")</f>
        <v>2176.8400852878463</v>
      </c>
      <c r="H204" s="13">
        <f>IFERROR(_xlfn.XLOOKUP(severity_ej2[[#This Row],[ADM3_PCODE]],sev_pin_gbv[ADM3_PCODE],sev_pin_gbv[TOTAL PiN - GBV]),"")</f>
        <v>1320.823076166454</v>
      </c>
      <c r="I204" s="14">
        <f>IFERROR(_xlfn.XLOOKUP(severity_ej2[[#This Row],[ADM3_PCODE]],sev_pin_cp[ADM3_PCODE],sev_pin_cp[TOTAL PiN - CP]),"")</f>
        <v>933.2058268176927</v>
      </c>
      <c r="J204" s="14">
        <f>IFERROR(_xlfn.XLOOKUP(severity_ej2[[#This Row],[ADM3_PCODE]],sev_pin_ma[ADM3_PCODE],sev_pin_ma[TOTAL PiN - Mine Action]),"")</f>
        <v>1159.3968832760083</v>
      </c>
      <c r="K204" s="14">
        <f>IFERROR(_xlfn.XLOOKUP(severity_ej2[[#This Row],[ADM3_PCODE]],sev_pin_hlp[ADM3_PCODE],sev_pin_hlp[TOTAL PiN - HLP]),"")</f>
        <v>1537.899844585766</v>
      </c>
      <c r="L20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04" s="41">
        <f>severity_ej2[[#This Row],[PiN - Protection]]</f>
        <v>2176.8400852878463</v>
      </c>
    </row>
    <row r="205" spans="1:13" x14ac:dyDescent="0.2">
      <c r="A205" s="31" t="s">
        <v>464</v>
      </c>
      <c r="B205" s="31" t="s">
        <v>465</v>
      </c>
      <c r="C205" s="31" t="s">
        <v>466</v>
      </c>
      <c r="D205" s="31" t="s">
        <v>465</v>
      </c>
      <c r="E205" s="31" t="s">
        <v>472</v>
      </c>
      <c r="F205" s="31" t="s">
        <v>473</v>
      </c>
      <c r="G205" s="13">
        <f>IFERROR(_xlfn.XLOOKUP(severity_ej2[[#This Row],[ADM3_PCODE]],sev_pin_pro[ADM3_PCODE],sev_pin_pro[TOTAL PiN - Protection]),"")</f>
        <v>13608.616438356168</v>
      </c>
      <c r="H205" s="13">
        <f>IFERROR(_xlfn.XLOOKUP(severity_ej2[[#This Row],[ADM3_PCODE]],sev_pin_gbv[ADM3_PCODE],sev_pin_gbv[TOTAL PiN - GBV]),"")</f>
        <v>8336.064945676897</v>
      </c>
      <c r="I205" s="14">
        <f>IFERROR(_xlfn.XLOOKUP(severity_ej2[[#This Row],[ADM3_PCODE]],sev_pin_cp[ADM3_PCODE],sev_pin_cp[TOTAL PiN - CP]),"")</f>
        <v>5597.1464708590538</v>
      </c>
      <c r="J205" s="14">
        <f>IFERROR(_xlfn.XLOOKUP(severity_ej2[[#This Row],[ADM3_PCODE]],sev_pin_ma[ADM3_PCODE],sev_pin_ma[TOTAL PiN - Mine Action]),"")</f>
        <v>5832.4987952704032</v>
      </c>
      <c r="K205" s="14">
        <f>IFERROR(_xlfn.XLOOKUP(severity_ej2[[#This Row],[ADM3_PCODE]],sev_pin_hlp[ADM3_PCODE],sev_pin_hlp[TOTAL PiN - HLP]),"")</f>
        <v>9451.9609935021799</v>
      </c>
      <c r="L20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05" s="41">
        <f>severity_ej2[[#This Row],[PiN - Protection]]</f>
        <v>13608.616438356168</v>
      </c>
    </row>
    <row r="206" spans="1:13" x14ac:dyDescent="0.2">
      <c r="A206" s="31" t="s">
        <v>464</v>
      </c>
      <c r="B206" s="31" t="s">
        <v>465</v>
      </c>
      <c r="C206" s="31" t="s">
        <v>466</v>
      </c>
      <c r="D206" s="31" t="s">
        <v>465</v>
      </c>
      <c r="E206" s="31" t="s">
        <v>474</v>
      </c>
      <c r="F206" s="31" t="s">
        <v>475</v>
      </c>
      <c r="G206" s="13">
        <f>IFERROR(_xlfn.XLOOKUP(severity_ej2[[#This Row],[ADM3_PCODE]],sev_pin_pro[ADM3_PCODE],sev_pin_pro[TOTAL PiN - Protection]),"")</f>
        <v>5709.1267605633802</v>
      </c>
      <c r="H206" s="13">
        <f>IFERROR(_xlfn.XLOOKUP(severity_ej2[[#This Row],[ADM3_PCODE]],sev_pin_gbv[ADM3_PCODE],sev_pin_gbv[TOTAL PiN - GBV]),"")</f>
        <v>3428.4659787036676</v>
      </c>
      <c r="I206" s="14">
        <f>IFERROR(_xlfn.XLOOKUP(severity_ej2[[#This Row],[ADM3_PCODE]],sev_pin_cp[ADM3_PCODE],sev_pin_cp[TOTAL PiN - CP]),"")</f>
        <v>2469.9196176890564</v>
      </c>
      <c r="J206" s="14">
        <f>IFERROR(_xlfn.XLOOKUP(severity_ej2[[#This Row],[ADM3_PCODE]],sev_pin_ma[ADM3_PCODE],sev_pin_ma[TOTAL PiN - Mine Action]),"")</f>
        <v>2469.9196176890564</v>
      </c>
      <c r="K206" s="14">
        <f>IFERROR(_xlfn.XLOOKUP(severity_ej2[[#This Row],[ADM3_PCODE]],sev_pin_hlp[ADM3_PCODE],sev_pin_hlp[TOTAL PiN - HLP]),"")</f>
        <v>3810.1198189306615</v>
      </c>
      <c r="L20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06" s="41">
        <f>severity_ej2[[#This Row],[PiN - Protection]]</f>
        <v>5709.1267605633802</v>
      </c>
    </row>
    <row r="207" spans="1:13" x14ac:dyDescent="0.2">
      <c r="A207" s="31" t="s">
        <v>464</v>
      </c>
      <c r="B207" s="31" t="s">
        <v>465</v>
      </c>
      <c r="C207" s="31" t="s">
        <v>466</v>
      </c>
      <c r="D207" s="31" t="s">
        <v>465</v>
      </c>
      <c r="E207" s="31" t="s">
        <v>476</v>
      </c>
      <c r="F207" s="31" t="s">
        <v>477</v>
      </c>
      <c r="G207" s="13">
        <f>IFERROR(_xlfn.XLOOKUP(severity_ej2[[#This Row],[ADM3_PCODE]],sev_pin_pro[ADM3_PCODE],sev_pin_pro[TOTAL PiN - Protection]),"")</f>
        <v>196.57971014492753</v>
      </c>
      <c r="H207" s="13">
        <f>IFERROR(_xlfn.XLOOKUP(severity_ej2[[#This Row],[ADM3_PCODE]],sev_pin_gbv[ADM3_PCODE],sev_pin_gbv[TOTAL PiN - GBV]),"")</f>
        <v>120.19252868828131</v>
      </c>
      <c r="I207" s="14">
        <f>IFERROR(_xlfn.XLOOKUP(severity_ej2[[#This Row],[ADM3_PCODE]],sev_pin_cp[ADM3_PCODE],sev_pin_cp[TOTAL PiN - CP]),"")</f>
        <v>84.742329843697263</v>
      </c>
      <c r="J207" s="14">
        <f>IFERROR(_xlfn.XLOOKUP(severity_ej2[[#This Row],[ADM3_PCODE]],sev_pin_ma[ADM3_PCODE],sev_pin_ma[TOTAL PiN - Mine Action]),"")</f>
        <v>84.742329843697263</v>
      </c>
      <c r="K207" s="14">
        <f>IFERROR(_xlfn.XLOOKUP(severity_ej2[[#This Row],[ADM3_PCODE]],sev_pin_hlp[ADM3_PCODE],sev_pin_hlp[TOTAL PiN - HLP]),"")</f>
        <v>131.49535131572301</v>
      </c>
      <c r="L20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07" s="41">
        <f>severity_ej2[[#This Row],[PiN - Protection]]</f>
        <v>196.57971014492753</v>
      </c>
    </row>
    <row r="208" spans="1:13" x14ac:dyDescent="0.2">
      <c r="A208" s="31" t="s">
        <v>464</v>
      </c>
      <c r="B208" s="31" t="s">
        <v>465</v>
      </c>
      <c r="C208" s="31" t="s">
        <v>466</v>
      </c>
      <c r="D208" s="31" t="s">
        <v>465</v>
      </c>
      <c r="E208" s="31" t="s">
        <v>478</v>
      </c>
      <c r="F208" s="31" t="s">
        <v>479</v>
      </c>
      <c r="G208" s="13">
        <f>IFERROR(_xlfn.XLOOKUP(severity_ej2[[#This Row],[ADM3_PCODE]],sev_pin_pro[ADM3_PCODE],sev_pin_pro[TOTAL PiN - Protection]),"")</f>
        <v>1973.5072463768113</v>
      </c>
      <c r="H208" s="13">
        <f>IFERROR(_xlfn.XLOOKUP(severity_ej2[[#This Row],[ADM3_PCODE]],sev_pin_gbv[ADM3_PCODE],sev_pin_gbv[TOTAL PiN - GBV]),"")</f>
        <v>1198.6559954718587</v>
      </c>
      <c r="I208" s="14">
        <f>IFERROR(_xlfn.XLOOKUP(severity_ej2[[#This Row],[ADM3_PCODE]],sev_pin_cp[ADM3_PCODE],sev_pin_cp[TOTAL PiN - CP]),"")</f>
        <v>788.67412541754072</v>
      </c>
      <c r="J208" s="14">
        <f>IFERROR(_xlfn.XLOOKUP(severity_ej2[[#This Row],[ADM3_PCODE]],sev_pin_ma[ADM3_PCODE],sev_pin_ma[TOTAL PiN - Mine Action]),"")</f>
        <v>1004.3233995468335</v>
      </c>
      <c r="K208" s="14">
        <f>IFERROR(_xlfn.XLOOKUP(severity_ej2[[#This Row],[ADM3_PCODE]],sev_pin_hlp[ADM3_PCODE],sev_pin_hlp[TOTAL PiN - HLP]),"")</f>
        <v>1444.1280366056085</v>
      </c>
      <c r="L20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08" s="41">
        <f>severity_ej2[[#This Row],[PiN - Protection]]</f>
        <v>1973.5072463768113</v>
      </c>
    </row>
    <row r="209" spans="1:13" x14ac:dyDescent="0.2">
      <c r="A209" s="31" t="s">
        <v>464</v>
      </c>
      <c r="B209" s="31" t="s">
        <v>465</v>
      </c>
      <c r="C209" s="31" t="s">
        <v>480</v>
      </c>
      <c r="D209" s="31" t="s">
        <v>481</v>
      </c>
      <c r="E209" s="31" t="s">
        <v>482</v>
      </c>
      <c r="F209" s="31" t="s">
        <v>481</v>
      </c>
      <c r="G209" s="13">
        <f>IFERROR(_xlfn.XLOOKUP(severity_ej2[[#This Row],[ADM3_PCODE]],sev_pin_pro[ADM3_PCODE],sev_pin_pro[TOTAL PiN - Protection]),"")</f>
        <v>17974.494318181798</v>
      </c>
      <c r="H209" s="13">
        <f>IFERROR(_xlfn.XLOOKUP(severity_ej2[[#This Row],[ADM3_PCODE]],sev_pin_gbv[ADM3_PCODE],sev_pin_gbv[TOTAL PiN - GBV]),"")</f>
        <v>10813.338167185653</v>
      </c>
      <c r="I209" s="14">
        <f>IFERROR(_xlfn.XLOOKUP(severity_ej2[[#This Row],[ADM3_PCODE]],sev_pin_cp[ADM3_PCODE],sev_pin_cp[TOTAL PiN - CP]),"")</f>
        <v>5485.0313176972068</v>
      </c>
      <c r="J209" s="14">
        <f>IFERROR(_xlfn.XLOOKUP(severity_ej2[[#This Row],[ADM3_PCODE]],sev_pin_ma[ADM3_PCODE],sev_pin_ma[TOTAL PiN - Mine Action]),"")</f>
        <v>5969.9585345362621</v>
      </c>
      <c r="K209" s="14">
        <f>IFERROR(_xlfn.XLOOKUP(severity_ej2[[#This Row],[ADM3_PCODE]],sev_pin_hlp[ADM3_PCODE],sev_pin_hlp[TOTAL PiN - HLP]),"")</f>
        <v>14345.368837485923</v>
      </c>
      <c r="L20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09" s="41">
        <f>severity_ej2[[#This Row],[PiN - Protection]]</f>
        <v>17974.494318181798</v>
      </c>
    </row>
    <row r="210" spans="1:13" x14ac:dyDescent="0.2">
      <c r="A210" s="31" t="s">
        <v>464</v>
      </c>
      <c r="B210" s="31" t="s">
        <v>465</v>
      </c>
      <c r="C210" s="31" t="s">
        <v>480</v>
      </c>
      <c r="D210" s="31" t="s">
        <v>481</v>
      </c>
      <c r="E210" s="31" t="s">
        <v>483</v>
      </c>
      <c r="F210" s="31" t="s">
        <v>484</v>
      </c>
      <c r="G210" s="13">
        <f>IFERROR(_xlfn.XLOOKUP(severity_ej2[[#This Row],[ADM3_PCODE]],sev_pin_pro[ADM3_PCODE],sev_pin_pro[TOTAL PiN - Protection]),"")</f>
        <v>168.31081081081081</v>
      </c>
      <c r="H210" s="13">
        <f>IFERROR(_xlfn.XLOOKUP(severity_ej2[[#This Row],[ADM3_PCODE]],sev_pin_gbv[ADM3_PCODE],sev_pin_gbv[TOTAL PiN - GBV]),"")</f>
        <v>99.598857057394241</v>
      </c>
      <c r="I210" s="14">
        <f>IFERROR(_xlfn.XLOOKUP(severity_ej2[[#This Row],[ADM3_PCODE]],sev_pin_cp[ADM3_PCODE],sev_pin_cp[TOTAL PiN - CP]),"")</f>
        <v>68.328600876118728</v>
      </c>
      <c r="J210" s="14">
        <f>IFERROR(_xlfn.XLOOKUP(severity_ej2[[#This Row],[ADM3_PCODE]],sev_pin_ma[ADM3_PCODE],sev_pin_ma[TOTAL PiN - Mine Action]),"")</f>
        <v>68.328600876118728</v>
      </c>
      <c r="K210" s="14">
        <f>IFERROR(_xlfn.XLOOKUP(severity_ej2[[#This Row],[ADM3_PCODE]],sev_pin_hlp[ADM3_PCODE],sev_pin_hlp[TOTAL PiN - HLP]),"")</f>
        <v>116.8132910157732</v>
      </c>
      <c r="L21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10" s="41">
        <f>severity_ej2[[#This Row],[PiN - Protection]]</f>
        <v>168.31081081081081</v>
      </c>
    </row>
    <row r="211" spans="1:13" x14ac:dyDescent="0.2">
      <c r="A211" s="31" t="s">
        <v>464</v>
      </c>
      <c r="B211" s="31" t="s">
        <v>465</v>
      </c>
      <c r="C211" s="31" t="s">
        <v>480</v>
      </c>
      <c r="D211" s="31" t="s">
        <v>481</v>
      </c>
      <c r="E211" s="31" t="s">
        <v>485</v>
      </c>
      <c r="F211" s="31" t="s">
        <v>486</v>
      </c>
      <c r="G211" s="13">
        <f>IFERROR(_xlfn.XLOOKUP(severity_ej2[[#This Row],[ADM3_PCODE]],sev_pin_pro[ADM3_PCODE],sev_pin_pro[TOTAL PiN - Protection]),"")</f>
        <v>3158.4366197183094</v>
      </c>
      <c r="H211" s="13">
        <f>IFERROR(_xlfn.XLOOKUP(severity_ej2[[#This Row],[ADM3_PCODE]],sev_pin_gbv[ADM3_PCODE],sev_pin_gbv[TOTAL PiN - GBV]),"")</f>
        <v>1901.1916929469869</v>
      </c>
      <c r="I211" s="14">
        <f>IFERROR(_xlfn.XLOOKUP(severity_ej2[[#This Row],[ADM3_PCODE]],sev_pin_cp[ADM3_PCODE],sev_pin_cp[TOTAL PiN - CP]),"")</f>
        <v>1202.8351484565492</v>
      </c>
      <c r="J211" s="14">
        <f>IFERROR(_xlfn.XLOOKUP(severity_ej2[[#This Row],[ADM3_PCODE]],sev_pin_ma[ADM3_PCODE],sev_pin_ma[TOTAL PiN - Mine Action]),"")</f>
        <v>1502.6207167439447</v>
      </c>
      <c r="K211" s="14">
        <f>IFERROR(_xlfn.XLOOKUP(severity_ej2[[#This Row],[ADM3_PCODE]],sev_pin_hlp[ADM3_PCODE],sev_pin_hlp[TOTAL PiN - HLP]),"")</f>
        <v>2354.4965423385775</v>
      </c>
      <c r="L21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11" s="41">
        <f>severity_ej2[[#This Row],[PiN - Protection]]</f>
        <v>3158.4366197183094</v>
      </c>
    </row>
    <row r="212" spans="1:13" x14ac:dyDescent="0.2">
      <c r="A212" s="31" t="s">
        <v>464</v>
      </c>
      <c r="B212" s="31" t="s">
        <v>465</v>
      </c>
      <c r="C212" s="31" t="s">
        <v>487</v>
      </c>
      <c r="D212" s="31" t="s">
        <v>488</v>
      </c>
      <c r="E212" s="31" t="s">
        <v>489</v>
      </c>
      <c r="F212" s="31" t="s">
        <v>488</v>
      </c>
      <c r="G212" s="13">
        <f>IFERROR(_xlfn.XLOOKUP(severity_ej2[[#This Row],[ADM3_PCODE]],sev_pin_pro[ADM3_PCODE],sev_pin_pro[TOTAL PiN - Protection]),"")</f>
        <v>37940.28378378378</v>
      </c>
      <c r="H212" s="13">
        <f>IFERROR(_xlfn.XLOOKUP(severity_ej2[[#This Row],[ADM3_PCODE]],sev_pin_gbv[ADM3_PCODE],sev_pin_gbv[TOTAL PiN - GBV]),"")</f>
        <v>23556.65595518515</v>
      </c>
      <c r="I212" s="14">
        <f>IFERROR(_xlfn.XLOOKUP(severity_ej2[[#This Row],[ADM3_PCODE]],sev_pin_cp[ADM3_PCODE],sev_pin_cp[TOTAL PiN - CP]),"")</f>
        <v>15991.254233252203</v>
      </c>
      <c r="J212" s="14">
        <f>IFERROR(_xlfn.XLOOKUP(severity_ej2[[#This Row],[ADM3_PCODE]],sev_pin_ma[ADM3_PCODE],sev_pin_ma[TOTAL PiN - Mine Action]),"")</f>
        <v>17321.548117946437</v>
      </c>
      <c r="K212" s="14">
        <f>IFERROR(_xlfn.XLOOKUP(severity_ej2[[#This Row],[ADM3_PCODE]],sev_pin_hlp[ADM3_PCODE],sev_pin_hlp[TOTAL PiN - HLP]),"")</f>
        <v>26219.436147820903</v>
      </c>
      <c r="L21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12" s="41">
        <f>severity_ej2[[#This Row],[PiN - Protection]]</f>
        <v>37940.28378378378</v>
      </c>
    </row>
    <row r="213" spans="1:13" x14ac:dyDescent="0.2">
      <c r="A213" s="31" t="s">
        <v>464</v>
      </c>
      <c r="B213" s="31" t="s">
        <v>465</v>
      </c>
      <c r="C213" s="31" t="s">
        <v>487</v>
      </c>
      <c r="D213" s="31" t="s">
        <v>488</v>
      </c>
      <c r="E213" s="31" t="s">
        <v>490</v>
      </c>
      <c r="F213" s="31" t="s">
        <v>491</v>
      </c>
      <c r="G213" s="13">
        <f>IFERROR(_xlfn.XLOOKUP(severity_ej2[[#This Row],[ADM3_PCODE]],sev_pin_pro[ADM3_PCODE],sev_pin_pro[TOTAL PiN - Protection]),"")</f>
        <v>648.04545454545462</v>
      </c>
      <c r="H213" s="13">
        <f>IFERROR(_xlfn.XLOOKUP(severity_ej2[[#This Row],[ADM3_PCODE]],sev_pin_gbv[ADM3_PCODE],sev_pin_gbv[TOTAL PiN - GBV]),"")</f>
        <v>404.1171455721979</v>
      </c>
      <c r="I213" s="14">
        <f>IFERROR(_xlfn.XLOOKUP(severity_ej2[[#This Row],[ADM3_PCODE]],sev_pin_cp[ADM3_PCODE],sev_pin_cp[TOTAL PiN - CP]),"")</f>
        <v>224.76758224354049</v>
      </c>
      <c r="J213" s="14">
        <f>IFERROR(_xlfn.XLOOKUP(severity_ej2[[#This Row],[ADM3_PCODE]],sev_pin_ma[ADM3_PCODE],sev_pin_ma[TOTAL PiN - Mine Action]),"")</f>
        <v>224.76758224354049</v>
      </c>
      <c r="K213" s="14">
        <f>IFERROR(_xlfn.XLOOKUP(severity_ej2[[#This Row],[ADM3_PCODE]],sev_pin_hlp[ADM3_PCODE],sev_pin_hlp[TOTAL PiN - HLP]),"")</f>
        <v>488.08241775645956</v>
      </c>
      <c r="L21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13" s="41">
        <f>severity_ej2[[#This Row],[PiN - Protection]]</f>
        <v>648.04545454545462</v>
      </c>
    </row>
    <row r="214" spans="1:13" x14ac:dyDescent="0.2">
      <c r="A214" s="31" t="s">
        <v>464</v>
      </c>
      <c r="B214" s="31" t="s">
        <v>465</v>
      </c>
      <c r="C214" s="31" t="s">
        <v>487</v>
      </c>
      <c r="D214" s="31" t="s">
        <v>488</v>
      </c>
      <c r="E214" s="31" t="s">
        <v>492</v>
      </c>
      <c r="F214" s="31" t="s">
        <v>493</v>
      </c>
      <c r="G214" s="13">
        <f>IFERROR(_xlfn.XLOOKUP(severity_ej2[[#This Row],[ADM3_PCODE]],sev_pin_pro[ADM3_PCODE],sev_pin_pro[TOTAL PiN - Protection]),"")</f>
        <v>5660.1408450704221</v>
      </c>
      <c r="H214" s="13">
        <f>IFERROR(_xlfn.XLOOKUP(severity_ej2[[#This Row],[ADM3_PCODE]],sev_pin_gbv[ADM3_PCODE],sev_pin_gbv[TOTAL PiN - GBV]),"")</f>
        <v>3495.7952183234279</v>
      </c>
      <c r="I214" s="14">
        <f>IFERROR(_xlfn.XLOOKUP(severity_ej2[[#This Row],[ADM3_PCODE]],sev_pin_cp[ADM3_PCODE],sev_pin_cp[TOTAL PiN - CP]),"")</f>
        <v>2238.4314635403944</v>
      </c>
      <c r="J214" s="14">
        <f>IFERROR(_xlfn.XLOOKUP(severity_ej2[[#This Row],[ADM3_PCODE]],sev_pin_ma[ADM3_PCODE],sev_pin_ma[TOTAL PiN - Mine Action]),"")</f>
        <v>2291.0172053515698</v>
      </c>
      <c r="K214" s="14">
        <f>IFERROR(_xlfn.XLOOKUP(severity_ej2[[#This Row],[ADM3_PCODE]],sev_pin_hlp[ADM3_PCODE],sev_pin_hlp[TOTAL PiN - HLP]),"")</f>
        <v>4003.6213465765686</v>
      </c>
      <c r="L21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14" s="41">
        <f>severity_ej2[[#This Row],[PiN - Protection]]</f>
        <v>5660.1408450704221</v>
      </c>
    </row>
    <row r="215" spans="1:13" x14ac:dyDescent="0.2">
      <c r="A215" s="31" t="s">
        <v>464</v>
      </c>
      <c r="B215" s="31" t="s">
        <v>465</v>
      </c>
      <c r="C215" s="31" t="s">
        <v>487</v>
      </c>
      <c r="D215" s="31" t="s">
        <v>488</v>
      </c>
      <c r="E215" s="31" t="s">
        <v>494</v>
      </c>
      <c r="F215" s="31" t="s">
        <v>495</v>
      </c>
      <c r="G215" s="13">
        <f>IFERROR(_xlfn.XLOOKUP(severity_ej2[[#This Row],[ADM3_PCODE]],sev_pin_pro[ADM3_PCODE],sev_pin_pro[TOTAL PiN - Protection]),"")</f>
        <v>7777</v>
      </c>
      <c r="H215" s="13">
        <f>IFERROR(_xlfn.XLOOKUP(severity_ej2[[#This Row],[ADM3_PCODE]],sev_pin_gbv[ADM3_PCODE],sev_pin_gbv[TOTAL PiN - GBV]),"")</f>
        <v>4656.2128419160144</v>
      </c>
      <c r="I215" s="14">
        <f>IFERROR(_xlfn.XLOOKUP(severity_ej2[[#This Row],[ADM3_PCODE]],sev_pin_cp[ADM3_PCODE],sev_pin_cp[TOTAL PiN - CP]),"")</f>
        <v>2966.4827789906262</v>
      </c>
      <c r="J215" s="14">
        <f>IFERROR(_xlfn.XLOOKUP(severity_ej2[[#This Row],[ADM3_PCODE]],sev_pin_ma[ADM3_PCODE],sev_pin_ma[TOTAL PiN - Mine Action]),"")</f>
        <v>3201.0687556183389</v>
      </c>
      <c r="K215" s="14">
        <f>IFERROR(_xlfn.XLOOKUP(severity_ej2[[#This Row],[ADM3_PCODE]],sev_pin_hlp[ADM3_PCODE],sev_pin_hlp[TOTAL PiN - HLP]),"")</f>
        <v>5657.6554513933479</v>
      </c>
      <c r="L21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15" s="41">
        <f>severity_ej2[[#This Row],[PiN - Protection]]</f>
        <v>7777</v>
      </c>
    </row>
    <row r="216" spans="1:13" x14ac:dyDescent="0.2">
      <c r="A216" s="31" t="s">
        <v>464</v>
      </c>
      <c r="B216" s="31" t="s">
        <v>465</v>
      </c>
      <c r="C216" s="31" t="s">
        <v>487</v>
      </c>
      <c r="D216" s="31" t="s">
        <v>488</v>
      </c>
      <c r="E216" s="31" t="s">
        <v>496</v>
      </c>
      <c r="F216" s="31" t="s">
        <v>497</v>
      </c>
      <c r="G216" s="13">
        <f>IFERROR(_xlfn.XLOOKUP(severity_ej2[[#This Row],[ADM3_PCODE]],sev_pin_pro[ADM3_PCODE],sev_pin_pro[TOTAL PiN - Protection]),"")</f>
        <v>9465.5068493150684</v>
      </c>
      <c r="H216" s="13">
        <f>IFERROR(_xlfn.XLOOKUP(severity_ej2[[#This Row],[ADM3_PCODE]],sev_pin_gbv[ADM3_PCODE],sev_pin_gbv[TOTAL PiN - GBV]),"")</f>
        <v>5811.7087864142222</v>
      </c>
      <c r="I216" s="14">
        <f>IFERROR(_xlfn.XLOOKUP(severity_ej2[[#This Row],[ADM3_PCODE]],sev_pin_cp[ADM3_PCODE],sev_pin_cp[TOTAL PiN - CP]),"")</f>
        <v>3801.1919484232176</v>
      </c>
      <c r="J216" s="14">
        <f>IFERROR(_xlfn.XLOOKUP(severity_ej2[[#This Row],[ADM3_PCODE]],sev_pin_ma[ADM3_PCODE],sev_pin_ma[TOTAL PiN - Mine Action]),"")</f>
        <v>3801.1919484232176</v>
      </c>
      <c r="K216" s="14">
        <f>IFERROR(_xlfn.XLOOKUP(severity_ej2[[#This Row],[ADM3_PCODE]],sev_pin_hlp[ADM3_PCODE],sev_pin_hlp[TOTAL PiN - HLP]),"")</f>
        <v>6610.8655858233569</v>
      </c>
      <c r="L21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16" s="41">
        <f>severity_ej2[[#This Row],[PiN - Protection]]</f>
        <v>9465.5068493150684</v>
      </c>
    </row>
    <row r="217" spans="1:13" x14ac:dyDescent="0.2">
      <c r="A217" s="31" t="s">
        <v>464</v>
      </c>
      <c r="B217" s="31" t="s">
        <v>465</v>
      </c>
      <c r="C217" s="31" t="s">
        <v>487</v>
      </c>
      <c r="D217" s="31" t="s">
        <v>488</v>
      </c>
      <c r="E217" s="31" t="s">
        <v>498</v>
      </c>
      <c r="F217" s="31" t="s">
        <v>499</v>
      </c>
      <c r="G217" s="13">
        <f>IFERROR(_xlfn.XLOOKUP(severity_ej2[[#This Row],[ADM3_PCODE]],sev_pin_pro[ADM3_PCODE],sev_pin_pro[TOTAL PiN - Protection]),"")</f>
        <v>9541.3561643835619</v>
      </c>
      <c r="H217" s="13">
        <f>IFERROR(_xlfn.XLOOKUP(severity_ej2[[#This Row],[ADM3_PCODE]],sev_pin_gbv[ADM3_PCODE],sev_pin_gbv[TOTAL PiN - GBV]),"")</f>
        <v>5868.9998844108313</v>
      </c>
      <c r="I217" s="14">
        <f>IFERROR(_xlfn.XLOOKUP(severity_ej2[[#This Row],[ADM3_PCODE]],sev_pin_cp[ADM3_PCODE],sev_pin_cp[TOTAL PiN - CP]),"")</f>
        <v>3097.5250192758081</v>
      </c>
      <c r="J217" s="14">
        <f>IFERROR(_xlfn.XLOOKUP(severity_ej2[[#This Row],[ADM3_PCODE]],sev_pin_ma[ADM3_PCODE],sev_pin_ma[TOTAL PiN - Mine Action]),"")</f>
        <v>3915.2044755995203</v>
      </c>
      <c r="K217" s="14">
        <f>IFERROR(_xlfn.XLOOKUP(severity_ej2[[#This Row],[ADM3_PCODE]],sev_pin_hlp[ADM3_PCODE],sev_pin_hlp[TOTAL PiN - HLP]),"")</f>
        <v>7588.8487157123764</v>
      </c>
      <c r="L21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17" s="41">
        <f>severity_ej2[[#This Row],[PiN - Protection]]</f>
        <v>9541.3561643835619</v>
      </c>
    </row>
    <row r="218" spans="1:13" x14ac:dyDescent="0.2">
      <c r="A218" s="31" t="s">
        <v>464</v>
      </c>
      <c r="B218" s="31" t="s">
        <v>465</v>
      </c>
      <c r="C218" s="31" t="s">
        <v>500</v>
      </c>
      <c r="D218" s="31" t="s">
        <v>501</v>
      </c>
      <c r="E218" s="31" t="s">
        <v>502</v>
      </c>
      <c r="F218" s="31" t="s">
        <v>501</v>
      </c>
      <c r="G218" s="13">
        <f>IFERROR(_xlfn.XLOOKUP(severity_ej2[[#This Row],[ADM3_PCODE]],sev_pin_pro[ADM3_PCODE],sev_pin_pro[TOTAL PiN - Protection]),"")</f>
        <v>44849</v>
      </c>
      <c r="H218" s="13">
        <f>IFERROR(_xlfn.XLOOKUP(severity_ej2[[#This Row],[ADM3_PCODE]],sev_pin_gbv[ADM3_PCODE],sev_pin_gbv[TOTAL PiN - GBV]),"")</f>
        <v>27659.399999999998</v>
      </c>
      <c r="I218" s="14">
        <f>IFERROR(_xlfn.XLOOKUP(severity_ej2[[#This Row],[ADM3_PCODE]],sev_pin_cp[ADM3_PCODE],sev_pin_cp[TOTAL PiN - CP]),"")</f>
        <v>20013.985997458134</v>
      </c>
      <c r="J218" s="14">
        <f>IFERROR(_xlfn.XLOOKUP(severity_ej2[[#This Row],[ADM3_PCODE]],sev_pin_ma[ADM3_PCODE],sev_pin_ma[TOTAL PiN - Mine Action]),"")</f>
        <v>22415.696644295298</v>
      </c>
      <c r="K218" s="14">
        <f>IFERROR(_xlfn.XLOOKUP(severity_ej2[[#This Row],[ADM3_PCODE]],sev_pin_hlp[ADM3_PCODE],sev_pin_hlp[TOTAL PiN - HLP]),"")</f>
        <v>30208.301754777138</v>
      </c>
      <c r="L21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18" s="41">
        <f>severity_ej2[[#This Row],[PiN - Protection]]</f>
        <v>44849</v>
      </c>
    </row>
    <row r="219" spans="1:13" x14ac:dyDescent="0.2">
      <c r="A219" s="31" t="s">
        <v>464</v>
      </c>
      <c r="B219" s="31" t="s">
        <v>465</v>
      </c>
      <c r="C219" s="31" t="s">
        <v>500</v>
      </c>
      <c r="D219" s="31" t="s">
        <v>501</v>
      </c>
      <c r="E219" s="31" t="s">
        <v>503</v>
      </c>
      <c r="F219" s="31" t="s">
        <v>504</v>
      </c>
      <c r="G219" s="13">
        <f>IFERROR(_xlfn.XLOOKUP(severity_ej2[[#This Row],[ADM3_PCODE]],sev_pin_pro[ADM3_PCODE],sev_pin_pro[TOTAL PiN - Protection]),"")</f>
        <v>11652</v>
      </c>
      <c r="H219" s="13">
        <f>IFERROR(_xlfn.XLOOKUP(severity_ej2[[#This Row],[ADM3_PCODE]],sev_pin_gbv[ADM3_PCODE],sev_pin_gbv[TOTAL PiN - GBV]),"")</f>
        <v>7027.2000000000025</v>
      </c>
      <c r="I219" s="14">
        <f>IFERROR(_xlfn.XLOOKUP(severity_ej2[[#This Row],[ADM3_PCODE]],sev_pin_cp[ADM3_PCODE],sev_pin_cp[TOTAL PiN - CP]),"")</f>
        <v>4924.1088654308278</v>
      </c>
      <c r="J219" s="14">
        <f>IFERROR(_xlfn.XLOOKUP(severity_ej2[[#This Row],[ADM3_PCODE]],sev_pin_ma[ADM3_PCODE],sev_pin_ma[TOTAL PiN - Mine Action]),"")</f>
        <v>5645.5241160315836</v>
      </c>
      <c r="K219" s="14">
        <f>IFERROR(_xlfn.XLOOKUP(severity_ej2[[#This Row],[ADM3_PCODE]],sev_pin_hlp[ADM3_PCODE],sev_pin_hlp[TOTAL PiN - HLP]),"")</f>
        <v>8136.8523429454181</v>
      </c>
      <c r="L21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19" s="41">
        <f>severity_ej2[[#This Row],[PiN - Protection]]</f>
        <v>11652</v>
      </c>
    </row>
    <row r="220" spans="1:13" x14ac:dyDescent="0.2">
      <c r="A220" s="31" t="s">
        <v>464</v>
      </c>
      <c r="B220" s="31" t="s">
        <v>465</v>
      </c>
      <c r="C220" s="31" t="s">
        <v>500</v>
      </c>
      <c r="D220" s="31" t="s">
        <v>501</v>
      </c>
      <c r="E220" s="31" t="s">
        <v>505</v>
      </c>
      <c r="F220" s="31" t="s">
        <v>506</v>
      </c>
      <c r="G220" s="13">
        <f>IFERROR(_xlfn.XLOOKUP(severity_ej2[[#This Row],[ADM3_PCODE]],sev_pin_pro[ADM3_PCODE],sev_pin_pro[TOTAL PiN - Protection]),"")</f>
        <v>1434.9295774647887</v>
      </c>
      <c r="H220" s="13">
        <f>IFERROR(_xlfn.XLOOKUP(severity_ej2[[#This Row],[ADM3_PCODE]],sev_pin_gbv[ADM3_PCODE],sev_pin_gbv[TOTAL PiN - GBV]),"")</f>
        <v>846.88148170205159</v>
      </c>
      <c r="I220" s="14">
        <f>IFERROR(_xlfn.XLOOKUP(severity_ej2[[#This Row],[ADM3_PCODE]],sev_pin_cp[ADM3_PCODE],sev_pin_cp[TOTAL PiN - CP]),"")</f>
        <v>640.27285829139748</v>
      </c>
      <c r="J220" s="14">
        <f>IFERROR(_xlfn.XLOOKUP(severity_ej2[[#This Row],[ADM3_PCODE]],sev_pin_ma[ADM3_PCODE],sev_pin_ma[TOTAL PiN - Mine Action]),"")</f>
        <v>640.27285829139748</v>
      </c>
      <c r="K220" s="14">
        <f>IFERROR(_xlfn.XLOOKUP(severity_ej2[[#This Row],[ADM3_PCODE]],sev_pin_hlp[ADM3_PCODE],sev_pin_hlp[TOTAL PiN - HLP]),"")</f>
        <v>938.14967691987022</v>
      </c>
      <c r="L22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20" s="41">
        <f>severity_ej2[[#This Row],[PiN - Protection]]</f>
        <v>1434.9295774647887</v>
      </c>
    </row>
    <row r="221" spans="1:13" x14ac:dyDescent="0.2">
      <c r="A221" s="31" t="s">
        <v>464</v>
      </c>
      <c r="B221" s="31" t="s">
        <v>465</v>
      </c>
      <c r="C221" s="31" t="s">
        <v>500</v>
      </c>
      <c r="D221" s="31" t="s">
        <v>501</v>
      </c>
      <c r="E221" s="31" t="s">
        <v>507</v>
      </c>
      <c r="F221" s="31" t="s">
        <v>508</v>
      </c>
      <c r="G221" s="13">
        <f>IFERROR(_xlfn.XLOOKUP(severity_ej2[[#This Row],[ADM3_PCODE]],sev_pin_pro[ADM3_PCODE],sev_pin_pro[TOTAL PiN - Protection]),"")</f>
        <v>11792.621621621623</v>
      </c>
      <c r="H221" s="13">
        <f>IFERROR(_xlfn.XLOOKUP(severity_ej2[[#This Row],[ADM3_PCODE]],sev_pin_gbv[ADM3_PCODE],sev_pin_gbv[TOTAL PiN - GBV]),"")</f>
        <v>7022.5298556387716</v>
      </c>
      <c r="I221" s="14">
        <f>IFERROR(_xlfn.XLOOKUP(severity_ej2[[#This Row],[ADM3_PCODE]],sev_pin_cp[ADM3_PCODE],sev_pin_cp[TOTAL PiN - CP]),"")</f>
        <v>5097.9974718694612</v>
      </c>
      <c r="J221" s="14">
        <f>IFERROR(_xlfn.XLOOKUP(severity_ej2[[#This Row],[ADM3_PCODE]],sev_pin_ma[ADM3_PCODE],sev_pin_ma[TOTAL PiN - Mine Action]),"")</f>
        <v>5566.1412603567433</v>
      </c>
      <c r="K221" s="14">
        <f>IFERROR(_xlfn.XLOOKUP(severity_ej2[[#This Row],[ADM3_PCODE]],sev_pin_hlp[ADM3_PCODE],sev_pin_hlp[TOTAL PiN - HLP]),"")</f>
        <v>8046.2826305220888</v>
      </c>
      <c r="L22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21" s="41">
        <f>severity_ej2[[#This Row],[PiN - Protection]]</f>
        <v>11792.621621621623</v>
      </c>
    </row>
    <row r="222" spans="1:13" x14ac:dyDescent="0.2">
      <c r="A222" s="31" t="s">
        <v>464</v>
      </c>
      <c r="B222" s="31" t="s">
        <v>465</v>
      </c>
      <c r="C222" s="31" t="s">
        <v>509</v>
      </c>
      <c r="D222" s="31" t="s">
        <v>510</v>
      </c>
      <c r="E222" s="31" t="s">
        <v>511</v>
      </c>
      <c r="F222" s="31" t="s">
        <v>510</v>
      </c>
      <c r="G222" s="13">
        <f>IFERROR(_xlfn.XLOOKUP(severity_ej2[[#This Row],[ADM3_PCODE]],sev_pin_pro[ADM3_PCODE],sev_pin_pro[TOTAL PiN - Protection]),"")</f>
        <v>13671.875000000002</v>
      </c>
      <c r="H222" s="13">
        <f>IFERROR(_xlfn.XLOOKUP(severity_ej2[[#This Row],[ADM3_PCODE]],sev_pin_gbv[ADM3_PCODE],sev_pin_gbv[TOTAL PiN - GBV]),"")</f>
        <v>8483.2573734324214</v>
      </c>
      <c r="I222" s="14">
        <f>IFERROR(_xlfn.XLOOKUP(severity_ej2[[#This Row],[ADM3_PCODE]],sev_pin_cp[ADM3_PCODE],sev_pin_cp[TOTAL PiN - CP]),"")</f>
        <v>5837.2401881096148</v>
      </c>
      <c r="J222" s="14">
        <f>IFERROR(_xlfn.XLOOKUP(severity_ej2[[#This Row],[ADM3_PCODE]],sev_pin_ma[ADM3_PCODE],sev_pin_ma[TOTAL PiN - Mine Action]),"")</f>
        <v>5837.2401881096148</v>
      </c>
      <c r="K222" s="14">
        <f>IFERROR(_xlfn.XLOOKUP(severity_ej2[[#This Row],[ADM3_PCODE]],sev_pin_hlp[ADM3_PCODE],sev_pin_hlp[TOTAL PiN - HLP]),"")</f>
        <v>9201.8223118903879</v>
      </c>
      <c r="L22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22" s="41">
        <f>severity_ej2[[#This Row],[PiN - Protection]]</f>
        <v>13671.875000000002</v>
      </c>
    </row>
    <row r="223" spans="1:13" x14ac:dyDescent="0.2">
      <c r="A223" s="31" t="s">
        <v>464</v>
      </c>
      <c r="B223" s="31" t="s">
        <v>465</v>
      </c>
      <c r="C223" s="31" t="s">
        <v>509</v>
      </c>
      <c r="D223" s="31" t="s">
        <v>510</v>
      </c>
      <c r="E223" s="31" t="s">
        <v>512</v>
      </c>
      <c r="F223" s="31" t="s">
        <v>513</v>
      </c>
      <c r="G223" s="13">
        <f>IFERROR(_xlfn.XLOOKUP(severity_ej2[[#This Row],[ADM3_PCODE]],sev_pin_pro[ADM3_PCODE],sev_pin_pro[TOTAL PiN - Protection]),"")</f>
        <v>6691.0410958904113</v>
      </c>
      <c r="H223" s="13">
        <f>IFERROR(_xlfn.XLOOKUP(severity_ej2[[#This Row],[ADM3_PCODE]],sev_pin_gbv[ADM3_PCODE],sev_pin_gbv[TOTAL PiN - GBV]),"")</f>
        <v>3990.9445756690557</v>
      </c>
      <c r="I223" s="14">
        <f>IFERROR(_xlfn.XLOOKUP(severity_ej2[[#This Row],[ADM3_PCODE]],sev_pin_cp[ADM3_PCODE],sev_pin_cp[TOTAL PiN - CP]),"")</f>
        <v>3124.8313444978685</v>
      </c>
      <c r="J223" s="14">
        <f>IFERROR(_xlfn.XLOOKUP(severity_ej2[[#This Row],[ADM3_PCODE]],sev_pin_ma[ADM3_PCODE],sev_pin_ma[TOTAL PiN - Mine Action]),"")</f>
        <v>3176.3733312528352</v>
      </c>
      <c r="K223" s="14">
        <f>IFERROR(_xlfn.XLOOKUP(severity_ej2[[#This Row],[ADM3_PCODE]],sev_pin_hlp[ADM3_PCODE],sev_pin_hlp[TOTAL PiN - HLP]),"")</f>
        <v>4245.1955033656905</v>
      </c>
      <c r="L22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23" s="41">
        <f>severity_ej2[[#This Row],[PiN - Protection]]</f>
        <v>6691.0410958904113</v>
      </c>
    </row>
    <row r="224" spans="1:13" x14ac:dyDescent="0.2">
      <c r="A224" s="31" t="s">
        <v>464</v>
      </c>
      <c r="B224" s="31" t="s">
        <v>465</v>
      </c>
      <c r="C224" s="31" t="s">
        <v>509</v>
      </c>
      <c r="D224" s="31" t="s">
        <v>510</v>
      </c>
      <c r="E224" s="31" t="s">
        <v>514</v>
      </c>
      <c r="F224" s="31" t="s">
        <v>515</v>
      </c>
      <c r="G224" s="13">
        <f>IFERROR(_xlfn.XLOOKUP(severity_ej2[[#This Row],[ADM3_PCODE]],sev_pin_pro[ADM3_PCODE],sev_pin_pro[TOTAL PiN - Protection]),"")</f>
        <v>4659.2432432432433</v>
      </c>
      <c r="H224" s="13">
        <f>IFERROR(_xlfn.XLOOKUP(severity_ej2[[#This Row],[ADM3_PCODE]],sev_pin_gbv[ADM3_PCODE],sev_pin_gbv[TOTAL PiN - GBV]),"")</f>
        <v>2805.6824062892492</v>
      </c>
      <c r="I224" s="14">
        <f>IFERROR(_xlfn.XLOOKUP(severity_ej2[[#This Row],[ADM3_PCODE]],sev_pin_cp[ADM3_PCODE],sev_pin_cp[TOTAL PiN - CP]),"")</f>
        <v>2166.0589276643254</v>
      </c>
      <c r="J224" s="14">
        <f>IFERROR(_xlfn.XLOOKUP(severity_ej2[[#This Row],[ADM3_PCODE]],sev_pin_ma[ADM3_PCODE],sev_pin_ma[TOTAL PiN - Mine Action]),"")</f>
        <v>2166.0589276643254</v>
      </c>
      <c r="K224" s="14">
        <f>IFERROR(_xlfn.XLOOKUP(severity_ej2[[#This Row],[ADM3_PCODE]],sev_pin_hlp[ADM3_PCODE],sev_pin_hlp[TOTAL PiN - HLP]),"")</f>
        <v>2959.1086399032429</v>
      </c>
      <c r="L22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24" s="41">
        <f>severity_ej2[[#This Row],[PiN - Protection]]</f>
        <v>4659.2432432432433</v>
      </c>
    </row>
    <row r="225" spans="1:13" x14ac:dyDescent="0.2">
      <c r="A225" s="31" t="s">
        <v>464</v>
      </c>
      <c r="B225" s="31" t="s">
        <v>465</v>
      </c>
      <c r="C225" s="31" t="s">
        <v>516</v>
      </c>
      <c r="D225" s="31" t="s">
        <v>517</v>
      </c>
      <c r="E225" s="31" t="s">
        <v>518</v>
      </c>
      <c r="F225" s="31" t="s">
        <v>519</v>
      </c>
      <c r="G225" s="13">
        <f>IFERROR(_xlfn.XLOOKUP(severity_ej2[[#This Row],[ADM3_PCODE]],sev_pin_pro[ADM3_PCODE],sev_pin_pro[TOTAL PiN - Protection]),"")</f>
        <v>11032.73684210526</v>
      </c>
      <c r="H225" s="13">
        <f>IFERROR(_xlfn.XLOOKUP(severity_ej2[[#This Row],[ADM3_PCODE]],sev_pin_gbv[ADM3_PCODE],sev_pin_gbv[TOTAL PiN - GBV]),"")</f>
        <v>6629.4556583425874</v>
      </c>
      <c r="I225" s="14">
        <f>IFERROR(_xlfn.XLOOKUP(severity_ej2[[#This Row],[ADM3_PCODE]],sev_pin_cp[ADM3_PCODE],sev_pin_cp[TOTAL PiN - CP]),"")</f>
        <v>4418.9528272007447</v>
      </c>
      <c r="J225" s="14">
        <f>IFERROR(_xlfn.XLOOKUP(severity_ej2[[#This Row],[ADM3_PCODE]],sev_pin_ma[ADM3_PCODE],sev_pin_ma[TOTAL PiN - Mine Action]),"")</f>
        <v>4418.9528272007447</v>
      </c>
      <c r="K225" s="14">
        <f>IFERROR(_xlfn.XLOOKUP(severity_ej2[[#This Row],[ADM3_PCODE]],sev_pin_hlp[ADM3_PCODE],sev_pin_hlp[TOTAL PiN - HLP]),"")</f>
        <v>7717.0576991150447</v>
      </c>
      <c r="L22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25" s="41">
        <f>severity_ej2[[#This Row],[PiN - Protection]]</f>
        <v>11032.73684210526</v>
      </c>
    </row>
    <row r="226" spans="1:13" x14ac:dyDescent="0.2">
      <c r="A226" s="31" t="s">
        <v>464</v>
      </c>
      <c r="B226" s="31" t="s">
        <v>465</v>
      </c>
      <c r="C226" s="31" t="s">
        <v>516</v>
      </c>
      <c r="D226" s="31" t="s">
        <v>517</v>
      </c>
      <c r="E226" s="31" t="s">
        <v>520</v>
      </c>
      <c r="F226" s="31" t="s">
        <v>517</v>
      </c>
      <c r="G226" s="13">
        <f>IFERROR(_xlfn.XLOOKUP(severity_ej2[[#This Row],[ADM3_PCODE]],sev_pin_pro[ADM3_PCODE],sev_pin_pro[TOTAL PiN - Protection]),"")</f>
        <v>13925.567567567568</v>
      </c>
      <c r="H226" s="13">
        <f>IFERROR(_xlfn.XLOOKUP(severity_ej2[[#This Row],[ADM3_PCODE]],sev_pin_gbv[ADM3_PCODE],sev_pin_gbv[TOTAL PiN - GBV]),"")</f>
        <v>8403.0038956540975</v>
      </c>
      <c r="I226" s="14">
        <f>IFERROR(_xlfn.XLOOKUP(severity_ej2[[#This Row],[ADM3_PCODE]],sev_pin_cp[ADM3_PCODE],sev_pin_cp[TOTAL PiN - CP]),"")</f>
        <v>6480.6769287117204</v>
      </c>
      <c r="J226" s="14">
        <f>IFERROR(_xlfn.XLOOKUP(severity_ej2[[#This Row],[ADM3_PCODE]],sev_pin_ma[ADM3_PCODE],sev_pin_ma[TOTAL PiN - Mine Action]),"")</f>
        <v>6480.6769287117204</v>
      </c>
      <c r="K226" s="14">
        <f>IFERROR(_xlfn.XLOOKUP(severity_ej2[[#This Row],[ADM3_PCODE]],sev_pin_hlp[ADM3_PCODE],sev_pin_hlp[TOTAL PiN - HLP]),"")</f>
        <v>8837.4473956126039</v>
      </c>
      <c r="L22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26" s="41">
        <f>severity_ej2[[#This Row],[PiN - Protection]]</f>
        <v>13925.567567567568</v>
      </c>
    </row>
    <row r="227" spans="1:13" x14ac:dyDescent="0.2">
      <c r="A227" s="31" t="s">
        <v>464</v>
      </c>
      <c r="B227" s="31" t="s">
        <v>465</v>
      </c>
      <c r="C227" s="31" t="s">
        <v>516</v>
      </c>
      <c r="D227" s="31" t="s">
        <v>517</v>
      </c>
      <c r="E227" s="31" t="s">
        <v>521</v>
      </c>
      <c r="F227" s="31" t="s">
        <v>522</v>
      </c>
      <c r="G227" s="13">
        <f>IFERROR(_xlfn.XLOOKUP(severity_ej2[[#This Row],[ADM3_PCODE]],sev_pin_pro[ADM3_PCODE],sev_pin_pro[TOTAL PiN - Protection]),"")</f>
        <v>3535.6986301369861</v>
      </c>
      <c r="H227" s="13">
        <f>IFERROR(_xlfn.XLOOKUP(severity_ej2[[#This Row],[ADM3_PCODE]],sev_pin_gbv[ADM3_PCODE],sev_pin_gbv[TOTAL PiN - GBV]),"")</f>
        <v>2176.4642627928642</v>
      </c>
      <c r="I227" s="14">
        <f>IFERROR(_xlfn.XLOOKUP(severity_ej2[[#This Row],[ADM3_PCODE]],sev_pin_cp[ADM3_PCODE],sev_pin_cp[TOTAL PiN - CP]),"")</f>
        <v>1512.705579517615</v>
      </c>
      <c r="J227" s="14">
        <f>IFERROR(_xlfn.XLOOKUP(severity_ej2[[#This Row],[ADM3_PCODE]],sev_pin_ma[ADM3_PCODE],sev_pin_ma[TOTAL PiN - Mine Action]),"")</f>
        <v>1512.705579517615</v>
      </c>
      <c r="K227" s="14">
        <f>IFERROR(_xlfn.XLOOKUP(severity_ej2[[#This Row],[ADM3_PCODE]],sev_pin_hlp[ADM3_PCODE],sev_pin_hlp[TOTAL PiN - HLP]),"")</f>
        <v>2376.5629136330699</v>
      </c>
      <c r="L22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27" s="41">
        <f>severity_ej2[[#This Row],[PiN - Protection]]</f>
        <v>3535.6986301369861</v>
      </c>
    </row>
    <row r="228" spans="1:13" x14ac:dyDescent="0.2">
      <c r="A228" s="31" t="s">
        <v>464</v>
      </c>
      <c r="B228" s="31" t="s">
        <v>465</v>
      </c>
      <c r="C228" s="31" t="s">
        <v>516</v>
      </c>
      <c r="D228" s="31" t="s">
        <v>517</v>
      </c>
      <c r="E228" s="31" t="s">
        <v>523</v>
      </c>
      <c r="F228" s="31" t="s">
        <v>524</v>
      </c>
      <c r="G228" s="13">
        <f>IFERROR(_xlfn.XLOOKUP(severity_ej2[[#This Row],[ADM3_PCODE]],sev_pin_pro[ADM3_PCODE],sev_pin_pro[TOTAL PiN - Protection]),"")</f>
        <v>7579.2972972972975</v>
      </c>
      <c r="H228" s="13">
        <f>IFERROR(_xlfn.XLOOKUP(severity_ej2[[#This Row],[ADM3_PCODE]],sev_pin_gbv[ADM3_PCODE],sev_pin_gbv[TOTAL PiN - GBV]),"")</f>
        <v>4537.6009301261765</v>
      </c>
      <c r="I228" s="14">
        <f>IFERROR(_xlfn.XLOOKUP(severity_ej2[[#This Row],[ADM3_PCODE]],sev_pin_cp[ADM3_PCODE],sev_pin_cp[TOTAL PiN - CP]),"")</f>
        <v>2582.733747569855</v>
      </c>
      <c r="J228" s="14">
        <f>IFERROR(_xlfn.XLOOKUP(severity_ej2[[#This Row],[ADM3_PCODE]],sev_pin_ma[ADM3_PCODE],sev_pin_ma[TOTAL PiN - Mine Action]),"")</f>
        <v>2582.733747569855</v>
      </c>
      <c r="K228" s="14">
        <f>IFERROR(_xlfn.XLOOKUP(severity_ej2[[#This Row],[ADM3_PCODE]],sev_pin_hlp[ADM3_PCODE],sev_pin_hlp[TOTAL PiN - HLP]),"")</f>
        <v>5754.4932794571714</v>
      </c>
      <c r="L22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28" s="41">
        <f>severity_ej2[[#This Row],[PiN - Protection]]</f>
        <v>7579.2972972972975</v>
      </c>
    </row>
    <row r="229" spans="1:13" x14ac:dyDescent="0.2">
      <c r="A229" s="31" t="s">
        <v>525</v>
      </c>
      <c r="B229" s="31" t="s">
        <v>526</v>
      </c>
      <c r="C229" s="31" t="s">
        <v>527</v>
      </c>
      <c r="D229" s="31" t="s">
        <v>526</v>
      </c>
      <c r="E229" s="31" t="s">
        <v>528</v>
      </c>
      <c r="F229" s="31" t="s">
        <v>529</v>
      </c>
      <c r="G229" s="29">
        <f>IFERROR(_xlfn.XLOOKUP(severity_ej2[[#This Row],[ADM3_PCODE]],sev_pin_pro[ADM3_PCODE],sev_pin_pro[TOTAL PiN - Protection]),"")</f>
        <v>17036.628571428573</v>
      </c>
      <c r="H229" s="29">
        <f>IFERROR(_xlfn.XLOOKUP(severity_ej2[[#This Row],[ADM3_PCODE]],sev_pin_gbv[ADM3_PCODE],sev_pin_gbv[TOTAL PiN - GBV]),"")</f>
        <v>11345.562764976959</v>
      </c>
      <c r="I229" s="30">
        <f>IFERROR(_xlfn.XLOOKUP(severity_ej2[[#This Row],[ADM3_PCODE]],sev_pin_cp[ADM3_PCODE],sev_pin_cp[TOTAL PiN - CP]),"")</f>
        <v>5487.4890765602395</v>
      </c>
      <c r="J229" s="30">
        <f>IFERROR(_xlfn.XLOOKUP(severity_ej2[[#This Row],[ADM3_PCODE]],sev_pin_ma[ADM3_PCODE],sev_pin_ma[TOTAL PiN - Mine Action]),"")</f>
        <v>8156.4596333343461</v>
      </c>
      <c r="K229" s="30">
        <f>IFERROR(_xlfn.XLOOKUP(severity_ej2[[#This Row],[ADM3_PCODE]],sev_pin_hlp[ADM3_PCODE],sev_pin_hlp[TOTAL PiN - HLP]),"")</f>
        <v>13554.646536221373</v>
      </c>
      <c r="L229" s="36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29" s="41">
        <f>severity_ej2[[#This Row],[PiN - Protection]]</f>
        <v>17036.628571428573</v>
      </c>
    </row>
    <row r="230" spans="1:13" x14ac:dyDescent="0.2">
      <c r="A230" s="31" t="s">
        <v>525</v>
      </c>
      <c r="B230" s="31" t="s">
        <v>526</v>
      </c>
      <c r="C230" s="31" t="s">
        <v>530</v>
      </c>
      <c r="D230" s="31" t="s">
        <v>531</v>
      </c>
      <c r="E230" s="31" t="s">
        <v>532</v>
      </c>
      <c r="F230" s="31" t="s">
        <v>531</v>
      </c>
      <c r="G230" s="29">
        <f>IFERROR(_xlfn.XLOOKUP(severity_ej2[[#This Row],[ADM3_PCODE]],sev_pin_pro[ADM3_PCODE],sev_pin_pro[TOTAL PiN - Protection]),"")</f>
        <v>10488.803278688523</v>
      </c>
      <c r="H230" s="29">
        <f>IFERROR(_xlfn.XLOOKUP(severity_ej2[[#This Row],[ADM3_PCODE]],sev_pin_gbv[ADM3_PCODE],sev_pin_gbv[TOTAL PiN - GBV]),"")</f>
        <v>6284.5910893022401</v>
      </c>
      <c r="I230" s="30">
        <f>IFERROR(_xlfn.XLOOKUP(severity_ej2[[#This Row],[ADM3_PCODE]],sev_pin_cp[ADM3_PCODE],sev_pin_cp[TOTAL PiN - CP]),"")</f>
        <v>6007.2803291096434</v>
      </c>
      <c r="J230" s="30">
        <f>IFERROR(_xlfn.XLOOKUP(severity_ej2[[#This Row],[ADM3_PCODE]],sev_pin_ma[ADM3_PCODE],sev_pin_ma[TOTAL PiN - Mine Action]),"")</f>
        <v>6138.1160618905851</v>
      </c>
      <c r="K230" s="30">
        <f>IFERROR(_xlfn.XLOOKUP(severity_ej2[[#This Row],[ADM3_PCODE]],sev_pin_hlp[ADM3_PCODE],sev_pin_hlp[TOTAL PiN - HLP]),"")</f>
        <v>5674.5698870163124</v>
      </c>
      <c r="L230" s="36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30" s="41">
        <f>severity_ej2[[#This Row],[PiN - Protection]]</f>
        <v>10488.803278688523</v>
      </c>
    </row>
    <row r="231" spans="1:13" x14ac:dyDescent="0.2">
      <c r="A231" s="31" t="s">
        <v>525</v>
      </c>
      <c r="B231" s="31" t="s">
        <v>526</v>
      </c>
      <c r="C231" s="31" t="s">
        <v>530</v>
      </c>
      <c r="D231" s="31" t="s">
        <v>531</v>
      </c>
      <c r="E231" s="31" t="s">
        <v>533</v>
      </c>
      <c r="F231" s="31" t="s">
        <v>534</v>
      </c>
      <c r="G231" s="13">
        <f>IFERROR(_xlfn.XLOOKUP(severity_ej2[[#This Row],[ADM3_PCODE]],sev_pin_pro[ADM3_PCODE],sev_pin_pro[TOTAL PiN - Protection]),"")</f>
        <v>46707.003676470587</v>
      </c>
      <c r="H231" s="13">
        <f>IFERROR(_xlfn.XLOOKUP(severity_ej2[[#This Row],[ADM3_PCODE]],sev_pin_gbv[ADM3_PCODE],sev_pin_gbv[TOTAL PiN - GBV]),"")</f>
        <v>27774.04325239313</v>
      </c>
      <c r="I231" s="14">
        <f>IFERROR(_xlfn.XLOOKUP(severity_ej2[[#This Row],[ADM3_PCODE]],sev_pin_cp[ADM3_PCODE],sev_pin_cp[TOTAL PiN - CP]),"")</f>
        <v>26944.763807962936</v>
      </c>
      <c r="J231" s="14">
        <f>IFERROR(_xlfn.XLOOKUP(severity_ej2[[#This Row],[ADM3_PCODE]],sev_pin_ma[ADM3_PCODE],sev_pin_ma[TOTAL PiN - Mine Action]),"")</f>
        <v>27537.287020191245</v>
      </c>
      <c r="K231" s="14">
        <f>IFERROR(_xlfn.XLOOKUP(severity_ej2[[#This Row],[ADM3_PCODE]],sev_pin_hlp[ADM3_PCODE],sev_pin_hlp[TOTAL PiN - HLP]),"")</f>
        <v>24927.020444033937</v>
      </c>
      <c r="L23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31" s="41">
        <f>severity_ej2[[#This Row],[PiN - Protection]]</f>
        <v>46707.003676470587</v>
      </c>
    </row>
    <row r="232" spans="1:13" x14ac:dyDescent="0.2">
      <c r="A232" s="31" t="s">
        <v>525</v>
      </c>
      <c r="B232" s="31" t="s">
        <v>526</v>
      </c>
      <c r="C232" s="31" t="s">
        <v>530</v>
      </c>
      <c r="D232" s="31" t="s">
        <v>531</v>
      </c>
      <c r="E232" s="31" t="s">
        <v>535</v>
      </c>
      <c r="F232" s="31" t="s">
        <v>536</v>
      </c>
      <c r="G232" s="29">
        <f>IFERROR(_xlfn.XLOOKUP(severity_ej2[[#This Row],[ADM3_PCODE]],sev_pin_pro[ADM3_PCODE],sev_pin_pro[TOTAL PiN - Protection]),"")</f>
        <v>24804.499999999996</v>
      </c>
      <c r="H232" s="29">
        <f>IFERROR(_xlfn.XLOOKUP(severity_ej2[[#This Row],[ADM3_PCODE]],sev_pin_gbv[ADM3_PCODE],sev_pin_gbv[TOTAL PiN - GBV]),"")</f>
        <v>14058.102505061919</v>
      </c>
      <c r="I232" s="30">
        <f>IFERROR(_xlfn.XLOOKUP(severity_ej2[[#This Row],[ADM3_PCODE]],sev_pin_cp[ADM3_PCODE],sev_pin_cp[TOTAL PiN - CP]),"")</f>
        <v>14407.939519470736</v>
      </c>
      <c r="J232" s="30">
        <f>IFERROR(_xlfn.XLOOKUP(severity_ej2[[#This Row],[ADM3_PCODE]],sev_pin_ma[ADM3_PCODE],sev_pin_ma[TOTAL PiN - Mine Action]),"")</f>
        <v>14481.164391156943</v>
      </c>
      <c r="K232" s="30">
        <f>IFERROR(_xlfn.XLOOKUP(severity_ej2[[#This Row],[ADM3_PCODE]],sev_pin_hlp[ADM3_PCODE],sev_pin_hlp[TOTAL PiN - HLP]),"")</f>
        <v>12908.063557705889</v>
      </c>
      <c r="L232" s="36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32" s="41">
        <f>severity_ej2[[#This Row],[PiN - Protection]]</f>
        <v>24804.499999999996</v>
      </c>
    </row>
    <row r="233" spans="1:13" x14ac:dyDescent="0.2">
      <c r="A233" s="31" t="s">
        <v>537</v>
      </c>
      <c r="B233" s="31" t="s">
        <v>538</v>
      </c>
      <c r="C233" s="31" t="s">
        <v>539</v>
      </c>
      <c r="D233" s="31" t="s">
        <v>538</v>
      </c>
      <c r="E233" s="31" t="s">
        <v>540</v>
      </c>
      <c r="F233" s="31" t="s">
        <v>538</v>
      </c>
      <c r="G233" s="29">
        <f>IFERROR(_xlfn.XLOOKUP(severity_ej2[[#This Row],[ADM3_PCODE]],sev_pin_pro[ADM3_PCODE],sev_pin_pro[TOTAL PiN - Protection]),"")</f>
        <v>18844.466666666685</v>
      </c>
      <c r="H233" s="29">
        <f>IFERROR(_xlfn.XLOOKUP(severity_ej2[[#This Row],[ADM3_PCODE]],sev_pin_gbv[ADM3_PCODE],sev_pin_gbv[TOTAL PiN - GBV]),"")</f>
        <v>10765.802847720142</v>
      </c>
      <c r="I233" s="30">
        <f>IFERROR(_xlfn.XLOOKUP(severity_ej2[[#This Row],[ADM3_PCODE]],sev_pin_cp[ADM3_PCODE],sev_pin_cp[TOTAL PiN - CP]),"")</f>
        <v>11581.750722181027</v>
      </c>
      <c r="J233" s="30">
        <f>IFERROR(_xlfn.XLOOKUP(severity_ej2[[#This Row],[ADM3_PCODE]],sev_pin_ma[ADM3_PCODE],sev_pin_ma[TOTAL PiN - Mine Action]),"")</f>
        <v>11871.301653950542</v>
      </c>
      <c r="K233" s="30">
        <f>IFERROR(_xlfn.XLOOKUP(severity_ej2[[#This Row],[ADM3_PCODE]],sev_pin_hlp[ADM3_PCODE],sev_pin_hlp[TOTAL PiN - HLP]),"")</f>
        <v>9724.4030465805336</v>
      </c>
      <c r="L233" s="36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33" s="41">
        <f>severity_ej2[[#This Row],[PiN - Protection]]</f>
        <v>18844.466666666685</v>
      </c>
    </row>
    <row r="234" spans="1:13" x14ac:dyDescent="0.2">
      <c r="A234" s="31" t="s">
        <v>537</v>
      </c>
      <c r="B234" s="31" t="s">
        <v>538</v>
      </c>
      <c r="C234" s="31" t="s">
        <v>539</v>
      </c>
      <c r="D234" s="31" t="s">
        <v>538</v>
      </c>
      <c r="E234" s="31" t="s">
        <v>541</v>
      </c>
      <c r="F234" s="31" t="s">
        <v>542</v>
      </c>
      <c r="G234" s="13">
        <f>IFERROR(_xlfn.XLOOKUP(severity_ej2[[#This Row],[ADM3_PCODE]],sev_pin_pro[ADM3_PCODE],sev_pin_pro[TOTAL PiN - Protection]),"")</f>
        <v>3248.338235294118</v>
      </c>
      <c r="H234" s="13">
        <f>IFERROR(_xlfn.XLOOKUP(severity_ej2[[#This Row],[ADM3_PCODE]],sev_pin_gbv[ADM3_PCODE],sev_pin_gbv[TOTAL PiN - GBV]),"")</f>
        <v>2033.8819045070122</v>
      </c>
      <c r="I234" s="14">
        <f>IFERROR(_xlfn.XLOOKUP(severity_ej2[[#This Row],[ADM3_PCODE]],sev_pin_cp[ADM3_PCODE],sev_pin_cp[TOTAL PiN - CP]),"")</f>
        <v>1995.9333492761198</v>
      </c>
      <c r="J234" s="14">
        <f>IFERROR(_xlfn.XLOOKUP(severity_ej2[[#This Row],[ADM3_PCODE]],sev_pin_ma[ADM3_PCODE],sev_pin_ma[TOTAL PiN - Mine Action]),"")</f>
        <v>2133.8655706656928</v>
      </c>
      <c r="K234" s="14">
        <f>IFERROR(_xlfn.XLOOKUP(severity_ej2[[#This Row],[ADM3_PCODE]],sev_pin_hlp[ADM3_PCODE],sev_pin_hlp[TOTAL PiN - HLP]),"")</f>
        <v>1753.7930227901031</v>
      </c>
      <c r="L23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34" s="41">
        <f>severity_ej2[[#This Row],[PiN - Protection]]</f>
        <v>3248.338235294118</v>
      </c>
    </row>
    <row r="235" spans="1:13" x14ac:dyDescent="0.2">
      <c r="A235" s="31" t="s">
        <v>537</v>
      </c>
      <c r="B235" s="31" t="s">
        <v>538</v>
      </c>
      <c r="C235" s="31" t="s">
        <v>539</v>
      </c>
      <c r="D235" s="31" t="s">
        <v>538</v>
      </c>
      <c r="E235" s="31" t="s">
        <v>543</v>
      </c>
      <c r="F235" s="31" t="s">
        <v>544</v>
      </c>
      <c r="G235" s="29">
        <f>IFERROR(_xlfn.XLOOKUP(severity_ej2[[#This Row],[ADM3_PCODE]],sev_pin_pro[ADM3_PCODE],sev_pin_pro[TOTAL PiN - Protection]),"")</f>
        <v>8060.5211267605628</v>
      </c>
      <c r="H235" s="29">
        <f>IFERROR(_xlfn.XLOOKUP(severity_ej2[[#This Row],[ADM3_PCODE]],sev_pin_gbv[ADM3_PCODE],sev_pin_gbv[TOTAL PiN - GBV]),"")</f>
        <v>4627.51336395408</v>
      </c>
      <c r="I235" s="30">
        <f>IFERROR(_xlfn.XLOOKUP(severity_ej2[[#This Row],[ADM3_PCODE]],sev_pin_cp[ADM3_PCODE],sev_pin_cp[TOTAL PiN - CP]),"")</f>
        <v>4714.489902126671</v>
      </c>
      <c r="J235" s="30">
        <f>IFERROR(_xlfn.XLOOKUP(severity_ej2[[#This Row],[ADM3_PCODE]],sev_pin_ma[ADM3_PCODE],sev_pin_ma[TOTAL PiN - Mine Action]),"")</f>
        <v>4714.489902126671</v>
      </c>
      <c r="K235" s="30">
        <f>IFERROR(_xlfn.XLOOKUP(severity_ej2[[#This Row],[ADM3_PCODE]],sev_pin_hlp[ADM3_PCODE],sev_pin_hlp[TOTAL PiN - HLP]),"")</f>
        <v>4152.0833373099476</v>
      </c>
      <c r="L235" s="36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35" s="41">
        <f>severity_ej2[[#This Row],[PiN - Protection]]</f>
        <v>8060.5211267605628</v>
      </c>
    </row>
    <row r="236" spans="1:13" x14ac:dyDescent="0.2">
      <c r="A236" s="31" t="s">
        <v>537</v>
      </c>
      <c r="B236" s="31" t="s">
        <v>538</v>
      </c>
      <c r="C236" s="31" t="s">
        <v>539</v>
      </c>
      <c r="D236" s="31" t="s">
        <v>538</v>
      </c>
      <c r="E236" s="31" t="s">
        <v>545</v>
      </c>
      <c r="F236" s="31" t="s">
        <v>546</v>
      </c>
      <c r="G236" s="29">
        <f>IFERROR(_xlfn.XLOOKUP(severity_ej2[[#This Row],[ADM3_PCODE]],sev_pin_pro[ADM3_PCODE],sev_pin_pro[TOTAL PiN - Protection]),"")</f>
        <v>14144.155251141552</v>
      </c>
      <c r="H236" s="29">
        <f>IFERROR(_xlfn.XLOOKUP(severity_ej2[[#This Row],[ADM3_PCODE]],sev_pin_gbv[ADM3_PCODE],sev_pin_gbv[TOTAL PiN - GBV]),"")</f>
        <v>8748.0974868324138</v>
      </c>
      <c r="I236" s="30">
        <f>IFERROR(_xlfn.XLOOKUP(severity_ej2[[#This Row],[ADM3_PCODE]],sev_pin_cp[ADM3_PCODE],sev_pin_cp[TOTAL PiN - CP]),"")</f>
        <v>8635.8207468175187</v>
      </c>
      <c r="J236" s="30">
        <f>IFERROR(_xlfn.XLOOKUP(severity_ej2[[#This Row],[ADM3_PCODE]],sev_pin_ma[ADM3_PCODE],sev_pin_ma[TOTAL PiN - Mine Action]),"")</f>
        <v>8690.9865013005274</v>
      </c>
      <c r="K236" s="30">
        <f>IFERROR(_xlfn.XLOOKUP(severity_ej2[[#This Row],[ADM3_PCODE]],sev_pin_hlp[ADM3_PCODE],sev_pin_hlp[TOTAL PiN - HLP]),"")</f>
        <v>6955.7129642673735</v>
      </c>
      <c r="L236" s="36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36" s="41">
        <f>severity_ej2[[#This Row],[PiN - Protection]]</f>
        <v>14144.155251141552</v>
      </c>
    </row>
    <row r="237" spans="1:13" x14ac:dyDescent="0.2">
      <c r="A237" s="31" t="s">
        <v>537</v>
      </c>
      <c r="B237" s="31" t="s">
        <v>538</v>
      </c>
      <c r="C237" s="31" t="s">
        <v>539</v>
      </c>
      <c r="D237" s="31" t="s">
        <v>538</v>
      </c>
      <c r="E237" s="31" t="s">
        <v>547</v>
      </c>
      <c r="F237" s="31" t="s">
        <v>548</v>
      </c>
      <c r="G237" s="13">
        <f>IFERROR(_xlfn.XLOOKUP(severity_ej2[[#This Row],[ADM3_PCODE]],sev_pin_pro[ADM3_PCODE],sev_pin_pro[TOTAL PiN - Protection]),"")</f>
        <v>2325.9878787878783</v>
      </c>
      <c r="H237" s="13">
        <f>IFERROR(_xlfn.XLOOKUP(severity_ej2[[#This Row],[ADM3_PCODE]],sev_pin_gbv[ADM3_PCODE],sev_pin_gbv[TOTAL PiN - GBV]),"")</f>
        <v>1350.1122573787218</v>
      </c>
      <c r="I237" s="14">
        <f>IFERROR(_xlfn.XLOOKUP(severity_ej2[[#This Row],[ADM3_PCODE]],sev_pin_cp[ADM3_PCODE],sev_pin_cp[TOTAL PiN - CP]),"")</f>
        <v>1365.8902792243878</v>
      </c>
      <c r="J237" s="14">
        <f>IFERROR(_xlfn.XLOOKUP(severity_ej2[[#This Row],[ADM3_PCODE]],sev_pin_ma[ADM3_PCODE],sev_pin_ma[TOTAL PiN - Mine Action]),"")</f>
        <v>1378.4128655410386</v>
      </c>
      <c r="K237" s="14">
        <f>IFERROR(_xlfn.XLOOKUP(severity_ej2[[#This Row],[ADM3_PCODE]],sev_pin_hlp[ADM3_PCODE],sev_pin_hlp[TOTAL PiN - HLP]),"")</f>
        <v>1209.6222233269677</v>
      </c>
      <c r="L23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37" s="41">
        <f>severity_ej2[[#This Row],[PiN - Protection]]</f>
        <v>2325.9878787878783</v>
      </c>
    </row>
    <row r="238" spans="1:13" x14ac:dyDescent="0.2">
      <c r="A238" s="31" t="s">
        <v>537</v>
      </c>
      <c r="B238" s="31" t="s">
        <v>538</v>
      </c>
      <c r="C238" s="31" t="s">
        <v>539</v>
      </c>
      <c r="D238" s="31" t="s">
        <v>538</v>
      </c>
      <c r="E238" s="31" t="s">
        <v>549</v>
      </c>
      <c r="F238" s="31" t="s">
        <v>550</v>
      </c>
      <c r="G238" s="13">
        <f>IFERROR(_xlfn.XLOOKUP(severity_ej2[[#This Row],[ADM3_PCODE]],sev_pin_pro[ADM3_PCODE],sev_pin_pro[TOTAL PiN - Protection]),"")</f>
        <v>3966.6986301369902</v>
      </c>
      <c r="H238" s="13">
        <f>IFERROR(_xlfn.XLOOKUP(severity_ej2[[#This Row],[ADM3_PCODE]],sev_pin_gbv[ADM3_PCODE],sev_pin_gbv[TOTAL PiN - GBV]),"")</f>
        <v>2214.1712495498532</v>
      </c>
      <c r="I238" s="14">
        <f>IFERROR(_xlfn.XLOOKUP(severity_ej2[[#This Row],[ADM3_PCODE]],sev_pin_cp[ADM3_PCODE],sev_pin_cp[TOTAL PiN - CP]),"")</f>
        <v>2432.624209802972</v>
      </c>
      <c r="J238" s="14">
        <f>IFERROR(_xlfn.XLOOKUP(severity_ej2[[#This Row],[ADM3_PCODE]],sev_pin_ma[ADM3_PCODE],sev_pin_ma[TOTAL PiN - Mine Action]),"")</f>
        <v>2432.624209802972</v>
      </c>
      <c r="K238" s="14">
        <f>IFERROR(_xlfn.XLOOKUP(severity_ej2[[#This Row],[ADM3_PCODE]],sev_pin_hlp[ADM3_PCODE],sev_pin_hlp[TOTAL PiN - HLP]),"")</f>
        <v>1930.7442833477171</v>
      </c>
      <c r="L23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38" s="41">
        <f>severity_ej2[[#This Row],[PiN - Protection]]</f>
        <v>3966.6986301369902</v>
      </c>
    </row>
    <row r="239" spans="1:13" x14ac:dyDescent="0.2">
      <c r="A239" s="31" t="s">
        <v>537</v>
      </c>
      <c r="B239" s="31" t="s">
        <v>538</v>
      </c>
      <c r="C239" s="31" t="s">
        <v>539</v>
      </c>
      <c r="D239" s="31" t="s">
        <v>538</v>
      </c>
      <c r="E239" s="31" t="s">
        <v>551</v>
      </c>
      <c r="F239" s="31" t="s">
        <v>552</v>
      </c>
      <c r="G239" s="13">
        <f>IFERROR(_xlfn.XLOOKUP(severity_ej2[[#This Row],[ADM3_PCODE]],sev_pin_pro[ADM3_PCODE],sev_pin_pro[TOTAL PiN - Protection]),"")</f>
        <v>933.75</v>
      </c>
      <c r="H239" s="13">
        <f>IFERROR(_xlfn.XLOOKUP(severity_ej2[[#This Row],[ADM3_PCODE]],sev_pin_gbv[ADM3_PCODE],sev_pin_gbv[TOTAL PiN - GBV]),"")</f>
        <v>567.71936250106683</v>
      </c>
      <c r="I239" s="14">
        <f>IFERROR(_xlfn.XLOOKUP(severity_ej2[[#This Row],[ADM3_PCODE]],sev_pin_cp[ADM3_PCODE],sev_pin_cp[TOTAL PiN - CP]),"")</f>
        <v>534.15769991181412</v>
      </c>
      <c r="J239" s="14">
        <f>IFERROR(_xlfn.XLOOKUP(severity_ej2[[#This Row],[ADM3_PCODE]],sev_pin_ma[ADM3_PCODE],sev_pin_ma[TOTAL PiN - Mine Action]),"")</f>
        <v>534.15769991181412</v>
      </c>
      <c r="K239" s="14">
        <f>IFERROR(_xlfn.XLOOKUP(severity_ej2[[#This Row],[ADM3_PCODE]],sev_pin_hlp[ADM3_PCODE],sev_pin_hlp[TOTAL PiN - HLP]),"")</f>
        <v>492.96730008818605</v>
      </c>
      <c r="L23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39" s="41">
        <f>severity_ej2[[#This Row],[PiN - Protection]]</f>
        <v>933.75</v>
      </c>
    </row>
    <row r="240" spans="1:13" x14ac:dyDescent="0.2">
      <c r="A240" s="31" t="s">
        <v>537</v>
      </c>
      <c r="B240" s="31" t="s">
        <v>538</v>
      </c>
      <c r="C240" s="31" t="s">
        <v>539</v>
      </c>
      <c r="D240" s="31" t="s">
        <v>538</v>
      </c>
      <c r="E240" s="31" t="s">
        <v>553</v>
      </c>
      <c r="F240" s="31" t="s">
        <v>554</v>
      </c>
      <c r="G240" s="13">
        <f>IFERROR(_xlfn.XLOOKUP(severity_ej2[[#This Row],[ADM3_PCODE]],sev_pin_pro[ADM3_PCODE],sev_pin_pro[TOTAL PiN - Protection]),"")</f>
        <v>2645.4090909090901</v>
      </c>
      <c r="H240" s="13">
        <f>IFERROR(_xlfn.XLOOKUP(severity_ej2[[#This Row],[ADM3_PCODE]],sev_pin_gbv[ADM3_PCODE],sev_pin_gbv[TOTAL PiN - GBV]),"")</f>
        <v>1598.6392315607341</v>
      </c>
      <c r="I240" s="14">
        <f>IFERROR(_xlfn.XLOOKUP(severity_ej2[[#This Row],[ADM3_PCODE]],sev_pin_cp[ADM3_PCODE],sev_pin_cp[TOTAL PiN - CP]),"")</f>
        <v>1641.2582233937972</v>
      </c>
      <c r="J240" s="14">
        <f>IFERROR(_xlfn.XLOOKUP(severity_ej2[[#This Row],[ADM3_PCODE]],sev_pin_ma[ADM3_PCODE],sev_pin_ma[TOTAL PiN - Mine Action]),"")</f>
        <v>1845.7496828607025</v>
      </c>
      <c r="K240" s="14">
        <f>IFERROR(_xlfn.XLOOKUP(severity_ej2[[#This Row],[ADM3_PCODE]],sev_pin_hlp[ADM3_PCODE],sev_pin_hlp[TOTAL PiN - HLP]),"")</f>
        <v>1525.1498832251157</v>
      </c>
      <c r="L24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40" s="41">
        <f>severity_ej2[[#This Row],[PiN - Protection]]</f>
        <v>2645.4090909090901</v>
      </c>
    </row>
    <row r="241" spans="1:13" x14ac:dyDescent="0.2">
      <c r="A241" s="31" t="s">
        <v>537</v>
      </c>
      <c r="B241" s="31" t="s">
        <v>538</v>
      </c>
      <c r="C241" s="31" t="s">
        <v>555</v>
      </c>
      <c r="D241" s="31" t="s">
        <v>556</v>
      </c>
      <c r="E241" s="31" t="s">
        <v>557</v>
      </c>
      <c r="F241" s="31" t="s">
        <v>556</v>
      </c>
      <c r="G241" s="13">
        <f>IFERROR(_xlfn.XLOOKUP(severity_ej2[[#This Row],[ADM3_PCODE]],sev_pin_pro[ADM3_PCODE],sev_pin_pro[TOTAL PiN - Protection]),"")</f>
        <v>43291.731506849275</v>
      </c>
      <c r="H241" s="13">
        <f>IFERROR(_xlfn.XLOOKUP(severity_ej2[[#This Row],[ADM3_PCODE]],sev_pin_gbv[ADM3_PCODE],sev_pin_gbv[TOTAL PiN - GBV]),"")</f>
        <v>26097.858690749636</v>
      </c>
      <c r="I241" s="14">
        <f>IFERROR(_xlfn.XLOOKUP(severity_ej2[[#This Row],[ADM3_PCODE]],sev_pin_cp[ADM3_PCODE],sev_pin_cp[TOTAL PiN - CP]),"")</f>
        <v>26357.81132354193</v>
      </c>
      <c r="J241" s="14">
        <f>IFERROR(_xlfn.XLOOKUP(severity_ej2[[#This Row],[ADM3_PCODE]],sev_pin_ma[ADM3_PCODE],sev_pin_ma[TOTAL PiN - Mine Action]),"")</f>
        <v>26697.926698411578</v>
      </c>
      <c r="K241" s="14">
        <f>IFERROR(_xlfn.XLOOKUP(severity_ej2[[#This Row],[ADM3_PCODE]],sev_pin_hlp[ADM3_PCODE],sev_pin_hlp[TOTAL PiN - HLP]),"")</f>
        <v>21538.76928572396</v>
      </c>
      <c r="L24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41" s="41">
        <f>severity_ej2[[#This Row],[PiN - Protection]]</f>
        <v>43291.731506849275</v>
      </c>
    </row>
    <row r="242" spans="1:13" x14ac:dyDescent="0.2">
      <c r="A242" s="31" t="s">
        <v>537</v>
      </c>
      <c r="B242" s="31" t="s">
        <v>538</v>
      </c>
      <c r="C242" s="31" t="s">
        <v>555</v>
      </c>
      <c r="D242" s="31" t="s">
        <v>556</v>
      </c>
      <c r="E242" s="31" t="s">
        <v>558</v>
      </c>
      <c r="F242" s="31" t="s">
        <v>559</v>
      </c>
      <c r="G242" s="13">
        <f>IFERROR(_xlfn.XLOOKUP(severity_ej2[[#This Row],[ADM3_PCODE]],sev_pin_pro[ADM3_PCODE],sev_pin_pro[TOTAL PiN - Protection]),"")</f>
        <v>255.50704225352112</v>
      </c>
      <c r="H242" s="13">
        <f>IFERROR(_xlfn.XLOOKUP(severity_ej2[[#This Row],[ADM3_PCODE]],sev_pin_gbv[ADM3_PCODE],sev_pin_gbv[TOTAL PiN - GBV]),"")</f>
        <v>154.44261669000954</v>
      </c>
      <c r="I242" s="14">
        <f>IFERROR(_xlfn.XLOOKUP(severity_ej2[[#This Row],[ADM3_PCODE]],sev_pin_cp[ADM3_PCODE],sev_pin_cp[TOTAL PiN - CP]),"")</f>
        <v>161.41977084015105</v>
      </c>
      <c r="J242" s="14">
        <f>IFERROR(_xlfn.XLOOKUP(severity_ej2[[#This Row],[ADM3_PCODE]],sev_pin_ma[ADM3_PCODE],sev_pin_ma[TOTAL PiN - Mine Action]),"")</f>
        <v>161.41977084015105</v>
      </c>
      <c r="K242" s="14">
        <f>IFERROR(_xlfn.XLOOKUP(severity_ej2[[#This Row],[ADM3_PCODE]],sev_pin_hlp[ADM3_PCODE],sev_pin_hlp[TOTAL PiN - HLP]),"")</f>
        <v>119.6379756387222</v>
      </c>
      <c r="L24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42" s="41">
        <f>severity_ej2[[#This Row],[PiN - Protection]]</f>
        <v>255.50704225352112</v>
      </c>
    </row>
    <row r="243" spans="1:13" x14ac:dyDescent="0.2">
      <c r="A243" s="31" t="s">
        <v>537</v>
      </c>
      <c r="B243" s="31" t="s">
        <v>538</v>
      </c>
      <c r="C243" s="31" t="s">
        <v>555</v>
      </c>
      <c r="D243" s="31" t="s">
        <v>556</v>
      </c>
      <c r="E243" s="31" t="s">
        <v>560</v>
      </c>
      <c r="F243" s="31" t="s">
        <v>561</v>
      </c>
      <c r="G243" s="13">
        <f>IFERROR(_xlfn.XLOOKUP(severity_ej2[[#This Row],[ADM3_PCODE]],sev_pin_pro[ADM3_PCODE],sev_pin_pro[TOTAL PiN - Protection]),"")</f>
        <v>28139.032380952383</v>
      </c>
      <c r="H243" s="13">
        <f>IFERROR(_xlfn.XLOOKUP(severity_ej2[[#This Row],[ADM3_PCODE]],sev_pin_gbv[ADM3_PCODE],sev_pin_gbv[TOTAL PiN - GBV]),"")</f>
        <v>18314.29279494048</v>
      </c>
      <c r="I243" s="14">
        <f>IFERROR(_xlfn.XLOOKUP(severity_ej2[[#This Row],[ADM3_PCODE]],sev_pin_cp[ADM3_PCODE],sev_pin_cp[TOTAL PiN - CP]),"")</f>
        <v>16834.722563709867</v>
      </c>
      <c r="J243" s="14">
        <f>IFERROR(_xlfn.XLOOKUP(severity_ej2[[#This Row],[ADM3_PCODE]],sev_pin_ma[ADM3_PCODE],sev_pin_ma[TOTAL PiN - Mine Action]),"")</f>
        <v>16939.621930853849</v>
      </c>
      <c r="K243" s="14">
        <f>IFERROR(_xlfn.XLOOKUP(severity_ej2[[#This Row],[ADM3_PCODE]],sev_pin_hlp[ADM3_PCODE],sev_pin_hlp[TOTAL PiN - HLP]),"")</f>
        <v>14167.12221487663</v>
      </c>
      <c r="L24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43" s="41">
        <f>severity_ej2[[#This Row],[PiN - Protection]]</f>
        <v>28139.032380952383</v>
      </c>
    </row>
    <row r="244" spans="1:13" x14ac:dyDescent="0.2">
      <c r="A244" s="31" t="s">
        <v>537</v>
      </c>
      <c r="B244" s="31" t="s">
        <v>538</v>
      </c>
      <c r="C244" s="31" t="s">
        <v>562</v>
      </c>
      <c r="D244" s="31" t="s">
        <v>563</v>
      </c>
      <c r="E244" s="31" t="s">
        <v>564</v>
      </c>
      <c r="F244" s="31" t="s">
        <v>563</v>
      </c>
      <c r="G244" s="13">
        <f>IFERROR(_xlfn.XLOOKUP(severity_ej2[[#This Row],[ADM3_PCODE]],sev_pin_pro[ADM3_PCODE],sev_pin_pro[TOTAL PiN - Protection]),"")</f>
        <v>35086.01995305164</v>
      </c>
      <c r="H244" s="13">
        <f>IFERROR(_xlfn.XLOOKUP(severity_ej2[[#This Row],[ADM3_PCODE]],sev_pin_gbv[ADM3_PCODE],sev_pin_gbv[TOTAL PiN - GBV]),"")</f>
        <v>22017.994209951437</v>
      </c>
      <c r="I244" s="14">
        <f>IFERROR(_xlfn.XLOOKUP(severity_ej2[[#This Row],[ADM3_PCODE]],sev_pin_cp[ADM3_PCODE],sev_pin_cp[TOTAL PiN - CP]),"")</f>
        <v>22863.228129676183</v>
      </c>
      <c r="J244" s="14">
        <f>IFERROR(_xlfn.XLOOKUP(severity_ej2[[#This Row],[ADM3_PCODE]],sev_pin_ma[ADM3_PCODE],sev_pin_ma[TOTAL PiN - Mine Action]),"")</f>
        <v>23336.15837188709</v>
      </c>
      <c r="K244" s="14">
        <f>IFERROR(_xlfn.XLOOKUP(severity_ej2[[#This Row],[ADM3_PCODE]],sev_pin_hlp[ADM3_PCODE],sev_pin_hlp[TOTAL PiN - HLP]),"")</f>
        <v>16543.287252966711</v>
      </c>
      <c r="L24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44" s="41">
        <f>severity_ej2[[#This Row],[PiN - Protection]]</f>
        <v>35086.01995305164</v>
      </c>
    </row>
    <row r="245" spans="1:13" x14ac:dyDescent="0.2">
      <c r="A245" s="31" t="s">
        <v>537</v>
      </c>
      <c r="B245" s="31" t="s">
        <v>538</v>
      </c>
      <c r="C245" s="31" t="s">
        <v>562</v>
      </c>
      <c r="D245" s="31" t="s">
        <v>563</v>
      </c>
      <c r="E245" s="31" t="s">
        <v>565</v>
      </c>
      <c r="F245" s="31" t="s">
        <v>566</v>
      </c>
      <c r="G245" s="13">
        <f>IFERROR(_xlfn.XLOOKUP(severity_ej2[[#This Row],[ADM3_PCODE]],sev_pin_pro[ADM3_PCODE],sev_pin_pro[TOTAL PiN - Protection]),"")</f>
        <v>672.5</v>
      </c>
      <c r="H245" s="13">
        <f>IFERROR(_xlfn.XLOOKUP(severity_ej2[[#This Row],[ADM3_PCODE]],sev_pin_gbv[ADM3_PCODE],sev_pin_gbv[TOTAL PiN - GBV]),"")</f>
        <v>396.61835341365457</v>
      </c>
      <c r="I245" s="14">
        <f>IFERROR(_xlfn.XLOOKUP(severity_ej2[[#This Row],[ADM3_PCODE]],sev_pin_cp[ADM3_PCODE],sev_pin_cp[TOTAL PiN - CP]),"")</f>
        <v>404.73156626506022</v>
      </c>
      <c r="J245" s="14">
        <f>IFERROR(_xlfn.XLOOKUP(severity_ej2[[#This Row],[ADM3_PCODE]],sev_pin_ma[ADM3_PCODE],sev_pin_ma[TOTAL PiN - Mine Action]),"")</f>
        <v>503.60527108433729</v>
      </c>
      <c r="K245" s="14">
        <f>IFERROR(_xlfn.XLOOKUP(severity_ej2[[#This Row],[ADM3_PCODE]],sev_pin_hlp[ADM3_PCODE],sev_pin_hlp[TOTAL PiN - HLP]),"")</f>
        <v>424.41231927710839</v>
      </c>
      <c r="L24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45" s="41">
        <f>severity_ej2[[#This Row],[PiN - Protection]]</f>
        <v>672.5</v>
      </c>
    </row>
    <row r="246" spans="1:13" x14ac:dyDescent="0.2">
      <c r="A246" s="31" t="s">
        <v>537</v>
      </c>
      <c r="B246" s="31" t="s">
        <v>538</v>
      </c>
      <c r="C246" s="31" t="s">
        <v>562</v>
      </c>
      <c r="D246" s="31" t="s">
        <v>563</v>
      </c>
      <c r="E246" s="31" t="s">
        <v>567</v>
      </c>
      <c r="F246" s="31" t="s">
        <v>568</v>
      </c>
      <c r="G246" s="13">
        <f>IFERROR(_xlfn.XLOOKUP(severity_ej2[[#This Row],[ADM3_PCODE]],sev_pin_pro[ADM3_PCODE],sev_pin_pro[TOTAL PiN - Protection]),"")</f>
        <v>8663.7923076923089</v>
      </c>
      <c r="H246" s="13">
        <f>IFERROR(_xlfn.XLOOKUP(severity_ej2[[#This Row],[ADM3_PCODE]],sev_pin_gbv[ADM3_PCODE],sev_pin_gbv[TOTAL PiN - GBV]),"")</f>
        <v>5387.7385518813744</v>
      </c>
      <c r="I246" s="14">
        <f>IFERROR(_xlfn.XLOOKUP(severity_ej2[[#This Row],[ADM3_PCODE]],sev_pin_cp[ADM3_PCODE],sev_pin_cp[TOTAL PiN - CP]),"")</f>
        <v>5501.2425328569534</v>
      </c>
      <c r="J246" s="14">
        <f>IFERROR(_xlfn.XLOOKUP(severity_ej2[[#This Row],[ADM3_PCODE]],sev_pin_ma[ADM3_PCODE],sev_pin_ma[TOTAL PiN - Mine Action]),"")</f>
        <v>5762.6297172195254</v>
      </c>
      <c r="K246" s="14">
        <f>IFERROR(_xlfn.XLOOKUP(severity_ej2[[#This Row],[ADM3_PCODE]],sev_pin_hlp[ADM3_PCODE],sev_pin_hlp[TOTAL PiN - HLP]),"")</f>
        <v>4565.388532429828</v>
      </c>
      <c r="L24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46" s="41">
        <f>severity_ej2[[#This Row],[PiN - Protection]]</f>
        <v>8663.7923076923089</v>
      </c>
    </row>
    <row r="247" spans="1:13" x14ac:dyDescent="0.2">
      <c r="A247" s="31" t="s">
        <v>537</v>
      </c>
      <c r="B247" s="31" t="s">
        <v>538</v>
      </c>
      <c r="C247" s="31" t="s">
        <v>562</v>
      </c>
      <c r="D247" s="31" t="s">
        <v>563</v>
      </c>
      <c r="E247" s="31" t="s">
        <v>569</v>
      </c>
      <c r="F247" s="31" t="s">
        <v>570</v>
      </c>
      <c r="G247" s="13">
        <f>IFERROR(_xlfn.XLOOKUP(severity_ej2[[#This Row],[ADM3_PCODE]],sev_pin_pro[ADM3_PCODE],sev_pin_pro[TOTAL PiN - Protection]),"")</f>
        <v>33266.944444444445</v>
      </c>
      <c r="H247" s="13">
        <f>IFERROR(_xlfn.XLOOKUP(severity_ej2[[#This Row],[ADM3_PCODE]],sev_pin_gbv[ADM3_PCODE],sev_pin_gbv[TOTAL PiN - GBV]),"")</f>
        <v>22136.58629689792</v>
      </c>
      <c r="I247" s="14">
        <f>IFERROR(_xlfn.XLOOKUP(severity_ej2[[#This Row],[ADM3_PCODE]],sev_pin_cp[ADM3_PCODE],sev_pin_cp[TOTAL PiN - CP]),"")</f>
        <v>19951.138672787423</v>
      </c>
      <c r="J247" s="14">
        <f>IFERROR(_xlfn.XLOOKUP(severity_ej2[[#This Row],[ADM3_PCODE]],sev_pin_ma[ADM3_PCODE],sev_pin_ma[TOTAL PiN - Mine Action]),"")</f>
        <v>20252.675635600273</v>
      </c>
      <c r="K247" s="14">
        <f>IFERROR(_xlfn.XLOOKUP(severity_ej2[[#This Row],[ADM3_PCODE]],sev_pin_hlp[ADM3_PCODE],sev_pin_hlp[TOTAL PiN - HLP]),"")</f>
        <v>16990.545064624544</v>
      </c>
      <c r="L24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47" s="41">
        <f>severity_ej2[[#This Row],[PiN - Protection]]</f>
        <v>33266.944444444445</v>
      </c>
    </row>
    <row r="248" spans="1:13" x14ac:dyDescent="0.2">
      <c r="A248" s="31" t="s">
        <v>537</v>
      </c>
      <c r="B248" s="31" t="s">
        <v>538</v>
      </c>
      <c r="C248" s="31" t="s">
        <v>562</v>
      </c>
      <c r="D248" s="31" t="s">
        <v>563</v>
      </c>
      <c r="E248" s="31" t="s">
        <v>571</v>
      </c>
      <c r="F248" s="31" t="s">
        <v>572</v>
      </c>
      <c r="G248" s="13">
        <f>IFERROR(_xlfn.XLOOKUP(severity_ej2[[#This Row],[ADM3_PCODE]],sev_pin_pro[ADM3_PCODE],sev_pin_pro[TOTAL PiN - Protection]),"")</f>
        <v>1189.943661971831</v>
      </c>
      <c r="H248" s="13">
        <f>IFERROR(_xlfn.XLOOKUP(severity_ej2[[#This Row],[ADM3_PCODE]],sev_pin_gbv[ADM3_PCODE],sev_pin_gbv[TOTAL PiN - GBV]),"")</f>
        <v>769.15619157769277</v>
      </c>
      <c r="I248" s="14">
        <f>IFERROR(_xlfn.XLOOKUP(severity_ej2[[#This Row],[ADM3_PCODE]],sev_pin_cp[ADM3_PCODE],sev_pin_cp[TOTAL PiN - CP]),"")</f>
        <v>681.67290305309768</v>
      </c>
      <c r="J248" s="14">
        <f>IFERROR(_xlfn.XLOOKUP(severity_ej2[[#This Row],[ADM3_PCODE]],sev_pin_ma[ADM3_PCODE],sev_pin_ma[TOTAL PiN - Mine Action]),"")</f>
        <v>681.67290305309768</v>
      </c>
      <c r="K248" s="14">
        <f>IFERROR(_xlfn.XLOOKUP(severity_ej2[[#This Row],[ADM3_PCODE]],sev_pin_hlp[ADM3_PCODE],sev_pin_hlp[TOTAL PiN - HLP]),"")</f>
        <v>627.26512511591648</v>
      </c>
      <c r="L24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48" s="41">
        <f>severity_ej2[[#This Row],[PiN - Protection]]</f>
        <v>1189.943661971831</v>
      </c>
    </row>
    <row r="249" spans="1:13" x14ac:dyDescent="0.2">
      <c r="A249" s="31" t="s">
        <v>537</v>
      </c>
      <c r="B249" s="31" t="s">
        <v>538</v>
      </c>
      <c r="C249" s="31" t="s">
        <v>562</v>
      </c>
      <c r="D249" s="31" t="s">
        <v>563</v>
      </c>
      <c r="E249" s="31" t="s">
        <v>573</v>
      </c>
      <c r="F249" s="31" t="s">
        <v>574</v>
      </c>
      <c r="G249" s="13">
        <f>IFERROR(_xlfn.XLOOKUP(severity_ej2[[#This Row],[ADM3_PCODE]],sev_pin_pro[ADM3_PCODE],sev_pin_pro[TOTAL PiN - Protection]),"")</f>
        <v>18136.856740442654</v>
      </c>
      <c r="H249" s="13">
        <f>IFERROR(_xlfn.XLOOKUP(severity_ej2[[#This Row],[ADM3_PCODE]],sev_pin_gbv[ADM3_PCODE],sev_pin_gbv[TOTAL PiN - GBV]),"")</f>
        <v>11016.38785366722</v>
      </c>
      <c r="I249" s="14">
        <f>IFERROR(_xlfn.XLOOKUP(severity_ej2[[#This Row],[ADM3_PCODE]],sev_pin_cp[ADM3_PCODE],sev_pin_cp[TOTAL PiN - CP]),"")</f>
        <v>10727.914048675166</v>
      </c>
      <c r="J249" s="14">
        <f>IFERROR(_xlfn.XLOOKUP(severity_ej2[[#This Row],[ADM3_PCODE]],sev_pin_ma[ADM3_PCODE],sev_pin_ma[TOTAL PiN - Mine Action]),"")</f>
        <v>10787.447811862998</v>
      </c>
      <c r="K249" s="14">
        <f>IFERROR(_xlfn.XLOOKUP(severity_ej2[[#This Row],[ADM3_PCODE]],sev_pin_hlp[ADM3_PCODE],sev_pin_hlp[TOTAL PiN - HLP]),"")</f>
        <v>9271.2893865538608</v>
      </c>
      <c r="L24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49" s="41">
        <f>severity_ej2[[#This Row],[PiN - Protection]]</f>
        <v>18136.856740442654</v>
      </c>
    </row>
    <row r="250" spans="1:13" x14ac:dyDescent="0.2">
      <c r="A250" s="31" t="s">
        <v>575</v>
      </c>
      <c r="B250" s="31" t="s">
        <v>576</v>
      </c>
      <c r="C250" s="31" t="s">
        <v>577</v>
      </c>
      <c r="D250" s="31" t="s">
        <v>576</v>
      </c>
      <c r="E250" s="31" t="s">
        <v>578</v>
      </c>
      <c r="F250" s="31" t="s">
        <v>576</v>
      </c>
      <c r="G250" s="13">
        <f>IFERROR(_xlfn.XLOOKUP(severity_ej2[[#This Row],[ADM3_PCODE]],sev_pin_pro[ADM3_PCODE],sev_pin_pro[TOTAL PiN - Protection]),"")</f>
        <v>165889.0527689993</v>
      </c>
      <c r="H250" s="13">
        <f>IFERROR(_xlfn.XLOOKUP(severity_ej2[[#This Row],[ADM3_PCODE]],sev_pin_gbv[ADM3_PCODE],sev_pin_gbv[TOTAL PiN - GBV]),"")</f>
        <v>100339.1156609662</v>
      </c>
      <c r="I250" s="14">
        <f>IFERROR(_xlfn.XLOOKUP(severity_ej2[[#This Row],[ADM3_PCODE]],sev_pin_cp[ADM3_PCODE],sev_pin_cp[TOTAL PiN - CP]),"")</f>
        <v>85353.846578982571</v>
      </c>
      <c r="J250" s="14">
        <f>IFERROR(_xlfn.XLOOKUP(severity_ej2[[#This Row],[ADM3_PCODE]],sev_pin_ma[ADM3_PCODE],sev_pin_ma[TOTAL PiN - Mine Action]),"")</f>
        <v>99847.56220913757</v>
      </c>
      <c r="K250" s="14">
        <f>IFERROR(_xlfn.XLOOKUP(severity_ej2[[#This Row],[ADM3_PCODE]],sev_pin_hlp[ADM3_PCODE],sev_pin_hlp[TOTAL PiN - HLP]),"")</f>
        <v>104738.86811909403</v>
      </c>
      <c r="L25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50" s="41">
        <f>severity_ej2[[#This Row],[PiN - Protection]]</f>
        <v>165889.0527689993</v>
      </c>
    </row>
    <row r="251" spans="1:13" x14ac:dyDescent="0.2">
      <c r="A251" s="31" t="s">
        <v>575</v>
      </c>
      <c r="B251" s="31" t="s">
        <v>576</v>
      </c>
      <c r="C251" s="31" t="s">
        <v>577</v>
      </c>
      <c r="D251" s="31" t="s">
        <v>576</v>
      </c>
      <c r="E251" s="31" t="s">
        <v>579</v>
      </c>
      <c r="F251" s="31" t="s">
        <v>580</v>
      </c>
      <c r="G251" s="13">
        <f>IFERROR(_xlfn.XLOOKUP(severity_ej2[[#This Row],[ADM3_PCODE]],sev_pin_pro[ADM3_PCODE],sev_pin_pro[TOTAL PiN - Protection]),"")</f>
        <v>4628.5673469387757</v>
      </c>
      <c r="H251" s="13">
        <f>IFERROR(_xlfn.XLOOKUP(severity_ej2[[#This Row],[ADM3_PCODE]],sev_pin_gbv[ADM3_PCODE],sev_pin_gbv[TOTAL PiN - GBV]),"")</f>
        <v>2807.7336125821248</v>
      </c>
      <c r="I251" s="14">
        <f>IFERROR(_xlfn.XLOOKUP(severity_ej2[[#This Row],[ADM3_PCODE]],sev_pin_cp[ADM3_PCODE],sev_pin_cp[TOTAL PiN - CP]),"")</f>
        <v>2428.9701630382287</v>
      </c>
      <c r="J251" s="14">
        <f>IFERROR(_xlfn.XLOOKUP(severity_ej2[[#This Row],[ADM3_PCODE]],sev_pin_ma[ADM3_PCODE],sev_pin_ma[TOTAL PiN - Mine Action]),"")</f>
        <v>2670.0418478343759</v>
      </c>
      <c r="K251" s="14">
        <f>IFERROR(_xlfn.XLOOKUP(severity_ej2[[#This Row],[ADM3_PCODE]],sev_pin_hlp[ADM3_PCODE],sev_pin_hlp[TOTAL PiN - HLP]),"")</f>
        <v>2763.1005033324468</v>
      </c>
      <c r="L25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51" s="41">
        <f>severity_ej2[[#This Row],[PiN - Protection]]</f>
        <v>4628.5673469387757</v>
      </c>
    </row>
    <row r="252" spans="1:13" x14ac:dyDescent="0.2">
      <c r="A252" s="31" t="s">
        <v>575</v>
      </c>
      <c r="B252" s="31" t="s">
        <v>576</v>
      </c>
      <c r="C252" s="31" t="s">
        <v>577</v>
      </c>
      <c r="D252" s="31" t="s">
        <v>576</v>
      </c>
      <c r="E252" s="31" t="s">
        <v>581</v>
      </c>
      <c r="F252" s="31" t="s">
        <v>582</v>
      </c>
      <c r="G252" s="13">
        <f>IFERROR(_xlfn.XLOOKUP(severity_ej2[[#This Row],[ADM3_PCODE]],sev_pin_pro[ADM3_PCODE],sev_pin_pro[TOTAL PiN - Protection]),"")</f>
        <v>19249.257142857143</v>
      </c>
      <c r="H252" s="13">
        <f>IFERROR(_xlfn.XLOOKUP(severity_ej2[[#This Row],[ADM3_PCODE]],sev_pin_gbv[ADM3_PCODE],sev_pin_gbv[TOTAL PiN - GBV]),"")</f>
        <v>11608.849238253715</v>
      </c>
      <c r="I252" s="14">
        <f>IFERROR(_xlfn.XLOOKUP(severity_ej2[[#This Row],[ADM3_PCODE]],sev_pin_cp[ADM3_PCODE],sev_pin_cp[TOTAL PiN - CP]),"")</f>
        <v>10146.606259598535</v>
      </c>
      <c r="J252" s="14">
        <f>IFERROR(_xlfn.XLOOKUP(severity_ej2[[#This Row],[ADM3_PCODE]],sev_pin_ma[ADM3_PCODE],sev_pin_ma[TOTAL PiN - Mine Action]),"")</f>
        <v>10478.950777999524</v>
      </c>
      <c r="K252" s="14">
        <f>IFERROR(_xlfn.XLOOKUP(severity_ej2[[#This Row],[ADM3_PCODE]],sev_pin_hlp[ADM3_PCODE],sev_pin_hlp[TOTAL PiN - HLP]),"")</f>
        <v>11244.169411289922</v>
      </c>
      <c r="L25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52" s="41">
        <f>severity_ej2[[#This Row],[PiN - Protection]]</f>
        <v>19249.257142857143</v>
      </c>
    </row>
    <row r="253" spans="1:13" x14ac:dyDescent="0.2">
      <c r="A253" s="31" t="s">
        <v>575</v>
      </c>
      <c r="B253" s="31" t="s">
        <v>576</v>
      </c>
      <c r="C253" s="31" t="s">
        <v>583</v>
      </c>
      <c r="D253" s="31" t="s">
        <v>584</v>
      </c>
      <c r="E253" s="31" t="s">
        <v>585</v>
      </c>
      <c r="F253" s="31" t="s">
        <v>584</v>
      </c>
      <c r="G253" s="13">
        <f>IFERROR(_xlfn.XLOOKUP(severity_ej2[[#This Row],[ADM3_PCODE]],sev_pin_pro[ADM3_PCODE],sev_pin_pro[TOTAL PiN - Protection]),"")</f>
        <v>16504.11904761905</v>
      </c>
      <c r="H253" s="13">
        <f>IFERROR(_xlfn.XLOOKUP(severity_ej2[[#This Row],[ADM3_PCODE]],sev_pin_gbv[ADM3_PCODE],sev_pin_gbv[TOTAL PiN - GBV]),"")</f>
        <v>10303.324440675005</v>
      </c>
      <c r="I253" s="14">
        <f>IFERROR(_xlfn.XLOOKUP(severity_ej2[[#This Row],[ADM3_PCODE]],sev_pin_cp[ADM3_PCODE],sev_pin_cp[TOTAL PiN - CP]),"")</f>
        <v>6958.1124260477436</v>
      </c>
      <c r="J253" s="14">
        <f>IFERROR(_xlfn.XLOOKUP(severity_ej2[[#This Row],[ADM3_PCODE]],sev_pin_ma[ADM3_PCODE],sev_pin_ma[TOTAL PiN - Mine Action]),"")</f>
        <v>8300.1706125108612</v>
      </c>
      <c r="K253" s="14">
        <f>IFERROR(_xlfn.XLOOKUP(severity_ej2[[#This Row],[ADM3_PCODE]],sev_pin_hlp[ADM3_PCODE],sev_pin_hlp[TOTAL PiN - HLP]),"")</f>
        <v>11608.711831843946</v>
      </c>
      <c r="L253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53" s="41">
        <f>severity_ej2[[#This Row],[PiN - Protection]]</f>
        <v>16504.11904761905</v>
      </c>
    </row>
    <row r="254" spans="1:13" x14ac:dyDescent="0.2">
      <c r="A254" s="31" t="s">
        <v>575</v>
      </c>
      <c r="B254" s="31" t="s">
        <v>576</v>
      </c>
      <c r="C254" s="31" t="s">
        <v>583</v>
      </c>
      <c r="D254" s="31" t="s">
        <v>584</v>
      </c>
      <c r="E254" s="31" t="s">
        <v>586</v>
      </c>
      <c r="F254" s="31" t="s">
        <v>587</v>
      </c>
      <c r="G254" s="13">
        <f>IFERROR(_xlfn.XLOOKUP(severity_ej2[[#This Row],[ADM3_PCODE]],sev_pin_pro[ADM3_PCODE],sev_pin_pro[TOTAL PiN - Protection]),"")</f>
        <v>14434.31818181818</v>
      </c>
      <c r="H254" s="13">
        <f>IFERROR(_xlfn.XLOOKUP(severity_ej2[[#This Row],[ADM3_PCODE]],sev_pin_gbv[ADM3_PCODE],sev_pin_gbv[TOTAL PiN - GBV]),"")</f>
        <v>9138.6750103238755</v>
      </c>
      <c r="I254" s="14">
        <f>IFERROR(_xlfn.XLOOKUP(severity_ej2[[#This Row],[ADM3_PCODE]],sev_pin_cp[ADM3_PCODE],sev_pin_cp[TOTAL PiN - CP]),"")</f>
        <v>7465.2268444339552</v>
      </c>
      <c r="J254" s="14">
        <f>IFERROR(_xlfn.XLOOKUP(severity_ej2[[#This Row],[ADM3_PCODE]],sev_pin_ma[ADM3_PCODE],sev_pin_ma[TOTAL PiN - Mine Action]),"")</f>
        <v>8007.9524966078689</v>
      </c>
      <c r="K254" s="14">
        <f>IFERROR(_xlfn.XLOOKUP(severity_ej2[[#This Row],[ADM3_PCODE]],sev_pin_hlp[ADM3_PCODE],sev_pin_hlp[TOTAL PiN - HLP]),"")</f>
        <v>8679.1770004719474</v>
      </c>
      <c r="L25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54" s="41">
        <f>severity_ej2[[#This Row],[PiN - Protection]]</f>
        <v>14434.31818181818</v>
      </c>
    </row>
    <row r="255" spans="1:13" x14ac:dyDescent="0.2">
      <c r="A255" s="31" t="s">
        <v>575</v>
      </c>
      <c r="B255" s="31" t="s">
        <v>576</v>
      </c>
      <c r="C255" s="31" t="s">
        <v>583</v>
      </c>
      <c r="D255" s="31" t="s">
        <v>584</v>
      </c>
      <c r="E255" s="31" t="s">
        <v>588</v>
      </c>
      <c r="F255" s="31" t="s">
        <v>589</v>
      </c>
      <c r="G255" s="13">
        <f>IFERROR(_xlfn.XLOOKUP(severity_ej2[[#This Row],[ADM3_PCODE]],sev_pin_pro[ADM3_PCODE],sev_pin_pro[TOTAL PiN - Protection]),"")</f>
        <v>4973.893939393939</v>
      </c>
      <c r="H255" s="13">
        <f>IFERROR(_xlfn.XLOOKUP(severity_ej2[[#This Row],[ADM3_PCODE]],sev_pin_gbv[ADM3_PCODE],sev_pin_gbv[TOTAL PiN - GBV]),"")</f>
        <v>2916.5462206317188</v>
      </c>
      <c r="I255" s="14">
        <f>IFERROR(_xlfn.XLOOKUP(severity_ej2[[#This Row],[ADM3_PCODE]],sev_pin_cp[ADM3_PCODE],sev_pin_cp[TOTAL PiN - CP]),"")</f>
        <v>2596.4220303958718</v>
      </c>
      <c r="J255" s="14">
        <f>IFERROR(_xlfn.XLOOKUP(severity_ej2[[#This Row],[ADM3_PCODE]],sev_pin_ma[ADM3_PCODE],sev_pin_ma[TOTAL PiN - Mine Action]),"")</f>
        <v>3187.9780326240775</v>
      </c>
      <c r="K255" s="14">
        <f>IFERROR(_xlfn.XLOOKUP(severity_ej2[[#This Row],[ADM3_PCODE]],sev_pin_hlp[ADM3_PCODE],sev_pin_hlp[TOTAL PiN - HLP]),"")</f>
        <v>3189.9872708141675</v>
      </c>
      <c r="L255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55" s="41">
        <f>severity_ej2[[#This Row],[PiN - Protection]]</f>
        <v>4973.893939393939</v>
      </c>
    </row>
    <row r="256" spans="1:13" x14ac:dyDescent="0.2">
      <c r="A256" s="31" t="s">
        <v>575</v>
      </c>
      <c r="B256" s="31" t="s">
        <v>576</v>
      </c>
      <c r="C256" s="31" t="s">
        <v>583</v>
      </c>
      <c r="D256" s="31" t="s">
        <v>584</v>
      </c>
      <c r="E256" s="31" t="s">
        <v>590</v>
      </c>
      <c r="F256" s="31" t="s">
        <v>591</v>
      </c>
      <c r="G256" s="13">
        <f>IFERROR(_xlfn.XLOOKUP(severity_ej2[[#This Row],[ADM3_PCODE]],sev_pin_pro[ADM3_PCODE],sev_pin_pro[TOTAL PiN - Protection]),"")</f>
        <v>8961.5714285714294</v>
      </c>
      <c r="H256" s="13">
        <f>IFERROR(_xlfn.XLOOKUP(severity_ej2[[#This Row],[ADM3_PCODE]],sev_pin_gbv[ADM3_PCODE],sev_pin_gbv[TOTAL PiN - GBV]),"")</f>
        <v>5319.7814949066596</v>
      </c>
      <c r="I256" s="14">
        <f>IFERROR(_xlfn.XLOOKUP(severity_ej2[[#This Row],[ADM3_PCODE]],sev_pin_cp[ADM3_PCODE],sev_pin_cp[TOTAL PiN - CP]),"")</f>
        <v>3864.3582761436746</v>
      </c>
      <c r="J256" s="14">
        <f>IFERROR(_xlfn.XLOOKUP(severity_ej2[[#This Row],[ADM3_PCODE]],sev_pin_ma[ADM3_PCODE],sev_pin_ma[TOTAL PiN - Mine Action]),"")</f>
        <v>4891.7160938149209</v>
      </c>
      <c r="K256" s="14">
        <f>IFERROR(_xlfn.XLOOKUP(severity_ej2[[#This Row],[ADM3_PCODE]],sev_pin_hlp[ADM3_PCODE],sev_pin_hlp[TOTAL PiN - HLP]),"")</f>
        <v>6342.558611401636</v>
      </c>
      <c r="L256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56" s="41">
        <f>severity_ej2[[#This Row],[PiN - Protection]]</f>
        <v>8961.5714285714294</v>
      </c>
    </row>
    <row r="257" spans="1:13" x14ac:dyDescent="0.2">
      <c r="A257" s="31" t="s">
        <v>575</v>
      </c>
      <c r="B257" s="31" t="s">
        <v>576</v>
      </c>
      <c r="C257" s="31" t="s">
        <v>583</v>
      </c>
      <c r="D257" s="31" t="s">
        <v>584</v>
      </c>
      <c r="E257" s="31" t="s">
        <v>592</v>
      </c>
      <c r="F257" s="31" t="s">
        <v>593</v>
      </c>
      <c r="G257" s="13">
        <f>IFERROR(_xlfn.XLOOKUP(severity_ej2[[#This Row],[ADM3_PCODE]],sev_pin_pro[ADM3_PCODE],sev_pin_pro[TOTAL PiN - Protection]),"")</f>
        <v>21163.385869565216</v>
      </c>
      <c r="H257" s="13">
        <f>IFERROR(_xlfn.XLOOKUP(severity_ej2[[#This Row],[ADM3_PCODE]],sev_pin_gbv[ADM3_PCODE],sev_pin_gbv[TOTAL PiN - GBV]),"")</f>
        <v>13569.881153978808</v>
      </c>
      <c r="I257" s="14">
        <f>IFERROR(_xlfn.XLOOKUP(severity_ej2[[#This Row],[ADM3_PCODE]],sev_pin_cp[ADM3_PCODE],sev_pin_cp[TOTAL PiN - CP]),"")</f>
        <v>10748.566859245933</v>
      </c>
      <c r="J257" s="14">
        <f>IFERROR(_xlfn.XLOOKUP(severity_ej2[[#This Row],[ADM3_PCODE]],sev_pin_ma[ADM3_PCODE],sev_pin_ma[TOTAL PiN - Mine Action]),"")</f>
        <v>11680.145475438723</v>
      </c>
      <c r="K257" s="14">
        <f>IFERROR(_xlfn.XLOOKUP(severity_ej2[[#This Row],[ADM3_PCODE]],sev_pin_hlp[ADM3_PCODE],sev_pin_hlp[TOTAL PiN - HLP]),"")</f>
        <v>12901.45839777939</v>
      </c>
      <c r="L257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57" s="41">
        <f>severity_ej2[[#This Row],[PiN - Protection]]</f>
        <v>21163.385869565216</v>
      </c>
    </row>
    <row r="258" spans="1:13" x14ac:dyDescent="0.2">
      <c r="A258" s="31" t="s">
        <v>575</v>
      </c>
      <c r="B258" s="31" t="s">
        <v>576</v>
      </c>
      <c r="C258" s="31" t="s">
        <v>594</v>
      </c>
      <c r="D258" s="31" t="s">
        <v>595</v>
      </c>
      <c r="E258" s="31" t="s">
        <v>596</v>
      </c>
      <c r="F258" s="31" t="s">
        <v>595</v>
      </c>
      <c r="G258" s="13">
        <f>IFERROR(_xlfn.XLOOKUP(severity_ej2[[#This Row],[ADM3_PCODE]],sev_pin_pro[ADM3_PCODE],sev_pin_pro[TOTAL PiN - Protection]),"")</f>
        <v>57677.345898004438</v>
      </c>
      <c r="H258" s="13">
        <f>IFERROR(_xlfn.XLOOKUP(severity_ej2[[#This Row],[ADM3_PCODE]],sev_pin_gbv[ADM3_PCODE],sev_pin_gbv[TOTAL PiN - GBV]),"")</f>
        <v>31678.324502493604</v>
      </c>
      <c r="I258" s="14">
        <f>IFERROR(_xlfn.XLOOKUP(severity_ej2[[#This Row],[ADM3_PCODE]],sev_pin_cp[ADM3_PCODE],sev_pin_cp[TOTAL PiN - CP]),"")</f>
        <v>28879.430471950247</v>
      </c>
      <c r="J258" s="14">
        <f>IFERROR(_xlfn.XLOOKUP(severity_ej2[[#This Row],[ADM3_PCODE]],sev_pin_ma[ADM3_PCODE],sev_pin_ma[TOTAL PiN - Mine Action]),"")</f>
        <v>39285.448675934058</v>
      </c>
      <c r="K258" s="14">
        <f>IFERROR(_xlfn.XLOOKUP(severity_ej2[[#This Row],[ADM3_PCODE]],sev_pin_hlp[ADM3_PCODE],sev_pin_hlp[TOTAL PiN - HLP]),"")</f>
        <v>39714.22499971935</v>
      </c>
      <c r="L258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58" s="41">
        <f>severity_ej2[[#This Row],[PiN - Protection]]</f>
        <v>57677.345898004438</v>
      </c>
    </row>
    <row r="259" spans="1:13" x14ac:dyDescent="0.2">
      <c r="A259" s="31" t="s">
        <v>575</v>
      </c>
      <c r="B259" s="31" t="s">
        <v>576</v>
      </c>
      <c r="C259" s="31" t="s">
        <v>594</v>
      </c>
      <c r="D259" s="31" t="s">
        <v>595</v>
      </c>
      <c r="E259" s="31" t="s">
        <v>597</v>
      </c>
      <c r="F259" s="31" t="s">
        <v>598</v>
      </c>
      <c r="G259" s="13">
        <f>IFERROR(_xlfn.XLOOKUP(severity_ej2[[#This Row],[ADM3_PCODE]],sev_pin_pro[ADM3_PCODE],sev_pin_pro[TOTAL PiN - Protection]),"")</f>
        <v>12251.125</v>
      </c>
      <c r="H259" s="13">
        <f>IFERROR(_xlfn.XLOOKUP(severity_ej2[[#This Row],[ADM3_PCODE]],sev_pin_gbv[ADM3_PCODE],sev_pin_gbv[TOTAL PiN - GBV]),"")</f>
        <v>6970.4183780630101</v>
      </c>
      <c r="I259" s="14">
        <f>IFERROR(_xlfn.XLOOKUP(severity_ej2[[#This Row],[ADM3_PCODE]],sev_pin_cp[ADM3_PCODE],sev_pin_cp[TOTAL PiN - CP]),"")</f>
        <v>6295.452813229288</v>
      </c>
      <c r="J259" s="14">
        <f>IFERROR(_xlfn.XLOOKUP(severity_ej2[[#This Row],[ADM3_PCODE]],sev_pin_ma[ADM3_PCODE],sev_pin_ma[TOTAL PiN - Mine Action]),"")</f>
        <v>6745.2763984101512</v>
      </c>
      <c r="K259" s="14">
        <f>IFERROR(_xlfn.XLOOKUP(severity_ej2[[#This Row],[ADM3_PCODE]],sev_pin_hlp[ADM3_PCODE],sev_pin_hlp[TOTAL PiN - HLP]),"")</f>
        <v>7349.5356348453915</v>
      </c>
      <c r="L259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59" s="41">
        <f>severity_ej2[[#This Row],[PiN - Protection]]</f>
        <v>12251.125</v>
      </c>
    </row>
    <row r="260" spans="1:13" x14ac:dyDescent="0.2">
      <c r="A260" s="31" t="s">
        <v>575</v>
      </c>
      <c r="B260" s="31" t="s">
        <v>576</v>
      </c>
      <c r="C260" s="31" t="s">
        <v>594</v>
      </c>
      <c r="D260" s="31" t="s">
        <v>595</v>
      </c>
      <c r="E260" s="31" t="s">
        <v>599</v>
      </c>
      <c r="F260" s="31" t="s">
        <v>600</v>
      </c>
      <c r="G260" s="13">
        <f>IFERROR(_xlfn.XLOOKUP(severity_ej2[[#This Row],[ADM3_PCODE]],sev_pin_pro[ADM3_PCODE],sev_pin_pro[TOTAL PiN - Protection]),"")</f>
        <v>6919.5823754789271</v>
      </c>
      <c r="H260" s="13">
        <f>IFERROR(_xlfn.XLOOKUP(severity_ej2[[#This Row],[ADM3_PCODE]],sev_pin_gbv[ADM3_PCODE],sev_pin_gbv[TOTAL PiN - GBV]),"")</f>
        <v>4436.4865337495057</v>
      </c>
      <c r="I260" s="14">
        <f>IFERROR(_xlfn.XLOOKUP(severity_ej2[[#This Row],[ADM3_PCODE]],sev_pin_cp[ADM3_PCODE],sev_pin_cp[TOTAL PiN - CP]),"")</f>
        <v>3601.1735003169506</v>
      </c>
      <c r="J260" s="14">
        <f>IFERROR(_xlfn.XLOOKUP(severity_ej2[[#This Row],[ADM3_PCODE]],sev_pin_ma[ADM3_PCODE],sev_pin_ma[TOTAL PiN - Mine Action]),"")</f>
        <v>3827.8690131737967</v>
      </c>
      <c r="K260" s="14">
        <f>IFERROR(_xlfn.XLOOKUP(severity_ej2[[#This Row],[ADM3_PCODE]],sev_pin_hlp[ADM3_PCODE],sev_pin_hlp[TOTAL PiN - HLP]),"")</f>
        <v>4102.2852218749777</v>
      </c>
      <c r="L260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60" s="41">
        <f>severity_ej2[[#This Row],[PiN - Protection]]</f>
        <v>6919.5823754789271</v>
      </c>
    </row>
    <row r="261" spans="1:13" x14ac:dyDescent="0.2">
      <c r="A261" s="31" t="s">
        <v>601</v>
      </c>
      <c r="B261" s="31" t="s">
        <v>602</v>
      </c>
      <c r="C261" s="31" t="s">
        <v>603</v>
      </c>
      <c r="D261" s="31" t="s">
        <v>602</v>
      </c>
      <c r="E261" s="31" t="s">
        <v>604</v>
      </c>
      <c r="F261" s="31" t="s">
        <v>602</v>
      </c>
      <c r="G261" s="13">
        <f>IFERROR(_xlfn.XLOOKUP(severity_ej2[[#This Row],[ADM3_PCODE]],sev_pin_pro[ADM3_PCODE],sev_pin_pro[TOTAL PiN - Protection]),"")</f>
        <v>7631.84375</v>
      </c>
      <c r="H261" s="13">
        <f>IFERROR(_xlfn.XLOOKUP(severity_ej2[[#This Row],[ADM3_PCODE]],sev_pin_gbv[ADM3_PCODE],sev_pin_gbv[TOTAL PiN - GBV]),"")</f>
        <v>4365.3537461223132</v>
      </c>
      <c r="I261" s="14">
        <f>IFERROR(_xlfn.XLOOKUP(severity_ej2[[#This Row],[ADM3_PCODE]],sev_pin_cp[ADM3_PCODE],sev_pin_cp[TOTAL PiN - CP]),"")</f>
        <v>6553.8883913486034</v>
      </c>
      <c r="J261" s="14">
        <f>IFERROR(_xlfn.XLOOKUP(severity_ej2[[#This Row],[ADM3_PCODE]],sev_pin_ma[ADM3_PCODE],sev_pin_ma[TOTAL PiN - Mine Action]),"")</f>
        <v>4905.2829210406044</v>
      </c>
      <c r="K261" s="14">
        <f>IFERROR(_xlfn.XLOOKUP(severity_ej2[[#This Row],[ADM3_PCODE]],sev_pin_hlp[ADM3_PCODE],sev_pin_hlp[TOTAL PiN - HLP]),"")</f>
        <v>2049.9028873185794</v>
      </c>
      <c r="L261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61" s="41">
        <f>severity_ej2[[#This Row],[PiN - Protection]]</f>
        <v>7631.84375</v>
      </c>
    </row>
    <row r="262" spans="1:13" x14ac:dyDescent="0.2">
      <c r="A262" s="31" t="s">
        <v>601</v>
      </c>
      <c r="B262" s="31" t="s">
        <v>602</v>
      </c>
      <c r="C262" s="31" t="s">
        <v>603</v>
      </c>
      <c r="D262" s="31" t="s">
        <v>602</v>
      </c>
      <c r="E262" s="31" t="s">
        <v>605</v>
      </c>
      <c r="F262" s="31" t="s">
        <v>606</v>
      </c>
      <c r="G262" s="13">
        <f>IFERROR(_xlfn.XLOOKUP(severity_ej2[[#This Row],[ADM3_PCODE]],sev_pin_pro[ADM3_PCODE],sev_pin_pro[TOTAL PiN - Protection]),"")</f>
        <v>15451.622348484849</v>
      </c>
      <c r="H262" s="13">
        <f>IFERROR(_xlfn.XLOOKUP(severity_ej2[[#This Row],[ADM3_PCODE]],sev_pin_gbv[ADM3_PCODE],sev_pin_gbv[TOTAL PiN - GBV]),"")</f>
        <v>9100.2156430042232</v>
      </c>
      <c r="I262" s="14">
        <f>IFERROR(_xlfn.XLOOKUP(severity_ej2[[#This Row],[ADM3_PCODE]],sev_pin_cp[ADM3_PCODE],sev_pin_cp[TOTAL PiN - CP]),"")</f>
        <v>8288.5596491318829</v>
      </c>
      <c r="J262" s="14">
        <f>IFERROR(_xlfn.XLOOKUP(severity_ej2[[#This Row],[ADM3_PCODE]],sev_pin_ma[ADM3_PCODE],sev_pin_ma[TOTAL PiN - Mine Action]),"")</f>
        <v>8330.7848450495821</v>
      </c>
      <c r="K262" s="14">
        <f>IFERROR(_xlfn.XLOOKUP(severity_ej2[[#This Row],[ADM3_PCODE]],sev_pin_hlp[ADM3_PCODE],sev_pin_hlp[TOTAL PiN - HLP]),"")</f>
        <v>8732.0515372565278</v>
      </c>
      <c r="L262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62" s="41">
        <f>severity_ej2[[#This Row],[PiN - Protection]]</f>
        <v>15451.622348484849</v>
      </c>
    </row>
    <row r="263" spans="1:13" x14ac:dyDescent="0.2">
      <c r="A263" s="31" t="s">
        <v>601</v>
      </c>
      <c r="B263" s="31" t="s">
        <v>602</v>
      </c>
      <c r="C263" s="31" t="s">
        <v>603</v>
      </c>
      <c r="D263" s="31" t="s">
        <v>602</v>
      </c>
      <c r="E263" s="31" t="s">
        <v>607</v>
      </c>
      <c r="F263" s="31" t="s">
        <v>608</v>
      </c>
      <c r="G263" s="15">
        <f>IFERROR(_xlfn.XLOOKUP(severity_ej2[[#This Row],[ADM3_PCODE]],sev_pin_pro[ADM3_PCODE],sev_pin_pro[TOTAL PiN - Protection]),"")</f>
        <v>105.41176470588235</v>
      </c>
      <c r="H263" s="15">
        <f>IFERROR(_xlfn.XLOOKUP(severity_ej2[[#This Row],[ADM3_PCODE]],sev_pin_gbv[ADM3_PCODE],sev_pin_gbv[TOTAL PiN - GBV]),"")</f>
        <v>61.703670430516951</v>
      </c>
      <c r="I263" s="16">
        <f>IFERROR(_xlfn.XLOOKUP(severity_ej2[[#This Row],[ADM3_PCODE]],sev_pin_cp[ADM3_PCODE],sev_pin_cp[TOTAL PiN - CP]),"")</f>
        <v>52.316109820414987</v>
      </c>
      <c r="J263" s="16">
        <f>IFERROR(_xlfn.XLOOKUP(severity_ej2[[#This Row],[ADM3_PCODE]],sev_pin_ma[ADM3_PCODE],sev_pin_ma[TOTAL PiN - Mine Action]),"")</f>
        <v>84.964870301146675</v>
      </c>
      <c r="K263" s="16">
        <f>IFERROR(_xlfn.XLOOKUP(severity_ej2[[#This Row],[ADM3_PCODE]],sev_pin_hlp[ADM3_PCODE],sev_pin_hlp[TOTAL PiN - HLP]),"")</f>
        <v>69.594486043086491</v>
      </c>
      <c r="L263" s="37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63" s="41">
        <f>severity_ej2[[#This Row],[PiN - Protection]]</f>
        <v>105.41176470588235</v>
      </c>
    </row>
    <row r="264" spans="1:13" x14ac:dyDescent="0.2">
      <c r="A264" s="31" t="s">
        <v>601</v>
      </c>
      <c r="B264" s="31" t="s">
        <v>602</v>
      </c>
      <c r="C264" s="31" t="s">
        <v>609</v>
      </c>
      <c r="D264" s="31" t="s">
        <v>610</v>
      </c>
      <c r="E264" s="31" t="s">
        <v>611</v>
      </c>
      <c r="F264" s="31" t="s">
        <v>612</v>
      </c>
      <c r="G264" s="13">
        <f>IFERROR(_xlfn.XLOOKUP(severity_ej2[[#This Row],[ADM3_PCODE]],sev_pin_pro[ADM3_PCODE],sev_pin_pro[TOTAL PiN - Protection]),"")</f>
        <v>695.69129720853857</v>
      </c>
      <c r="H264" s="13">
        <f>IFERROR(_xlfn.XLOOKUP(severity_ej2[[#This Row],[ADM3_PCODE]],sev_pin_gbv[ADM3_PCODE],sev_pin_gbv[TOTAL PiN - GBV]),"")</f>
        <v>399.99775580610429</v>
      </c>
      <c r="I264" s="14">
        <f>IFERROR(_xlfn.XLOOKUP(severity_ej2[[#This Row],[ADM3_PCODE]],sev_pin_cp[ADM3_PCODE],sev_pin_cp[TOTAL PiN - CP]),"")</f>
        <v>396.82274041931487</v>
      </c>
      <c r="J264" s="14">
        <f>IFERROR(_xlfn.XLOOKUP(severity_ej2[[#This Row],[ADM3_PCODE]],sev_pin_ma[ADM3_PCODE],sev_pin_ma[TOTAL PiN - Mine Action]),"")</f>
        <v>412.28731824902434</v>
      </c>
      <c r="K264" s="14">
        <f>IFERROR(_xlfn.XLOOKUP(severity_ej2[[#This Row],[ADM3_PCODE]],sev_pin_hlp[ADM3_PCODE],sev_pin_hlp[TOTAL PiN - HLP]),"")</f>
        <v>379.45063272697121</v>
      </c>
      <c r="L264" s="34" t="str">
        <f>IF(MAX(severity_ej2[[#This Row],[PiN - GBV]],severity_ej2[[#This Row],[PiN - CP]],severity_ej2[[#This Row],[PiN - Mine Action]],severity_ej2[[#This Row],[PiN - HLP]])&gt;severity_ej2[[#This Row],[PiN - Protection]],"Red Flag","OK")</f>
        <v>OK</v>
      </c>
      <c r="M264" s="41">
        <f>severity_ej2[[#This Row],[PiN - Protection]]</f>
        <v>695.69129720853857</v>
      </c>
    </row>
    <row r="265" spans="1:13" x14ac:dyDescent="0.2">
      <c r="L265" s="17"/>
      <c r="M265" s="3"/>
    </row>
  </sheetData>
  <conditionalFormatting sqref="G2:G264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2:H264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I2:I264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2:J264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2:K264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2:L264">
    <cfRule type="containsText" dxfId="31" priority="2" operator="containsText" text="OK">
      <formula>NOT(ISERROR(SEARCH("OK",L2)))</formula>
    </cfRule>
    <cfRule type="containsText" dxfId="32" priority="3" operator="containsText" text="Red Flag">
      <formula>NOT(ISERROR(SEARCH("Red Flag",L2)))</formula>
    </cfRule>
  </conditionalFormatting>
  <conditionalFormatting sqref="M2:M26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hyperlinks>
    <hyperlink ref="G263" r:id="rId1" display="https://teams.microsoft.com/meet/38450038994758?p=gozF76DDcKqRRw7son" xr:uid="{25B81B34-54F2-4E42-84D2-CEF31194EB6B}"/>
    <hyperlink ref="L263" r:id="rId2" display="https://teams.microsoft.com/meet/38450038994758?p=gozF76DDcKqRRw7son" xr:uid="{6064920C-38B2-4482-A981-A7EA3C4C8572}"/>
  </hyperlinks>
  <pageMargins left="0.7" right="0.7" top="0.75" bottom="0.75" header="0.3" footer="0.3"/>
  <pageSetup paperSize="9" orientation="portrait"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BB050D803BE034CBEAE477B239A7EDF" ma:contentTypeVersion="18" ma:contentTypeDescription="Create a new document." ma:contentTypeScope="" ma:versionID="52b5996068e77f16a4c35f0cccd8b15e">
  <xsd:schema xmlns:xsd="http://www.w3.org/2001/XMLSchema" xmlns:xs="http://www.w3.org/2001/XMLSchema" xmlns:p="http://schemas.microsoft.com/office/2006/metadata/properties" xmlns:ns2="f9c27809-4287-4089-b372-ed66d4ae5532" xmlns:ns3="a7a6521e-3bb8-4ccc-a7e1-cb34b7e3d81d" targetNamespace="http://schemas.microsoft.com/office/2006/metadata/properties" ma:root="true" ma:fieldsID="f970c4caf2102fdcb12bdfe6b1bef03e" ns2:_="" ns3:_="">
    <xsd:import namespace="f9c27809-4287-4089-b372-ed66d4ae5532"/>
    <xsd:import namespace="a7a6521e-3bb8-4ccc-a7e1-cb34b7e3d81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c27809-4287-4089-b372-ed66d4ae55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5f3f4cc-79b9-4d17-b8fa-dd7577b1fb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a6521e-3bb8-4ccc-a7e1-cb34b7e3d81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30a163c4-7aef-45cf-802c-7e9ce6ac4ea5}" ma:internalName="TaxCatchAll" ma:showField="CatchAllData" ma:web="a7a6521e-3bb8-4ccc-a7e1-cb34b7e3d81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c27809-4287-4089-b372-ed66d4ae5532">
      <Terms xmlns="http://schemas.microsoft.com/office/infopath/2007/PartnerControls"/>
    </lcf76f155ced4ddcb4097134ff3c332f>
    <TaxCatchAll xmlns="a7a6521e-3bb8-4ccc-a7e1-cb34b7e3d81d" xsi:nil="true"/>
    <SharedWithUsers xmlns="a7a6521e-3bb8-4ccc-a7e1-cb34b7e3d81d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F94C4BF8-D36B-4B8D-A45C-0D8B5466ED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c27809-4287-4089-b372-ed66d4ae5532"/>
    <ds:schemaRef ds:uri="a7a6521e-3bb8-4ccc-a7e1-cb34b7e3d81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0E9D85-3F20-4B6B-879B-48588CE3FC2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677818-DBEC-4D7E-A84B-29DE3B22700E}">
  <ds:schemaRefs>
    <ds:schemaRef ds:uri="http://schemas.microsoft.com/office/2006/metadata/properties"/>
    <ds:schemaRef ds:uri="http://schemas.microsoft.com/office/infopath/2007/PartnerControls"/>
    <ds:schemaRef ds:uri="f9c27809-4287-4089-b372-ed66d4ae5532"/>
    <ds:schemaRef ds:uri="a7a6521e-3bb8-4ccc-a7e1-cb34b7e3d81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(4a) Severity and PiN (GBV)</vt:lpstr>
      <vt:lpstr>(4b) Severity and PiN (CP)</vt:lpstr>
      <vt:lpstr>(4c) Severity and PiN (MA)</vt:lpstr>
      <vt:lpstr>(4d) Severity and PiN (Pro)</vt:lpstr>
      <vt:lpstr>(4e) Severity and PiN (HLP)</vt:lpstr>
      <vt:lpstr>Severity Check</vt:lpstr>
      <vt:lpstr> PiN Check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Jude Sweeney</dc:creator>
  <cp:keywords/>
  <dc:description/>
  <cp:lastModifiedBy>Kashif Rehman</cp:lastModifiedBy>
  <cp:revision/>
  <dcterms:created xsi:type="dcterms:W3CDTF">2021-06-08T08:34:54Z</dcterms:created>
  <dcterms:modified xsi:type="dcterms:W3CDTF">2026-06-29T14:29:46Z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0x0101008BB050D803BE034CBEAE477B239A7EDF</vt:lpwstr>
  </property>
  <property fmtid="{D5CDD505-2E9C-101B-9397-08002B2CF9AE}" pid="3" name="MediaServiceImageTags">
    <vt:lpwstr/>
  </property>
</Properties>
</file>